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USUARIO\Desktop\CAMILO\IDRD\PISCINAS\"/>
    </mc:Choice>
  </mc:AlternateContent>
  <xr:revisionPtr revIDLastSave="0" documentId="8_{39D27DED-B96D-48B4-AF74-933B9E3AF7EB}" xr6:coauthVersionLast="46" xr6:coauthVersionMax="46" xr10:uidLastSave="{00000000-0000-0000-0000-000000000000}"/>
  <bookViews>
    <workbookView xWindow="-120" yWindow="-120" windowWidth="20730" windowHeight="11160" tabRatio="575" firstSheet="2" activeTab="2" xr2:uid="{00000000-000D-0000-FFFF-FFFF00000000}"/>
  </bookViews>
  <sheets>
    <sheet name="ADMINISTRACION" sheetId="1" state="hidden" r:id="rId1"/>
    <sheet name="CLOROS" sheetId="2" state="hidden" r:id="rId2"/>
    <sheet name="PERSONAL Calculo Tarifas 2021" sheetId="6" r:id="rId3"/>
    <sheet name="ANALISIS DE INSUMOS" sheetId="12" state="hidden" r:id="rId4"/>
    <sheet name="INSUMOS " sheetId="3" r:id="rId5"/>
    <sheet name="TOTALES " sheetId="4" state="hidden" r:id="rId6"/>
    <sheet name="PUBLICAR " sheetId="11" state="hidden" r:id="rId7"/>
  </sheets>
  <externalReferences>
    <externalReference r:id="rId8"/>
    <externalReference r:id="rId9"/>
  </externalReferences>
  <definedNames>
    <definedName name="_xlnm._FilterDatabase" localSheetId="3" hidden="1">'ANALISIS DE INSUMOS'!$A$5:$W$57</definedName>
    <definedName name="_IPC2018">'PERSONAL Calculo Tarifas 2021'!#REF!</definedName>
    <definedName name="_xlnm.Print_Area" localSheetId="1">CLOROS!$A$2:$M$18</definedName>
    <definedName name="_xlnm.Print_Area" localSheetId="4">'INSUMOS '!$A$1:$AG$80</definedName>
    <definedName name="_xlnm.Print_Area" localSheetId="6">'PUBLICAR '!$A$1:$O$11</definedName>
    <definedName name="_xlnm.Print_Area" localSheetId="5">'TOTALES '!$A$1:$Q$28</definedName>
    <definedName name="CIO_1">'[1]INSUMOS 2018'!$A$13:$F$15100</definedName>
    <definedName name="CLASE">[1]CLASIFICACIÓN!$A$3:$E$13</definedName>
    <definedName name="Excel_BuiltIn_Print_Area" localSheetId="1">#REF!</definedName>
    <definedName name="Excel_BuiltIn_Print_Area" localSheetId="4">#REF!</definedName>
    <definedName name="Excel_BuiltIn_Print_Area" localSheetId="5">'INSUMOS '!$A$7:$P$33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5" i="3" l="1"/>
  <c r="D75" i="3"/>
  <c r="H14" i="6"/>
  <c r="H21" i="6"/>
  <c r="H20" i="6"/>
  <c r="H19" i="6"/>
  <c r="H18" i="6"/>
  <c r="H17" i="6"/>
  <c r="H16" i="6"/>
  <c r="H15" i="6"/>
  <c r="G15" i="4"/>
  <c r="G14" i="4"/>
  <c r="I14" i="4"/>
  <c r="H74" i="3"/>
  <c r="H71" i="3"/>
  <c r="H70" i="3"/>
  <c r="H69" i="3"/>
  <c r="H68" i="3"/>
  <c r="H67" i="3"/>
  <c r="F21" i="6" l="1"/>
  <c r="D74" i="3" l="1"/>
  <c r="D73" i="3"/>
  <c r="D72" i="3"/>
  <c r="D71" i="3"/>
  <c r="D70" i="3"/>
  <c r="D69" i="3"/>
  <c r="D68" i="3"/>
  <c r="D67" i="3"/>
  <c r="H13" i="6"/>
  <c r="H23" i="6" s="1"/>
  <c r="F20" i="6"/>
  <c r="F17" i="6"/>
  <c r="F16" i="6"/>
  <c r="F15" i="6"/>
  <c r="F14" i="6"/>
  <c r="F13" i="6"/>
  <c r="E18" i="6"/>
  <c r="F18" i="6" l="1"/>
  <c r="H72" i="3"/>
  <c r="E19" i="6"/>
  <c r="C6" i="12"/>
  <c r="E6" i="12"/>
  <c r="C7" i="12"/>
  <c r="E7" i="12"/>
  <c r="C8" i="12"/>
  <c r="E8" i="12"/>
  <c r="C9" i="12"/>
  <c r="E9" i="12"/>
  <c r="C10" i="12"/>
  <c r="E10" i="12"/>
  <c r="C11" i="12"/>
  <c r="E11" i="12"/>
  <c r="C12" i="12"/>
  <c r="E12" i="12"/>
  <c r="C13" i="12"/>
  <c r="E13" i="12"/>
  <c r="C16" i="12"/>
  <c r="E16" i="12"/>
  <c r="C17" i="12"/>
  <c r="E17" i="12"/>
  <c r="C18" i="12"/>
  <c r="E18" i="12"/>
  <c r="C19" i="12"/>
  <c r="E19" i="12"/>
  <c r="C20" i="12"/>
  <c r="E20" i="12"/>
  <c r="C21" i="12"/>
  <c r="C22" i="12"/>
  <c r="C23" i="12"/>
  <c r="C24" i="12"/>
  <c r="C25" i="12"/>
  <c r="C26" i="12"/>
  <c r="C27" i="12"/>
  <c r="C30" i="12"/>
  <c r="C31" i="12"/>
  <c r="C32" i="12"/>
  <c r="C33" i="12"/>
  <c r="C34" i="12"/>
  <c r="C36" i="12"/>
  <c r="C37" i="12"/>
  <c r="C38" i="12"/>
  <c r="C39" i="12"/>
  <c r="C40" i="12"/>
  <c r="C41" i="12"/>
  <c r="C42" i="12"/>
  <c r="C43" i="12"/>
  <c r="C44" i="12"/>
  <c r="D55" i="3"/>
  <c r="F19" i="6" l="1"/>
  <c r="H73" i="3"/>
  <c r="F17" i="12"/>
  <c r="F8" i="12"/>
  <c r="F15" i="12" l="1"/>
  <c r="F14" i="12"/>
  <c r="F12" i="12"/>
  <c r="F6" i="12" l="1"/>
  <c r="F9" i="12"/>
  <c r="F20" i="12"/>
  <c r="F10" i="12"/>
  <c r="F16" i="12"/>
  <c r="F11" i="12"/>
  <c r="F19" i="12"/>
  <c r="F13" i="12"/>
  <c r="F18" i="12"/>
  <c r="F7" i="12"/>
  <c r="Z16" i="4" l="1"/>
  <c r="Z15" i="4"/>
  <c r="Z14" i="4"/>
  <c r="X16" i="4"/>
  <c r="X15" i="4"/>
  <c r="X14" i="4"/>
  <c r="V16" i="4"/>
  <c r="V15" i="4"/>
  <c r="V14" i="4"/>
  <c r="T16" i="4"/>
  <c r="T15" i="4"/>
  <c r="T14" i="4"/>
  <c r="R16" i="4"/>
  <c r="R15" i="4"/>
  <c r="R14" i="4"/>
  <c r="P16" i="4"/>
  <c r="P15" i="4"/>
  <c r="P14" i="4"/>
  <c r="N16" i="4"/>
  <c r="N15" i="4"/>
  <c r="N14" i="4"/>
  <c r="L16" i="4"/>
  <c r="L15" i="4"/>
  <c r="L14" i="4"/>
  <c r="J16" i="4"/>
  <c r="J15" i="4"/>
  <c r="J14" i="4"/>
  <c r="H16" i="4"/>
  <c r="H15" i="4"/>
  <c r="H14" i="4"/>
  <c r="F16" i="4"/>
  <c r="F15" i="4"/>
  <c r="F14" i="4"/>
  <c r="AE34" i="3"/>
  <c r="AC34" i="3"/>
  <c r="AA34" i="3"/>
  <c r="AE30" i="3"/>
  <c r="AC30" i="3"/>
  <c r="AA30" i="3"/>
  <c r="AI36" i="3"/>
  <c r="AJ36" i="3" s="1"/>
  <c r="AI61" i="3"/>
  <c r="AJ61" i="3" s="1"/>
  <c r="D59" i="3" l="1"/>
  <c r="D58" i="3"/>
  <c r="D57" i="3"/>
  <c r="D56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35" i="3"/>
  <c r="D34" i="3"/>
  <c r="D33" i="3"/>
  <c r="L33" i="3" s="1"/>
  <c r="D32" i="3"/>
  <c r="D31" i="3"/>
  <c r="L31" i="3" s="1"/>
  <c r="D30" i="3"/>
  <c r="D29" i="3"/>
  <c r="D28" i="3"/>
  <c r="N28" i="3" s="1"/>
  <c r="D22" i="3"/>
  <c r="D21" i="3"/>
  <c r="D20" i="3"/>
  <c r="H20" i="3" s="1"/>
  <c r="D19" i="3"/>
  <c r="J19" i="3" s="1"/>
  <c r="D18" i="3"/>
  <c r="J18" i="3" s="1"/>
  <c r="D17" i="3"/>
  <c r="D16" i="3"/>
  <c r="D15" i="3"/>
  <c r="L15" i="3" s="1"/>
  <c r="D14" i="3"/>
  <c r="D13" i="3"/>
  <c r="D12" i="3"/>
  <c r="P12" i="3" s="1"/>
  <c r="D11" i="3"/>
  <c r="P11" i="3" s="1"/>
  <c r="P73" i="3"/>
  <c r="F59" i="3"/>
  <c r="L59" i="3" s="1"/>
  <c r="R59" i="3" s="1"/>
  <c r="R35" i="3"/>
  <c r="P32" i="3"/>
  <c r="N35" i="3"/>
  <c r="L32" i="3"/>
  <c r="L35" i="3"/>
  <c r="J29" i="3"/>
  <c r="H35" i="3"/>
  <c r="F29" i="3"/>
  <c r="F35" i="3"/>
  <c r="F28" i="3"/>
  <c r="Q34" i="3"/>
  <c r="P29" i="3"/>
  <c r="M34" i="3"/>
  <c r="N29" i="3"/>
  <c r="I30" i="3"/>
  <c r="G34" i="3"/>
  <c r="G30" i="3"/>
  <c r="E34" i="3"/>
  <c r="E33" i="3"/>
  <c r="E32" i="3"/>
  <c r="F32" i="3" s="1"/>
  <c r="E30" i="3"/>
  <c r="P14" i="3"/>
  <c r="P16" i="3"/>
  <c r="P18" i="3"/>
  <c r="P22" i="3"/>
  <c r="N14" i="3"/>
  <c r="N16" i="3"/>
  <c r="N19" i="3"/>
  <c r="N20" i="3"/>
  <c r="N22" i="3"/>
  <c r="L12" i="3"/>
  <c r="L14" i="3"/>
  <c r="L16" i="3"/>
  <c r="L18" i="3"/>
  <c r="L22" i="3"/>
  <c r="L11" i="3"/>
  <c r="J14" i="3"/>
  <c r="J16" i="3"/>
  <c r="J20" i="3"/>
  <c r="J22" i="3"/>
  <c r="H14" i="3"/>
  <c r="H16" i="3"/>
  <c r="H22" i="3"/>
  <c r="F14" i="3"/>
  <c r="F16" i="3"/>
  <c r="F19" i="3"/>
  <c r="F22" i="3"/>
  <c r="F20" i="3" l="1"/>
  <c r="H18" i="3"/>
  <c r="N12" i="3"/>
  <c r="F18" i="3"/>
  <c r="H15" i="3"/>
  <c r="J12" i="3"/>
  <c r="P20" i="3"/>
  <c r="H12" i="3"/>
  <c r="F12" i="3"/>
  <c r="L20" i="3"/>
  <c r="N18" i="3"/>
  <c r="P15" i="3"/>
  <c r="J28" i="3"/>
  <c r="H11" i="3"/>
  <c r="AF11" i="3"/>
  <c r="AD11" i="3"/>
  <c r="AB11" i="3"/>
  <c r="Z11" i="3"/>
  <c r="X11" i="3"/>
  <c r="V11" i="3"/>
  <c r="T11" i="3"/>
  <c r="P13" i="3"/>
  <c r="AF13" i="3"/>
  <c r="AD13" i="3"/>
  <c r="AB13" i="3"/>
  <c r="Z13" i="3"/>
  <c r="X13" i="3"/>
  <c r="V13" i="3"/>
  <c r="T13" i="3"/>
  <c r="AF15" i="3"/>
  <c r="AD15" i="3"/>
  <c r="AB15" i="3"/>
  <c r="Z15" i="3"/>
  <c r="X15" i="3"/>
  <c r="V15" i="3"/>
  <c r="T15" i="3"/>
  <c r="P17" i="3"/>
  <c r="AF17" i="3"/>
  <c r="AD17" i="3"/>
  <c r="AB17" i="3"/>
  <c r="Z17" i="3"/>
  <c r="X17" i="3"/>
  <c r="V17" i="3"/>
  <c r="T17" i="3"/>
  <c r="AF19" i="3"/>
  <c r="AD19" i="3"/>
  <c r="AB19" i="3"/>
  <c r="Z19" i="3"/>
  <c r="X19" i="3"/>
  <c r="V19" i="3"/>
  <c r="T19" i="3"/>
  <c r="P21" i="3"/>
  <c r="AF21" i="3"/>
  <c r="AD21" i="3"/>
  <c r="AB21" i="3"/>
  <c r="Z21" i="3"/>
  <c r="X21" i="3"/>
  <c r="V21" i="3"/>
  <c r="T21" i="3"/>
  <c r="AB28" i="3"/>
  <c r="AF28" i="3"/>
  <c r="AD28" i="3"/>
  <c r="T28" i="3"/>
  <c r="R30" i="3"/>
  <c r="AB30" i="3"/>
  <c r="T30" i="3"/>
  <c r="AF30" i="3"/>
  <c r="AD30" i="3"/>
  <c r="AB32" i="3"/>
  <c r="T32" i="3"/>
  <c r="AF32" i="3"/>
  <c r="AD32" i="3"/>
  <c r="L34" i="3"/>
  <c r="AB34" i="3"/>
  <c r="T34" i="3"/>
  <c r="AD34" i="3"/>
  <c r="AF34" i="3"/>
  <c r="AF41" i="3"/>
  <c r="AB41" i="3"/>
  <c r="Z41" i="3"/>
  <c r="V41" i="3"/>
  <c r="AD41" i="3"/>
  <c r="X41" i="3"/>
  <c r="T41" i="3"/>
  <c r="AD43" i="3"/>
  <c r="Z43" i="3"/>
  <c r="X43" i="3"/>
  <c r="V43" i="3"/>
  <c r="T43" i="3"/>
  <c r="AB43" i="3"/>
  <c r="AF43" i="3"/>
  <c r="AD45" i="3"/>
  <c r="Z45" i="3"/>
  <c r="X45" i="3"/>
  <c r="V45" i="3"/>
  <c r="T45" i="3"/>
  <c r="AF45" i="3"/>
  <c r="AB45" i="3"/>
  <c r="AD47" i="3"/>
  <c r="Z47" i="3"/>
  <c r="X47" i="3"/>
  <c r="V47" i="3"/>
  <c r="T47" i="3"/>
  <c r="AB47" i="3"/>
  <c r="AF47" i="3"/>
  <c r="AD49" i="3"/>
  <c r="Z49" i="3"/>
  <c r="X49" i="3"/>
  <c r="V49" i="3"/>
  <c r="T49" i="3"/>
  <c r="AF49" i="3"/>
  <c r="AB49" i="3"/>
  <c r="AD51" i="3"/>
  <c r="Z51" i="3"/>
  <c r="X51" i="3"/>
  <c r="V51" i="3"/>
  <c r="T51" i="3"/>
  <c r="AB51" i="3"/>
  <c r="AF51" i="3"/>
  <c r="AD53" i="3"/>
  <c r="Z53" i="3"/>
  <c r="X53" i="3"/>
  <c r="V53" i="3"/>
  <c r="T53" i="3"/>
  <c r="AF53" i="3"/>
  <c r="AB53" i="3"/>
  <c r="AD55" i="3"/>
  <c r="Z55" i="3"/>
  <c r="X55" i="3"/>
  <c r="V55" i="3"/>
  <c r="T55" i="3"/>
  <c r="AB55" i="3"/>
  <c r="AF55" i="3"/>
  <c r="AD57" i="3"/>
  <c r="Z57" i="3"/>
  <c r="X57" i="3"/>
  <c r="V57" i="3"/>
  <c r="T57" i="3"/>
  <c r="AF57" i="3"/>
  <c r="AB57" i="3"/>
  <c r="J59" i="3"/>
  <c r="P59" i="3" s="1"/>
  <c r="AD59" i="3"/>
  <c r="X59" i="3"/>
  <c r="T59" i="3"/>
  <c r="AB59" i="3"/>
  <c r="AF59" i="3"/>
  <c r="F11" i="3"/>
  <c r="F15" i="3"/>
  <c r="H19" i="3"/>
  <c r="J11" i="3"/>
  <c r="J15" i="3"/>
  <c r="L19" i="3"/>
  <c r="N11" i="3"/>
  <c r="N15" i="3"/>
  <c r="P19" i="3"/>
  <c r="F30" i="3"/>
  <c r="H30" i="3"/>
  <c r="N34" i="3"/>
  <c r="H28" i="3"/>
  <c r="H32" i="3"/>
  <c r="J32" i="3"/>
  <c r="L28" i="3"/>
  <c r="N32" i="3"/>
  <c r="P28" i="3"/>
  <c r="R28" i="3"/>
  <c r="R32" i="3"/>
  <c r="AF12" i="3"/>
  <c r="AD12" i="3"/>
  <c r="AB12" i="3"/>
  <c r="Z12" i="3"/>
  <c r="X12" i="3"/>
  <c r="V12" i="3"/>
  <c r="T12" i="3"/>
  <c r="AF14" i="3"/>
  <c r="AD14" i="3"/>
  <c r="AB14" i="3"/>
  <c r="Z14" i="3"/>
  <c r="X14" i="3"/>
  <c r="V14" i="3"/>
  <c r="T14" i="3"/>
  <c r="AF16" i="3"/>
  <c r="AD16" i="3"/>
  <c r="AB16" i="3"/>
  <c r="Z16" i="3"/>
  <c r="X16" i="3"/>
  <c r="V16" i="3"/>
  <c r="T16" i="3"/>
  <c r="AF18" i="3"/>
  <c r="AD18" i="3"/>
  <c r="AB18" i="3"/>
  <c r="Z18" i="3"/>
  <c r="X18" i="3"/>
  <c r="V18" i="3"/>
  <c r="T18" i="3"/>
  <c r="AF20" i="3"/>
  <c r="AD20" i="3"/>
  <c r="AB20" i="3"/>
  <c r="Z20" i="3"/>
  <c r="X20" i="3"/>
  <c r="V20" i="3"/>
  <c r="T20" i="3"/>
  <c r="AF22" i="3"/>
  <c r="AD22" i="3"/>
  <c r="AB22" i="3"/>
  <c r="Z22" i="3"/>
  <c r="X22" i="3"/>
  <c r="V22" i="3"/>
  <c r="T22" i="3"/>
  <c r="R29" i="3"/>
  <c r="AF29" i="3"/>
  <c r="AD29" i="3"/>
  <c r="AB29" i="3"/>
  <c r="T29" i="3"/>
  <c r="R31" i="3"/>
  <c r="AF31" i="3"/>
  <c r="AD31" i="3"/>
  <c r="AB31" i="3"/>
  <c r="T31" i="3"/>
  <c r="P33" i="3"/>
  <c r="AF33" i="3"/>
  <c r="AD33" i="3"/>
  <c r="AB33" i="3"/>
  <c r="T33" i="3"/>
  <c r="P35" i="3"/>
  <c r="AF35" i="3"/>
  <c r="AD35" i="3"/>
  <c r="AB35" i="3"/>
  <c r="T35" i="3"/>
  <c r="AF42" i="3"/>
  <c r="AB42" i="3"/>
  <c r="AD42" i="3"/>
  <c r="X42" i="3"/>
  <c r="T42" i="3"/>
  <c r="Z42" i="3"/>
  <c r="V42" i="3"/>
  <c r="AF44" i="3"/>
  <c r="AB44" i="3"/>
  <c r="Z44" i="3"/>
  <c r="V44" i="3"/>
  <c r="AD44" i="3"/>
  <c r="X44" i="3"/>
  <c r="T44" i="3"/>
  <c r="AF46" i="3"/>
  <c r="AB46" i="3"/>
  <c r="AD46" i="3"/>
  <c r="X46" i="3"/>
  <c r="T46" i="3"/>
  <c r="Z46" i="3"/>
  <c r="V46" i="3"/>
  <c r="AF48" i="3"/>
  <c r="AB48" i="3"/>
  <c r="Z48" i="3"/>
  <c r="V48" i="3"/>
  <c r="AD48" i="3"/>
  <c r="X48" i="3"/>
  <c r="T48" i="3"/>
  <c r="AF50" i="3"/>
  <c r="AB50" i="3"/>
  <c r="AD50" i="3"/>
  <c r="X50" i="3"/>
  <c r="T50" i="3"/>
  <c r="Z50" i="3"/>
  <c r="V50" i="3"/>
  <c r="AF52" i="3"/>
  <c r="AB52" i="3"/>
  <c r="Z52" i="3"/>
  <c r="V52" i="3"/>
  <c r="AD52" i="3"/>
  <c r="X52" i="3"/>
  <c r="T52" i="3"/>
  <c r="AF54" i="3"/>
  <c r="AB54" i="3"/>
  <c r="AD54" i="3"/>
  <c r="X54" i="3"/>
  <c r="T54" i="3"/>
  <c r="Z54" i="3"/>
  <c r="V54" i="3"/>
  <c r="AF56" i="3"/>
  <c r="AB56" i="3"/>
  <c r="Z56" i="3"/>
  <c r="V56" i="3"/>
  <c r="AD56" i="3"/>
  <c r="X56" i="3"/>
  <c r="T56" i="3"/>
  <c r="AF58" i="3"/>
  <c r="AB58" i="3"/>
  <c r="AD58" i="3"/>
  <c r="X58" i="3"/>
  <c r="T58" i="3"/>
  <c r="Z58" i="3"/>
  <c r="V58" i="3"/>
  <c r="H34" i="3"/>
  <c r="P34" i="3"/>
  <c r="H59" i="3"/>
  <c r="N59" i="3" s="1"/>
  <c r="F21" i="3"/>
  <c r="F17" i="3"/>
  <c r="F13" i="3"/>
  <c r="H21" i="3"/>
  <c r="H17" i="3"/>
  <c r="H13" i="3"/>
  <c r="J21" i="3"/>
  <c r="J17" i="3"/>
  <c r="J13" i="3"/>
  <c r="L21" i="3"/>
  <c r="L17" i="3"/>
  <c r="L13" i="3"/>
  <c r="N21" i="3"/>
  <c r="N17" i="3"/>
  <c r="N13" i="3"/>
  <c r="J30" i="3"/>
  <c r="R34" i="3"/>
  <c r="J34" i="3"/>
  <c r="N30" i="3"/>
  <c r="F34" i="3"/>
  <c r="L30" i="3"/>
  <c r="P30" i="3"/>
  <c r="H29" i="3"/>
  <c r="L29" i="3"/>
  <c r="F31" i="3"/>
  <c r="H33" i="3"/>
  <c r="J35" i="3"/>
  <c r="J31" i="3"/>
  <c r="N31" i="3"/>
  <c r="P31" i="3"/>
  <c r="R33" i="3"/>
  <c r="F33" i="3"/>
  <c r="H31" i="3"/>
  <c r="J33" i="3"/>
  <c r="N33" i="3"/>
  <c r="W25" i="4"/>
  <c r="R36" i="3" l="1"/>
  <c r="S7" i="4" s="1"/>
  <c r="P36" i="3"/>
  <c r="Q7" i="4" s="1"/>
  <c r="P23" i="3"/>
  <c r="P24" i="3" s="1"/>
  <c r="Q6" i="4" s="1"/>
  <c r="J36" i="3"/>
  <c r="K7" i="4" s="1"/>
  <c r="L23" i="3"/>
  <c r="L24" i="3" s="1"/>
  <c r="M6" i="4" s="1"/>
  <c r="N23" i="3"/>
  <c r="N24" i="3" s="1"/>
  <c r="O6" i="4" s="1"/>
  <c r="AD61" i="3"/>
  <c r="Y8" i="4" s="1"/>
  <c r="T61" i="3"/>
  <c r="AF61" i="3"/>
  <c r="AA8" i="4" s="1"/>
  <c r="AD36" i="3"/>
  <c r="Y7" i="4" s="1"/>
  <c r="AB36" i="3"/>
  <c r="W7" i="4" s="1"/>
  <c r="X23" i="3"/>
  <c r="AB23" i="3"/>
  <c r="AB24" i="3" s="1"/>
  <c r="W6" i="4" s="1"/>
  <c r="AF23" i="3"/>
  <c r="AF24" i="3" s="1"/>
  <c r="AA6" i="4" s="1"/>
  <c r="AD23" i="3"/>
  <c r="AD24" i="3" s="1"/>
  <c r="Y6" i="4" s="1"/>
  <c r="H36" i="3"/>
  <c r="I7" i="4" s="1"/>
  <c r="N36" i="3"/>
  <c r="O7" i="4" s="1"/>
  <c r="Z61" i="3"/>
  <c r="X61" i="3"/>
  <c r="V61" i="3"/>
  <c r="AB61" i="3"/>
  <c r="W8" i="4" s="1"/>
  <c r="T36" i="3"/>
  <c r="U7" i="4" s="1"/>
  <c r="AF36" i="3"/>
  <c r="AA7" i="4" s="1"/>
  <c r="V23" i="3"/>
  <c r="Z23" i="3"/>
  <c r="T23" i="3"/>
  <c r="F36" i="3"/>
  <c r="G7" i="4" s="1"/>
  <c r="L36" i="3"/>
  <c r="M7" i="4" s="1"/>
  <c r="J23" i="3"/>
  <c r="J24" i="3" s="1"/>
  <c r="K6" i="4" s="1"/>
  <c r="H23" i="3"/>
  <c r="H24" i="3" s="1"/>
  <c r="I6" i="4" s="1"/>
  <c r="F23" i="3"/>
  <c r="F24" i="3" s="1"/>
  <c r="G6" i="4" s="1"/>
  <c r="P67" i="3"/>
  <c r="W9" i="4" l="1"/>
  <c r="S24" i="3"/>
  <c r="U6" i="4" s="1"/>
  <c r="AA9" i="4"/>
  <c r="U8" i="4"/>
  <c r="Y9" i="4"/>
  <c r="U9" i="4" l="1"/>
  <c r="P74" i="3"/>
  <c r="E21" i="4" s="1"/>
  <c r="P72" i="3"/>
  <c r="P71" i="3"/>
  <c r="E18" i="4" s="1"/>
  <c r="P70" i="3"/>
  <c r="E17" i="4" s="1"/>
  <c r="P69" i="3"/>
  <c r="E16" i="4" s="1"/>
  <c r="P68" i="3"/>
  <c r="E15" i="4" s="1"/>
  <c r="E14" i="4"/>
  <c r="L42" i="3"/>
  <c r="F43" i="3"/>
  <c r="H44" i="3"/>
  <c r="L46" i="3"/>
  <c r="H47" i="3"/>
  <c r="H48" i="3"/>
  <c r="L50" i="3"/>
  <c r="F51" i="3"/>
  <c r="H52" i="3"/>
  <c r="L54" i="3"/>
  <c r="L55" i="3"/>
  <c r="H56" i="3"/>
  <c r="L58" i="3"/>
  <c r="F41" i="3"/>
  <c r="F45" i="3"/>
  <c r="F49" i="3"/>
  <c r="F53" i="3"/>
  <c r="F57" i="3"/>
  <c r="D13" i="1"/>
  <c r="D23" i="1" s="1"/>
  <c r="D27" i="1" s="1"/>
  <c r="D28" i="1" s="1"/>
  <c r="E4" i="2"/>
  <c r="E7" i="2"/>
  <c r="G4" i="2"/>
  <c r="G5" i="2"/>
  <c r="H5" i="2"/>
  <c r="H7" i="2"/>
  <c r="G6" i="2"/>
  <c r="R16" i="3"/>
  <c r="R18" i="3"/>
  <c r="R20" i="3"/>
  <c r="H41" i="3"/>
  <c r="J41" i="3"/>
  <c r="L41" i="3"/>
  <c r="N41" i="3"/>
  <c r="P41" i="3"/>
  <c r="R41" i="3"/>
  <c r="H42" i="3"/>
  <c r="H45" i="3"/>
  <c r="J45" i="3"/>
  <c r="L45" i="3"/>
  <c r="N45" i="3"/>
  <c r="P45" i="3"/>
  <c r="R45" i="3"/>
  <c r="H46" i="3"/>
  <c r="P46" i="3"/>
  <c r="H49" i="3"/>
  <c r="J49" i="3"/>
  <c r="L49" i="3"/>
  <c r="N49" i="3"/>
  <c r="P49" i="3"/>
  <c r="R49" i="3"/>
  <c r="P50" i="3"/>
  <c r="H53" i="3"/>
  <c r="J53" i="3"/>
  <c r="L53" i="3"/>
  <c r="N53" i="3"/>
  <c r="P53" i="3"/>
  <c r="R53" i="3"/>
  <c r="H57" i="3"/>
  <c r="J57" i="3"/>
  <c r="L57" i="3"/>
  <c r="N57" i="3"/>
  <c r="P57" i="3"/>
  <c r="R57" i="3"/>
  <c r="H58" i="3"/>
  <c r="J9" i="2" l="1"/>
  <c r="E20" i="4"/>
  <c r="E19" i="4"/>
  <c r="I19" i="4" s="1"/>
  <c r="AA16" i="4"/>
  <c r="Y16" i="4"/>
  <c r="W16" i="4"/>
  <c r="U16" i="4"/>
  <c r="AA21" i="4"/>
  <c r="Y21" i="4"/>
  <c r="W21" i="4"/>
  <c r="U21" i="4"/>
  <c r="AA17" i="4"/>
  <c r="Y17" i="4"/>
  <c r="W17" i="4"/>
  <c r="U17" i="4"/>
  <c r="U14" i="4"/>
  <c r="AA14" i="4"/>
  <c r="Y14" i="4"/>
  <c r="W14" i="4"/>
  <c r="U18" i="4"/>
  <c r="AA18" i="4"/>
  <c r="Y18" i="4"/>
  <c r="W18" i="4"/>
  <c r="AA15" i="4"/>
  <c r="Y15" i="4"/>
  <c r="W15" i="4"/>
  <c r="U15" i="4"/>
  <c r="M21" i="4"/>
  <c r="O21" i="4"/>
  <c r="G21" i="4"/>
  <c r="S21" i="4"/>
  <c r="Q21" i="4"/>
  <c r="K21" i="4"/>
  <c r="I21" i="4"/>
  <c r="M17" i="4"/>
  <c r="I17" i="4"/>
  <c r="O17" i="4"/>
  <c r="G17" i="4"/>
  <c r="S17" i="4"/>
  <c r="Q17" i="4"/>
  <c r="K17" i="4"/>
  <c r="Q14" i="4"/>
  <c r="S14" i="4"/>
  <c r="K18" i="4"/>
  <c r="O18" i="4"/>
  <c r="G18" i="4"/>
  <c r="M18" i="4"/>
  <c r="S18" i="4"/>
  <c r="Q18" i="4"/>
  <c r="I18" i="4"/>
  <c r="S15" i="4"/>
  <c r="Q15" i="4"/>
  <c r="I15" i="4"/>
  <c r="K15" i="4"/>
  <c r="M15" i="4"/>
  <c r="O15" i="4"/>
  <c r="O16" i="4"/>
  <c r="G16" i="4"/>
  <c r="K16" i="4"/>
  <c r="S16" i="4"/>
  <c r="Q16" i="4"/>
  <c r="I16" i="4"/>
  <c r="M16" i="4"/>
  <c r="L48" i="3"/>
  <c r="L52" i="3"/>
  <c r="L56" i="3"/>
  <c r="L44" i="3"/>
  <c r="R55" i="3"/>
  <c r="J55" i="3"/>
  <c r="F47" i="3"/>
  <c r="J51" i="3"/>
  <c r="N47" i="3"/>
  <c r="P55" i="3"/>
  <c r="R43" i="3"/>
  <c r="F55" i="3"/>
  <c r="N55" i="3"/>
  <c r="P54" i="3"/>
  <c r="H50" i="3"/>
  <c r="R47" i="3"/>
  <c r="J47" i="3"/>
  <c r="J43" i="3"/>
  <c r="H55" i="3"/>
  <c r="L47" i="3"/>
  <c r="P58" i="3"/>
  <c r="H54" i="3"/>
  <c r="R51" i="3"/>
  <c r="P47" i="3"/>
  <c r="P42" i="3"/>
  <c r="M14" i="4"/>
  <c r="O14" i="4"/>
  <c r="K14" i="4"/>
  <c r="H51" i="3"/>
  <c r="N51" i="3"/>
  <c r="L51" i="3"/>
  <c r="L43" i="3"/>
  <c r="R22" i="3"/>
  <c r="P43" i="3"/>
  <c r="P51" i="3"/>
  <c r="H43" i="3"/>
  <c r="N43" i="3"/>
  <c r="R14" i="3"/>
  <c r="R58" i="3"/>
  <c r="J58" i="3"/>
  <c r="N56" i="3"/>
  <c r="R54" i="3"/>
  <c r="J54" i="3"/>
  <c r="N52" i="3"/>
  <c r="R50" i="3"/>
  <c r="J50" i="3"/>
  <c r="N48" i="3"/>
  <c r="R46" i="3"/>
  <c r="J46" i="3"/>
  <c r="N44" i="3"/>
  <c r="R42" i="3"/>
  <c r="J42" i="3"/>
  <c r="R19" i="3"/>
  <c r="R15" i="3"/>
  <c r="R13" i="3"/>
  <c r="F58" i="3"/>
  <c r="F54" i="3"/>
  <c r="F50" i="3"/>
  <c r="F46" i="3"/>
  <c r="F42" i="3"/>
  <c r="N58" i="3"/>
  <c r="R56" i="3"/>
  <c r="J56" i="3"/>
  <c r="N54" i="3"/>
  <c r="R52" i="3"/>
  <c r="J52" i="3"/>
  <c r="N50" i="3"/>
  <c r="R48" i="3"/>
  <c r="J48" i="3"/>
  <c r="N46" i="3"/>
  <c r="R44" i="3"/>
  <c r="J44" i="3"/>
  <c r="N42" i="3"/>
  <c r="R17" i="3"/>
  <c r="F56" i="3"/>
  <c r="F52" i="3"/>
  <c r="F48" i="3"/>
  <c r="F44" i="3"/>
  <c r="P56" i="3"/>
  <c r="P52" i="3"/>
  <c r="P48" i="3"/>
  <c r="P44" i="3"/>
  <c r="M19" i="4" l="1"/>
  <c r="S19" i="4"/>
  <c r="O19" i="4"/>
  <c r="Q19" i="4"/>
  <c r="K19" i="4"/>
  <c r="G19" i="4"/>
  <c r="AA20" i="4"/>
  <c r="Y20" i="4"/>
  <c r="W20" i="4"/>
  <c r="U20" i="4"/>
  <c r="AA19" i="4"/>
  <c r="AA22" i="4" s="1"/>
  <c r="O8" i="11" s="1"/>
  <c r="Y19" i="4"/>
  <c r="Y22" i="4" s="1"/>
  <c r="N8" i="11" s="1"/>
  <c r="W19" i="4"/>
  <c r="W22" i="4" s="1"/>
  <c r="M8" i="11" s="1"/>
  <c r="U19" i="4"/>
  <c r="U22" i="4" s="1"/>
  <c r="L8" i="11" s="1"/>
  <c r="O20" i="4"/>
  <c r="K20" i="4"/>
  <c r="M20" i="4"/>
  <c r="I20" i="4"/>
  <c r="G20" i="4"/>
  <c r="Q20" i="4"/>
  <c r="S20" i="4"/>
  <c r="H61" i="3"/>
  <c r="I8" i="4" s="1"/>
  <c r="L61" i="3"/>
  <c r="M8" i="4" s="1"/>
  <c r="N61" i="3"/>
  <c r="O8" i="4" s="1"/>
  <c r="R61" i="3"/>
  <c r="S8" i="4" s="1"/>
  <c r="P61" i="3"/>
  <c r="Q8" i="4" s="1"/>
  <c r="J61" i="3"/>
  <c r="K8" i="4" s="1"/>
  <c r="F61" i="3"/>
  <c r="G8" i="4" s="1"/>
  <c r="L62" i="3"/>
  <c r="R23" i="3"/>
  <c r="R24" i="3" s="1"/>
  <c r="S6" i="4" s="1"/>
  <c r="H62" i="3" l="1"/>
  <c r="S9" i="4"/>
  <c r="S22" i="4" s="1"/>
  <c r="K8" i="11" s="1"/>
  <c r="P62" i="3"/>
  <c r="J62" i="3"/>
  <c r="F62" i="3"/>
  <c r="R62" i="3"/>
  <c r="N62" i="3"/>
  <c r="O9" i="4"/>
  <c r="O22" i="4" s="1"/>
  <c r="I8" i="11" s="1"/>
  <c r="K9" i="4"/>
  <c r="K22" i="4" s="1"/>
  <c r="G8" i="11" s="1"/>
  <c r="M9" i="4"/>
  <c r="M22" i="4" s="1"/>
  <c r="H8" i="11" s="1"/>
  <c r="I9" i="4"/>
  <c r="I22" i="4" s="1"/>
  <c r="F8" i="11" s="1"/>
  <c r="G9" i="4"/>
  <c r="G22" i="4" s="1"/>
  <c r="E8" i="11" s="1"/>
  <c r="Q9" i="4" l="1"/>
  <c r="Q22" i="4" s="1"/>
  <c r="AA24" i="4" s="1"/>
  <c r="AA25" i="4" s="1"/>
  <c r="AA26" i="4" s="1"/>
  <c r="AA27" i="4" s="1"/>
  <c r="AA28" i="4" s="1"/>
  <c r="J8" i="11" l="1"/>
  <c r="N9" i="11" s="1"/>
  <c r="Y25" i="4"/>
  <c r="Y26" i="4" s="1"/>
  <c r="Y27" i="4" s="1"/>
  <c r="Y28" i="4" s="1"/>
</calcChain>
</file>

<file path=xl/sharedStrings.xml><?xml version="1.0" encoding="utf-8"?>
<sst xmlns="http://schemas.openxmlformats.org/spreadsheetml/2006/main" count="930" uniqueCount="402">
  <si>
    <t>DETERMINACIÓN GASTOS Y ADMINISTRACIÓN DEL CONTRATO PISCINAS</t>
  </si>
  <si>
    <t>% GASTOS ADMINISTRATIVOS</t>
  </si>
  <si>
    <t>PORCENTAJE</t>
  </si>
  <si>
    <t>POLÍZAS</t>
  </si>
  <si>
    <t>Cumplimiento, Prestaciones sociales Y calidad</t>
  </si>
  <si>
    <t>Responsabilidad civil extracontractual</t>
  </si>
  <si>
    <t>IMPUESTOS</t>
  </si>
  <si>
    <t>ICA (sobre contrato)</t>
  </si>
  <si>
    <t>Retefuente (sobre contrato)</t>
  </si>
  <si>
    <t>Universidad Distrital</t>
  </si>
  <si>
    <t>Estampilla Tercera Edad</t>
  </si>
  <si>
    <t>Estampilla Procultura</t>
  </si>
  <si>
    <t>SUBTOTAL IMPUESTOS + POLIZAS</t>
  </si>
  <si>
    <t>Alquiler de oficina</t>
  </si>
  <si>
    <t>Servicios públicos y comunicaciones</t>
  </si>
  <si>
    <t>Papelería</t>
  </si>
  <si>
    <t>Fotocopias</t>
  </si>
  <si>
    <t>Equipos de oficina</t>
  </si>
  <si>
    <t>Vehiculo</t>
  </si>
  <si>
    <t>Secretaria</t>
  </si>
  <si>
    <t>Contador</t>
  </si>
  <si>
    <t>SUBTOTAL</t>
  </si>
  <si>
    <t>UTILIDAD</t>
  </si>
  <si>
    <t>TOTAL</t>
  </si>
  <si>
    <t>PROVEEDOR</t>
  </si>
  <si>
    <t>MAPROQUIM</t>
  </si>
  <si>
    <t>ASEQUIMICOS S.A.</t>
  </si>
  <si>
    <t>CLORO</t>
  </si>
  <si>
    <t>PRESENTACION</t>
  </si>
  <si>
    <t>VALOR TOTAL</t>
  </si>
  <si>
    <t>VALOR 
UNITARIO</t>
  </si>
  <si>
    <t>SHOCK</t>
  </si>
  <si>
    <t>CANECA X 45 KG</t>
  </si>
  <si>
    <t>CANECA X 50 KG</t>
  </si>
  <si>
    <t>CLORIDEX</t>
  </si>
  <si>
    <t>AQUACHLOR</t>
  </si>
  <si>
    <t>CANECA X 40 KG</t>
  </si>
  <si>
    <t>PROMEDIO</t>
  </si>
  <si>
    <t>PROMEDIO TOTAL</t>
  </si>
  <si>
    <t>En el complejo acuatico se emplean</t>
  </si>
  <si>
    <t>Canecas de 50 kg</t>
  </si>
  <si>
    <t>es decir 1250 kg mensuales</t>
  </si>
  <si>
    <t>Parques Virrey, Meissen y Patio Bonito</t>
  </si>
  <si>
    <t>En el contrato anterior se laboraba 224 horas mensuales con el horario
adicional horario actual será de 192 horas por esta razón los consumos de reactivos quimicos varian</t>
  </si>
  <si>
    <t>INSTITUTO PARA LA RECREACIÓN Y EL DEPORTE</t>
  </si>
  <si>
    <t>ITEM</t>
  </si>
  <si>
    <t>OPERACIÓN DE PISCINAS</t>
  </si>
  <si>
    <t xml:space="preserve">VALOR UNIT
</t>
  </si>
  <si>
    <t>COMPLEJO ACUATICO</t>
  </si>
  <si>
    <t>OLIMPICA</t>
  </si>
  <si>
    <t>CLAVADOS</t>
  </si>
  <si>
    <t>ENTRENAMIENTO</t>
  </si>
  <si>
    <t>NIÑOS</t>
  </si>
  <si>
    <t>SAUZALITO</t>
  </si>
  <si>
    <t>VIRREY</t>
  </si>
  <si>
    <t>MEISSEN</t>
  </si>
  <si>
    <t>Vr. Parcial</t>
  </si>
  <si>
    <t>SUMINISTROS VARIOS</t>
  </si>
  <si>
    <t>1.1</t>
  </si>
  <si>
    <t xml:space="preserve">Aspiradora en bronce cromado </t>
  </si>
  <si>
    <t>1.1.2</t>
  </si>
  <si>
    <t>Manguera flotante (manguera para piscina de
 2" x 50' 15,2 mts (americana)</t>
  </si>
  <si>
    <t>105127</t>
  </si>
  <si>
    <t>1.2</t>
  </si>
  <si>
    <t>Aspiradora plastica de 8 ruedas incluye:
ruedas, mango, manguera, acople y tubo telescopico</t>
  </si>
  <si>
    <t>105129</t>
  </si>
  <si>
    <t>1.2.1</t>
  </si>
  <si>
    <t>Mango telescopico 2x3 mts en aluminio 1.1/4"x1"</t>
  </si>
  <si>
    <t>105133</t>
  </si>
  <si>
    <t>1.2.2</t>
  </si>
  <si>
    <t>Manguera plastica de 1 1/2" x 30" (Americana)</t>
  </si>
  <si>
    <t>105146</t>
  </si>
  <si>
    <t>1.3</t>
  </si>
  <si>
    <t>Cepillos Nylon</t>
  </si>
  <si>
    <t>105136</t>
  </si>
  <si>
    <t>1.4</t>
  </si>
  <si>
    <t>Cepillos Acero</t>
  </si>
  <si>
    <t>105137</t>
  </si>
  <si>
    <t>1.5</t>
  </si>
  <si>
    <t>Nasa plastica</t>
  </si>
  <si>
    <t>105139</t>
  </si>
  <si>
    <t>1.6</t>
  </si>
  <si>
    <t>Disco Secchi</t>
  </si>
  <si>
    <t>105156</t>
  </si>
  <si>
    <t>1.7</t>
  </si>
  <si>
    <t>Kit para medir dureza, alcalinidad, pH, acido cianurico y cloro</t>
  </si>
  <si>
    <t>105155</t>
  </si>
  <si>
    <t>1.8</t>
  </si>
  <si>
    <t>105140</t>
  </si>
  <si>
    <t>1.9</t>
  </si>
  <si>
    <t>105144</t>
  </si>
  <si>
    <t>REACTIVOS QUÍMICOS (REQUERIDOS POR 1 MES)</t>
  </si>
  <si>
    <t>2.1</t>
  </si>
  <si>
    <t>CLORO X KG</t>
  </si>
  <si>
    <t>105147</t>
  </si>
  <si>
    <t>2.3</t>
  </si>
  <si>
    <t>2.4</t>
  </si>
  <si>
    <t>SODA CAUSTICA ESCAMAS BULTO X Kg</t>
  </si>
  <si>
    <t>105148</t>
  </si>
  <si>
    <t>2.5</t>
  </si>
  <si>
    <t>ACIDO ESTABILIZADOR DE PH
DECAPANTE (ACIDO MURIATICO)  X L</t>
  </si>
  <si>
    <t>100392</t>
  </si>
  <si>
    <t>2.6</t>
  </si>
  <si>
    <t>DESENGRASANTE INDUSTRIAL
GALON</t>
  </si>
  <si>
    <t>105152</t>
  </si>
  <si>
    <t>2.7</t>
  </si>
  <si>
    <t>ALGUICIDA GALÓN X 4 L</t>
  </si>
  <si>
    <t>2.8</t>
  </si>
  <si>
    <t>SULFATO DE ALUMINIO TIPO A X Kg</t>
  </si>
  <si>
    <t>105153</t>
  </si>
  <si>
    <t>2.9</t>
  </si>
  <si>
    <t>BICARBONATO DE SODIO SACO X Kg</t>
  </si>
  <si>
    <t>105151</t>
  </si>
  <si>
    <t>VALOR 
UNIT</t>
  </si>
  <si>
    <t>ANALISIS FISICOQUÍMICOS Y MICROBIOLOGICOS (REQUERIDOS POR UN MES)</t>
  </si>
  <si>
    <t>3.1</t>
  </si>
  <si>
    <t>ACIDO CIANÚRICO</t>
  </si>
  <si>
    <t>105469</t>
  </si>
  <si>
    <t>3.2</t>
  </si>
  <si>
    <t>PH</t>
  </si>
  <si>
    <t>105470</t>
  </si>
  <si>
    <t>3.3</t>
  </si>
  <si>
    <t>TURBIDEZ</t>
  </si>
  <si>
    <t>105471</t>
  </si>
  <si>
    <t>3.4</t>
  </si>
  <si>
    <t>ALCALINIDAD TOTAL</t>
  </si>
  <si>
    <t>105472</t>
  </si>
  <si>
    <t>3.5</t>
  </si>
  <si>
    <t>DUREZA TOTAL</t>
  </si>
  <si>
    <t>105473</t>
  </si>
  <si>
    <t>3.6</t>
  </si>
  <si>
    <t>CLORO RESIDUAL LIBRE</t>
  </si>
  <si>
    <t>105474</t>
  </si>
  <si>
    <t>3.7</t>
  </si>
  <si>
    <t>CLORO RESIDUAL TOTAL</t>
  </si>
  <si>
    <t>105475</t>
  </si>
  <si>
    <t>3.8</t>
  </si>
  <si>
    <t>P-CONDUCTIVIDAD</t>
  </si>
  <si>
    <t>105128</t>
  </si>
  <si>
    <t>3.9</t>
  </si>
  <si>
    <t>A-ALUMINIO</t>
  </si>
  <si>
    <t>105130</t>
  </si>
  <si>
    <t>3.10</t>
  </si>
  <si>
    <t>AMONIO</t>
  </si>
  <si>
    <t>105131</t>
  </si>
  <si>
    <t>3.11</t>
  </si>
  <si>
    <t>A-COBRE</t>
  </si>
  <si>
    <t>105132</t>
  </si>
  <si>
    <t>3.12</t>
  </si>
  <si>
    <t>A-HIERRO TOTAL</t>
  </si>
  <si>
    <t>105134</t>
  </si>
  <si>
    <t>3.13</t>
  </si>
  <si>
    <t>A-PLATA</t>
  </si>
  <si>
    <t>105135</t>
  </si>
  <si>
    <t>3.14</t>
  </si>
  <si>
    <t>RECUENTO DE HETEROTROFOS</t>
  </si>
  <si>
    <t>105138</t>
  </si>
  <si>
    <t>3.15</t>
  </si>
  <si>
    <t>M-COLIFORMES TERMOTOLERANTES</t>
  </si>
  <si>
    <t>105154</t>
  </si>
  <si>
    <t>3.16</t>
  </si>
  <si>
    <t>M-RECUENTO DE ESCHERICHIA COLI</t>
  </si>
  <si>
    <t>105141</t>
  </si>
  <si>
    <t>3.17</t>
  </si>
  <si>
    <t>PSEUDOMONA AERUGINOSA</t>
  </si>
  <si>
    <t>105142</t>
  </si>
  <si>
    <t>3.18</t>
  </si>
  <si>
    <t>HONGOS, LEVADURAS Y DERMATOFITOS</t>
  </si>
  <si>
    <t>105476</t>
  </si>
  <si>
    <t>3.19</t>
  </si>
  <si>
    <t>VALOR BASICO</t>
  </si>
  <si>
    <t xml:space="preserve">FACTOR PRESTACIONAL </t>
  </si>
  <si>
    <t>PERSONAL</t>
  </si>
  <si>
    <t>4.1</t>
  </si>
  <si>
    <t>DIRECTOR DEL PROYECTO</t>
  </si>
  <si>
    <t>4.2</t>
  </si>
  <si>
    <t xml:space="preserve">INGENIERO QUIMICO </t>
  </si>
  <si>
    <t>4.3</t>
  </si>
  <si>
    <t>INGENIERO ELECTROMECÁNICO</t>
  </si>
  <si>
    <t>4.4</t>
  </si>
  <si>
    <t>OPERARIOS PISCINAS</t>
  </si>
  <si>
    <t>4.5</t>
  </si>
  <si>
    <t>SALVAVIDAS</t>
  </si>
  <si>
    <t>4.6</t>
  </si>
  <si>
    <t>TECNICO AUXILIAR  EQUIPOS</t>
  </si>
  <si>
    <t>4.7</t>
  </si>
  <si>
    <t xml:space="preserve">MALETERO </t>
  </si>
  <si>
    <t>NOTA. PARA EFECTOS DE CÁLCULO DEL VALOR DEL MANTENIMIENTO SE DEBE CONSIDERAR UN % DE COSTOS INDIRECTOS QUE CORRESPONDE A COSTOS DE PÓLIZAS, IMPUESTOS, ALQUILER DE OFICINA, SERVICIOS PÚBLICOS Y COMUNICACIONES, PAPELERÍA, FOTOCOPIAS, EQUIPOS DE OFICINA, VEHICULO. SECRETARIA, CONTADOR Y UTILIDAD.</t>
  </si>
  <si>
    <t>Und</t>
  </si>
  <si>
    <t>Cantidad</t>
  </si>
  <si>
    <r>
      <rPr>
        <b/>
        <sz val="10"/>
        <color indexed="8"/>
        <rFont val="Arial"/>
        <family val="2"/>
      </rPr>
      <t>SUMINISTROS VARIOS:</t>
    </r>
    <r>
      <rPr>
        <sz val="10"/>
        <color indexed="8"/>
        <rFont val="Arial"/>
        <family val="2"/>
      </rPr>
      <t xml:space="preserve"> Mangueras, tubos telescópicos, carro aspiradora, cepillos, nasas, herramienta menor, equipo multiparametro, kit medición de parámetros e hidrolavadoras.</t>
    </r>
  </si>
  <si>
    <t>GL</t>
  </si>
  <si>
    <r>
      <rPr>
        <b/>
        <sz val="10"/>
        <color indexed="8"/>
        <rFont val="Arial"/>
        <family val="2"/>
      </rPr>
      <t xml:space="preserve">QUIMICOS: </t>
    </r>
    <r>
      <rPr>
        <sz val="10"/>
        <color indexed="8"/>
        <rFont val="Arial"/>
        <family val="2"/>
      </rPr>
      <t>Cloro, cristalin 50, alkalos, klarit plus, sulfato, soda, decapante, alumbre, reactivos, desengrasantes y alguicida.</t>
    </r>
  </si>
  <si>
    <r>
      <rPr>
        <b/>
        <sz val="10"/>
        <color indexed="8"/>
        <rFont val="Arial"/>
        <family val="2"/>
      </rPr>
      <t xml:space="preserve">ANALISIS FÍSICOS, QUÍMICOS Y MICROBIOLÓGICOS. </t>
    </r>
    <r>
      <rPr>
        <sz val="10"/>
        <color indexed="8"/>
        <rFont val="Arial"/>
        <family val="2"/>
      </rPr>
      <t>(Conductividad, Aluminio, amonio, cobre, Hierro total,  plata,  Heterotrofos, coliformes totales, coliformes fecales, E-colihongo</t>
    </r>
  </si>
  <si>
    <t>Ítem</t>
  </si>
  <si>
    <t>Vr. Unitario</t>
  </si>
  <si>
    <t>DM</t>
  </si>
  <si>
    <t>INGENIERO QUÍMICO</t>
  </si>
  <si>
    <t>MALETERO</t>
  </si>
  <si>
    <t>Costos indirectos</t>
  </si>
  <si>
    <t>IVA</t>
  </si>
  <si>
    <t>TOTAL MES</t>
  </si>
  <si>
    <t xml:space="preserve">  </t>
  </si>
  <si>
    <t>CANTIDADES ANUALES</t>
  </si>
  <si>
    <t>PARA EL CALCULO DEL FACTOR PRESTACIONAL SE DEBEN TENER EN CUENTA LOS HORARIOS NOCTURNOS Y FESTIVOS EN QUE LABORA EL PERSONAL OPERATIVO Y QUE ESTÁN RELACIONADOS EN EL ANEXO TÉCNICO</t>
  </si>
  <si>
    <t>PATIO 
BONITO</t>
  </si>
  <si>
    <t>ANALISIS DE CANTIDADES</t>
  </si>
  <si>
    <t>TÉCNICO DE EQUIPOS E HIDRAULICO</t>
  </si>
  <si>
    <t>INSTITUTO DISTRITAL DE RECREACION Y DEPORTE</t>
  </si>
  <si>
    <t>ASIGNACION DE INSUMOS Y REGISTRO DE ACTUALIZACION</t>
  </si>
  <si>
    <t>CIO</t>
  </si>
  <si>
    <t>DESCRIPCION</t>
  </si>
  <si>
    <t>E-n</t>
  </si>
  <si>
    <t>F-n</t>
  </si>
  <si>
    <t>E-2</t>
  </si>
  <si>
    <t>E-5</t>
  </si>
  <si>
    <t>KG</t>
  </si>
  <si>
    <t>E-6</t>
  </si>
  <si>
    <t>E-4</t>
  </si>
  <si>
    <t>und</t>
  </si>
  <si>
    <t>E-8</t>
  </si>
  <si>
    <t>E-1</t>
  </si>
  <si>
    <t>E-7</t>
  </si>
  <si>
    <t xml:space="preserve">E-9: </t>
  </si>
  <si>
    <t>E-9</t>
  </si>
  <si>
    <t>E-10</t>
  </si>
  <si>
    <t>E-12</t>
  </si>
  <si>
    <t>E-17</t>
  </si>
  <si>
    <t>E-18</t>
  </si>
  <si>
    <t xml:space="preserve"> TOTAL POR PISCINA</t>
  </si>
  <si>
    <t>TOTAL SUMINISTROS-REACTIVOS Y ANALISIS</t>
  </si>
  <si>
    <t>SUB TOTAL REACTIVOS QUIMICOS</t>
  </si>
  <si>
    <t>SUB TOTAL MANTENIMIENTO PISCINAS</t>
  </si>
  <si>
    <t>VALOR TOTAL MENSUAL</t>
  </si>
  <si>
    <t>% DEDICACION</t>
  </si>
  <si>
    <t>PERSONAL DEL CONTRATO</t>
  </si>
  <si>
    <t>CANTIDAD</t>
  </si>
  <si>
    <t>ELABORO:XIOMARA BOHORQUEZ BARCO- CONTRATISTA ACEE</t>
  </si>
  <si>
    <t>ELABORO:MIGUEL ANDRES ARAQUE- CONTRATISTA ACEE</t>
  </si>
  <si>
    <t>INGENIERO QUIMICO - PROFESIONAL CATEGORÍA 7 (E.G.2)</t>
  </si>
  <si>
    <t>INGENIERO ELECTROMECÁNICO - PROFESIONAL CATEGORÍA 7 (E.G.2)</t>
  </si>
  <si>
    <t>OPERARIOS PISCINAS - Obrero</t>
  </si>
  <si>
    <t>SALVAVIDAS -Operador Auxiliar De Equipo</t>
  </si>
  <si>
    <t>MALETERO  - Obrero</t>
  </si>
  <si>
    <t>INSTITUTO DISTRITAL DE RECREACIÓN Y DEPORTE</t>
  </si>
  <si>
    <t>SUBDIRECCIÓN TECNICA DE PARQUES</t>
  </si>
  <si>
    <t>ADMINISTRACIÓN DE ESCENARIOS</t>
  </si>
  <si>
    <t>VALOR TOTAL SALARIO</t>
  </si>
  <si>
    <t>MANTENIMIENTO DE PISCINAS 2020</t>
  </si>
  <si>
    <t xml:space="preserve"> G1</t>
  </si>
  <si>
    <t>AUTOPISTA
 SUR</t>
  </si>
  <si>
    <t>CANDELARIA 
LA NUEVA</t>
  </si>
  <si>
    <t>SERENA</t>
  </si>
  <si>
    <t>VALOR</t>
  </si>
  <si>
    <t>BASE DE
 DATOS CIO</t>
  </si>
  <si>
    <t>Hidrolavadora grande 10.7 HP</t>
  </si>
  <si>
    <t>Hidrolavadora grande 8.2 HP</t>
  </si>
  <si>
    <t>VALOR MENSUAL</t>
  </si>
  <si>
    <t>105149</t>
  </si>
  <si>
    <t>105150</t>
  </si>
  <si>
    <t>VALOR  MENSUAL TOTAL POR PISCINA</t>
  </si>
  <si>
    <t>RECOLECCION DE LA MUESTRA</t>
  </si>
  <si>
    <t>105530</t>
  </si>
  <si>
    <t>TÉCNICO HIDRAULICO</t>
  </si>
  <si>
    <t>4.8</t>
  </si>
  <si>
    <t>TECNICO HIDRAULICO</t>
  </si>
  <si>
    <t>COMPLEJO ACUÁTICO</t>
  </si>
  <si>
    <t>TUNAL</t>
  </si>
  <si>
    <t>FONTANAR</t>
  </si>
  <si>
    <t>SAN
CRISTOBAL</t>
  </si>
  <si>
    <t>MANTENIMIENTO DE PISCINAS G1</t>
  </si>
  <si>
    <t>DESCRIPCIÓN</t>
  </si>
  <si>
    <t>Sauzalito</t>
  </si>
  <si>
    <t>Virrey sur</t>
  </si>
  <si>
    <t>Patio Bonito</t>
  </si>
  <si>
    <t>Autopista 
Sur</t>
  </si>
  <si>
    <t>Candelaria 
la Nueva</t>
  </si>
  <si>
    <t>Serena</t>
  </si>
  <si>
    <t>Meissen</t>
  </si>
  <si>
    <t>Valor Todo Costo</t>
  </si>
  <si>
    <t>MES</t>
  </si>
  <si>
    <t>Cant</t>
  </si>
  <si>
    <t>COMPLEJO
ACUÁTICO</t>
  </si>
  <si>
    <r>
      <rPr>
        <b/>
        <sz val="11"/>
        <rFont val="Arial"/>
        <family val="2"/>
      </rPr>
      <t xml:space="preserve">VALOR MENSUAL OPERACIÓN PISCINAS AÑO 2020  EL CUAL INCLUYE:
SUMINISTROS VARIOS: </t>
    </r>
    <r>
      <rPr>
        <sz val="11"/>
        <rFont val="Arial"/>
        <family val="2"/>
      </rPr>
      <t xml:space="preserve">Mangueras, tubos telescópicos, carro aspiradora, cepillos, nasas, herramienta menor, equipo multiparametro, kit medicion de parametros e hidrolavadoras.
</t>
    </r>
    <r>
      <rPr>
        <b/>
        <sz val="11"/>
        <rFont val="Arial"/>
        <family val="2"/>
      </rPr>
      <t>QUÍMICOS:</t>
    </r>
    <r>
      <rPr>
        <sz val="11"/>
        <rFont val="Arial"/>
        <family val="2"/>
      </rPr>
      <t xml:space="preserve"> Cloro, cristalin 50, alkalos, klarit plus, sulfato, soda, decapante, alumbre, reactivos, desengrasantes y algicida.
</t>
    </r>
    <r>
      <rPr>
        <b/>
        <sz val="11"/>
        <rFont val="Arial"/>
        <family val="2"/>
      </rPr>
      <t>ANÁLISIS FÍSICOS, QUÍMICOS Y MICROBIOLOGICOS:</t>
    </r>
    <r>
      <rPr>
        <sz val="11"/>
        <rFont val="Arial"/>
        <family val="2"/>
      </rPr>
      <t xml:space="preserve"> (Conductividad, Aluminio, amonio, cobre, Hierro total,  plata,  Heterotrofos, coliformes totales, coliformes fecales, E-colihongo.
</t>
    </r>
    <r>
      <rPr>
        <b/>
        <sz val="11"/>
        <rFont val="Arial"/>
        <family val="2"/>
      </rPr>
      <t xml:space="preserve">
PERSONAL: </t>
    </r>
    <r>
      <rPr>
        <sz val="11"/>
        <rFont val="Arial"/>
        <family val="2"/>
      </rPr>
      <t xml:space="preserve"> El solicitado en el anexo técnico.
</t>
    </r>
    <r>
      <rPr>
        <b/>
        <sz val="11"/>
        <rFont val="Arial"/>
        <family val="2"/>
      </rPr>
      <t xml:space="preserve"> Impuestos y Utilidad</t>
    </r>
    <r>
      <rPr>
        <sz val="11"/>
        <rFont val="Arial"/>
        <family val="2"/>
      </rPr>
      <t xml:space="preserve">
</t>
    </r>
  </si>
  <si>
    <t>CENTROS DEPORTIVOS RECREATIVOS Y CULTURALES</t>
  </si>
  <si>
    <t xml:space="preserve">MANTENIMIENTO DE PISCINAS 2020 </t>
  </si>
  <si>
    <t>CDRC
TUNAL</t>
  </si>
  <si>
    <t>CDRC
FONTANAR</t>
  </si>
  <si>
    <t>CDRC
CRISTOBAL</t>
  </si>
  <si>
    <t xml:space="preserve">FLOCULANTE CANECA X Kg  (clarificador ) </t>
  </si>
  <si>
    <t xml:space="preserve">Fecha:03/06/2020      </t>
  </si>
  <si>
    <t xml:space="preserve">Fecha:  26/06/2020   </t>
  </si>
  <si>
    <t xml:space="preserve">Fecha:  02/07/2020    </t>
  </si>
  <si>
    <t xml:space="preserve">Fecha:      </t>
  </si>
  <si>
    <t>Fecha:02/07/2020</t>
  </si>
  <si>
    <t xml:space="preserve">Fecha:   26/06/2020   </t>
  </si>
  <si>
    <t xml:space="preserve">Teléfono:   3176680605    </t>
  </si>
  <si>
    <t xml:space="preserve">Teléfono:       </t>
  </si>
  <si>
    <t xml:space="preserve">Teléfono:   7452053    </t>
  </si>
  <si>
    <t>Teléfono:4673719 - 3293051</t>
  </si>
  <si>
    <t>Teléfono:6958175</t>
  </si>
  <si>
    <t xml:space="preserve">Vendedor:   BIOLOGICA     </t>
  </si>
  <si>
    <t xml:space="preserve">Vendedor:   BIOWEP      </t>
  </si>
  <si>
    <t xml:space="preserve">Vendedor:  CONDUSTRIAL SA       </t>
  </si>
  <si>
    <t xml:space="preserve">Vendedor:NULAB SAS         </t>
  </si>
  <si>
    <t xml:space="preserve">Vendedor: ferreteria samir    </t>
  </si>
  <si>
    <t xml:space="preserve">Vendedor:         </t>
  </si>
  <si>
    <t>Vendedor:INGENIERIA EQUIPOS Y PISCINAS
S.A.S.</t>
  </si>
  <si>
    <t xml:space="preserve">Vendedor:agua integral </t>
  </si>
  <si>
    <t xml:space="preserve">E-24:       </t>
  </si>
  <si>
    <t xml:space="preserve">E-23:       </t>
  </si>
  <si>
    <t xml:space="preserve">E-22:       </t>
  </si>
  <si>
    <t xml:space="preserve">E-21:       </t>
  </si>
  <si>
    <t xml:space="preserve">E-20:       </t>
  </si>
  <si>
    <t xml:space="preserve">E-19:       </t>
  </si>
  <si>
    <t xml:space="preserve">E-18: </t>
  </si>
  <si>
    <t xml:space="preserve">E-17: </t>
  </si>
  <si>
    <t xml:space="preserve">Fecha:  </t>
  </si>
  <si>
    <t>Fecha: 25/06/2020</t>
  </si>
  <si>
    <t xml:space="preserve">Teléfono:(054) 322 71 70       </t>
  </si>
  <si>
    <t>Teléfono: 3144108382</t>
  </si>
  <si>
    <t xml:space="preserve">Teléfono: 0317460304       </t>
  </si>
  <si>
    <t xml:space="preserve">Teléfono:    secop II  </t>
  </si>
  <si>
    <t>Teléfono:(031) 475-9786</t>
  </si>
  <si>
    <t>Teléfono: 01-8000-18-0058</t>
  </si>
  <si>
    <t xml:space="preserve">Vendedor:éxito colombia          </t>
  </si>
  <si>
    <t xml:space="preserve">Vendedor: KipClin         </t>
  </si>
  <si>
    <t xml:space="preserve">Vendedor: homesentry        </t>
  </si>
  <si>
    <t xml:space="preserve">Vendedor:   easy     </t>
  </si>
  <si>
    <t xml:space="preserve">Vendedor: TEKNO2MIL S.A.        </t>
  </si>
  <si>
    <t>Vendedor: grupo lic</t>
  </si>
  <si>
    <t>Vendedor: EVANS</t>
  </si>
  <si>
    <t xml:space="preserve">E-16:       </t>
  </si>
  <si>
    <t xml:space="preserve">E-15:       </t>
  </si>
  <si>
    <t xml:space="preserve">E-14:       </t>
  </si>
  <si>
    <t xml:space="preserve">E-13:       </t>
  </si>
  <si>
    <t xml:space="preserve">E-12:       </t>
  </si>
  <si>
    <t xml:space="preserve">E-11:       </t>
  </si>
  <si>
    <t xml:space="preserve">E-10:    </t>
  </si>
  <si>
    <t>Fecha: 20/04/2020</t>
  </si>
  <si>
    <t>P-I</t>
  </si>
  <si>
    <t xml:space="preserve">Teléfono:   6717996,    </t>
  </si>
  <si>
    <t xml:space="preserve">Teléfono: 3006356864       </t>
  </si>
  <si>
    <t xml:space="preserve">Teléfono:2042322  </t>
  </si>
  <si>
    <t xml:space="preserve">Teléfono:  300 7494331     </t>
  </si>
  <si>
    <t>Teléfono: 3123041160</t>
  </si>
  <si>
    <t>M-P</t>
  </si>
  <si>
    <t xml:space="preserve">Vendedor: Fibras y Normas de Colombia S.A.S.       </t>
  </si>
  <si>
    <t xml:space="preserve">Vendedor:    Aquavida Colombia     </t>
  </si>
  <si>
    <t xml:space="preserve">Vendedor: lasus   </t>
  </si>
  <si>
    <t xml:space="preserve">Vendedor: SERVIPISCINAS     </t>
  </si>
  <si>
    <t xml:space="preserve">Vendedor:  Homecenter Internet </t>
  </si>
  <si>
    <t xml:space="preserve">Vendedor:  Sierra Ospina </t>
  </si>
  <si>
    <t>Vendedor: REDMASTER REPRESENTACIONES LTDA</t>
  </si>
  <si>
    <t>C-T</t>
  </si>
  <si>
    <t xml:space="preserve">E-8:       </t>
  </si>
  <si>
    <t xml:space="preserve">E-7:       </t>
  </si>
  <si>
    <t xml:space="preserve">E-6:       </t>
  </si>
  <si>
    <t xml:space="preserve">E-5:       </t>
  </si>
  <si>
    <t xml:space="preserve">E-4:       </t>
  </si>
  <si>
    <t xml:space="preserve">E-3:       </t>
  </si>
  <si>
    <t xml:space="preserve">E-2:       </t>
  </si>
  <si>
    <t xml:space="preserve">E-1: </t>
  </si>
  <si>
    <t>C-E</t>
  </si>
  <si>
    <t>CONVENSIONES :  (E-n = EMPRESA O COTIZANTE  ;  F-n = FUENTE DE LA COTIZACIÓN  ;  C-e =  COTIZACIÓN ESCRITA  ;  C-t = COTIZACIÓN TELEFÓNICA  ;  M-p =  MANUAL DE PRECIOS  ;  P-i = PRECIO DE INTERNET).</t>
  </si>
  <si>
    <t>UND</t>
  </si>
  <si>
    <t>E-24</t>
  </si>
  <si>
    <t>E-23</t>
  </si>
  <si>
    <t>E-22</t>
  </si>
  <si>
    <t>E-21</t>
  </si>
  <si>
    <t>AMONIO Análisis Aguas Superficiales Piscina</t>
  </si>
  <si>
    <t>N/A</t>
  </si>
  <si>
    <t xml:space="preserve">und </t>
  </si>
  <si>
    <t>kg</t>
  </si>
  <si>
    <t>E_1</t>
  </si>
  <si>
    <t>E.18</t>
  </si>
  <si>
    <t>Kit para determinar parámetros in situ</t>
  </si>
  <si>
    <t>Soda Caustica</t>
  </si>
  <si>
    <t>OBSERVACIONES</t>
  </si>
  <si>
    <t>VALOR SELECCIONADO</t>
  </si>
  <si>
    <r>
      <t xml:space="preserve">___COTIZACION _
</t>
    </r>
    <r>
      <rPr>
        <sz val="9"/>
        <color indexed="8"/>
        <rFont val="Calibri"/>
        <family val="2"/>
        <scheme val="minor"/>
      </rPr>
      <t>$ INCLUIDO IVA</t>
    </r>
  </si>
  <si>
    <r>
      <t xml:space="preserve">___COTIZACION __
</t>
    </r>
    <r>
      <rPr>
        <sz val="9"/>
        <color indexed="8"/>
        <rFont val="Calibri"/>
        <family val="2"/>
        <scheme val="minor"/>
      </rPr>
      <t>$ INCLUIDO IVA</t>
    </r>
  </si>
  <si>
    <t>VALOR CIO AJUSTADO</t>
  </si>
  <si>
    <t>UN</t>
  </si>
  <si>
    <t>ASIGNADO  A : Luis Fernando Guacaneme Porras</t>
  </si>
  <si>
    <t>FECHA DE ASIGNACIÓN : 06/05/2020</t>
  </si>
  <si>
    <t>RANGOS  ESTABLECIDOS :  10,00% -10,00%</t>
  </si>
  <si>
    <t>CANTIDAD DE INSUMOS ASIGNADOS : 119</t>
  </si>
  <si>
    <t xml:space="preserve">AREA DE COSTOS Y ESTUDIOS ECONÓMICOS  </t>
  </si>
  <si>
    <t>MEDIA GEOMÉTRICA</t>
  </si>
  <si>
    <t>MEDIA ARITMÉTICA</t>
  </si>
  <si>
    <t>MEDIANA</t>
  </si>
  <si>
    <t>MEDIA ARMÓNICA</t>
  </si>
  <si>
    <t xml:space="preserve">MENOR PRECIO </t>
  </si>
  <si>
    <t xml:space="preserve">MENOR VALOR </t>
  </si>
  <si>
    <t xml:space="preserve">UNICO VALOR </t>
  </si>
  <si>
    <t>TARIFAS DE PERSONAL 2021</t>
  </si>
  <si>
    <t xml:space="preserve">PROFESOR-INSTRUCTOR </t>
  </si>
  <si>
    <t>DIRECTOR DEL PROYECTO - PROFESIONAL CATEGORÍA 4 (E.G.6;E.E.4)</t>
  </si>
  <si>
    <t xml:space="preserve">TARIFAS 2021 </t>
  </si>
  <si>
    <t>TECNICO EQUIPOS -Operador Hidraulico</t>
  </si>
  <si>
    <t>TECNICO  EQUIPOS -Operador De Equipo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</si>
</sst>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* #,##0.00_ ;_ * \-#,##0.00_ ;_ * \-??_ ;_ @_ "/>
    <numFmt numFmtId="166" formatCode="[$$-240A]#,##0.00;[Red]\([$$-240A]#,##0.00\)"/>
    <numFmt numFmtId="167" formatCode="0.000%"/>
    <numFmt numFmtId="168" formatCode="_-[$$-240A]\ * #,##0.00_ ;_-[$$-240A]\ * \-#,##0.00\ ;_-[$$-240A]\ * \-??_ ;_-@_ "/>
    <numFmt numFmtId="169" formatCode="&quot;$ &quot;#,##0"/>
    <numFmt numFmtId="170" formatCode="_(\$* #,##0_);_(\$* \(#,##0\);_(\$* \-??_);_(@_)"/>
    <numFmt numFmtId="171" formatCode="#,##0.0000"/>
    <numFmt numFmtId="172" formatCode="_ * #,##0_ ;_ * \-#,##0_ ;_ * \-??_ ;_ @_ "/>
    <numFmt numFmtId="173" formatCode="#,##0.0"/>
    <numFmt numFmtId="174" formatCode="0.0"/>
    <numFmt numFmtId="175" formatCode="dd/mm/yy"/>
    <numFmt numFmtId="176" formatCode="_(&quot;$&quot;\ * #,##0_);_(&quot;$&quot;\ * \(#,##0\);_(&quot;$&quot;\ * &quot;-&quot;??_);_(@_)"/>
    <numFmt numFmtId="177" formatCode="[$$-240A]#,##0;[Red]\([$$-240A]#,##0\)"/>
    <numFmt numFmtId="178" formatCode="&quot;$ &quot;#,##0.00"/>
    <numFmt numFmtId="179" formatCode="_(&quot;$ &quot;* #,##0_);_(&quot;$ &quot;* \(#,##0\);_(&quot;$ &quot;* \-??_);_(@_)"/>
    <numFmt numFmtId="180" formatCode="_(&quot;$ &quot;* #,##0.00_);_(&quot;$ &quot;* \(#,##0.00\);_(&quot;$ &quot;* \-??_);_(@_)"/>
  </numFmts>
  <fonts count="3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rgb="FF7030A0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 Narrow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indexed="8"/>
      <name val="Calibri"/>
      <family val="2"/>
      <scheme val="minor"/>
    </font>
    <font>
      <u/>
      <sz val="9"/>
      <color indexed="8"/>
      <name val="Calibri"/>
      <family val="2"/>
      <scheme val="minor"/>
    </font>
    <font>
      <b/>
      <sz val="9"/>
      <color rgb="FFFF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31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5">
    <xf numFmtId="0" fontId="0" fillId="0" borderId="0"/>
    <xf numFmtId="165" fontId="14" fillId="0" borderId="0" applyFill="0" applyBorder="0" applyAlignment="0" applyProtection="0"/>
    <xf numFmtId="164" fontId="2" fillId="0" borderId="0" applyFill="0" applyBorder="0" applyAlignment="0" applyProtection="0"/>
    <xf numFmtId="0" fontId="15" fillId="0" borderId="0" applyNumberFormat="0" applyBorder="0" applyProtection="0"/>
    <xf numFmtId="0" fontId="3" fillId="0" borderId="0"/>
    <xf numFmtId="9" fontId="14" fillId="0" borderId="0" applyFill="0" applyBorder="0" applyAlignment="0" applyProtection="0"/>
    <xf numFmtId="0" fontId="14" fillId="0" borderId="0"/>
    <xf numFmtId="164" fontId="14" fillId="0" borderId="0" applyFill="0" applyBorder="0" applyAlignment="0" applyProtection="0"/>
    <xf numFmtId="0" fontId="1" fillId="0" borderId="0"/>
    <xf numFmtId="0" fontId="2" fillId="0" borderId="0"/>
    <xf numFmtId="0" fontId="3" fillId="0" borderId="0"/>
    <xf numFmtId="164" fontId="1" fillId="0" borderId="0" applyFont="0" applyFill="0" applyBorder="0" applyAlignment="0" applyProtection="0"/>
    <xf numFmtId="180" fontId="3" fillId="0" borderId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93">
    <xf numFmtId="0" fontId="0" fillId="0" borderId="0" xfId="0"/>
    <xf numFmtId="0" fontId="4" fillId="0" borderId="0" xfId="0" applyFont="1"/>
    <xf numFmtId="166" fontId="0" fillId="0" borderId="0" xfId="0" applyNumberFormat="1"/>
    <xf numFmtId="0" fontId="4" fillId="0" borderId="0" xfId="0" applyFont="1" applyAlignment="1">
      <alignment horizontal="center"/>
    </xf>
    <xf numFmtId="167" fontId="0" fillId="0" borderId="0" xfId="0" applyNumberFormat="1"/>
    <xf numFmtId="10" fontId="0" fillId="0" borderId="0" xfId="0" applyNumberFormat="1"/>
    <xf numFmtId="0" fontId="4" fillId="0" borderId="0" xfId="0" applyFont="1" applyBorder="1"/>
    <xf numFmtId="0" fontId="0" fillId="0" borderId="0" xfId="0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0" fillId="0" borderId="2" xfId="0" applyFont="1" applyBorder="1"/>
    <xf numFmtId="0" fontId="0" fillId="0" borderId="3" xfId="0" applyFont="1" applyBorder="1"/>
    <xf numFmtId="168" fontId="0" fillId="0" borderId="3" xfId="0" applyNumberFormat="1" applyBorder="1"/>
    <xf numFmtId="168" fontId="0" fillId="0" borderId="4" xfId="0" applyNumberFormat="1" applyBorder="1"/>
    <xf numFmtId="0" fontId="0" fillId="0" borderId="0" xfId="0" applyFont="1" applyBorder="1"/>
    <xf numFmtId="168" fontId="0" fillId="0" borderId="0" xfId="0" applyNumberFormat="1" applyBorder="1"/>
    <xf numFmtId="0" fontId="0" fillId="0" borderId="5" xfId="0" applyFont="1" applyBorder="1"/>
    <xf numFmtId="168" fontId="0" fillId="0" borderId="6" xfId="0" applyNumberFormat="1" applyBorder="1"/>
    <xf numFmtId="168" fontId="0" fillId="0" borderId="7" xfId="0" applyNumberFormat="1" applyBorder="1"/>
    <xf numFmtId="0" fontId="0" fillId="0" borderId="8" xfId="0" applyFont="1" applyBorder="1"/>
    <xf numFmtId="168" fontId="0" fillId="0" borderId="9" xfId="0" applyNumberFormat="1" applyBorder="1"/>
    <xf numFmtId="168" fontId="0" fillId="0" borderId="10" xfId="0" applyNumberFormat="1" applyBorder="1"/>
    <xf numFmtId="0" fontId="0" fillId="0" borderId="1" xfId="0" applyFont="1" applyBorder="1"/>
    <xf numFmtId="168" fontId="0" fillId="0" borderId="1" xfId="0" applyNumberFormat="1" applyFont="1" applyBorder="1"/>
    <xf numFmtId="168" fontId="0" fillId="0" borderId="0" xfId="0" applyNumberFormat="1" applyFont="1" applyBorder="1"/>
    <xf numFmtId="0" fontId="0" fillId="0" borderId="0" xfId="0" applyFont="1"/>
    <xf numFmtId="0" fontId="0" fillId="0" borderId="11" xfId="0" applyFont="1" applyBorder="1"/>
    <xf numFmtId="168" fontId="0" fillId="0" borderId="12" xfId="0" applyNumberFormat="1" applyBorder="1"/>
    <xf numFmtId="0" fontId="5" fillId="0" borderId="0" xfId="0" applyFont="1"/>
    <xf numFmtId="0" fontId="5" fillId="0" borderId="0" xfId="0" applyFont="1" applyAlignment="1">
      <alignment horizontal="center"/>
    </xf>
    <xf numFmtId="169" fontId="5" fillId="0" borderId="0" xfId="0" applyNumberFormat="1" applyFont="1"/>
    <xf numFmtId="3" fontId="5" fillId="0" borderId="0" xfId="0" applyNumberFormat="1" applyFont="1"/>
    <xf numFmtId="0" fontId="6" fillId="0" borderId="0" xfId="0" applyFont="1"/>
    <xf numFmtId="0" fontId="7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wrapText="1"/>
    </xf>
    <xf numFmtId="169" fontId="6" fillId="0" borderId="6" xfId="0" applyNumberFormat="1" applyFont="1" applyBorder="1"/>
    <xf numFmtId="0" fontId="6" fillId="0" borderId="6" xfId="0" applyFont="1" applyBorder="1"/>
    <xf numFmtId="169" fontId="6" fillId="0" borderId="0" xfId="0" applyNumberFormat="1" applyFont="1"/>
    <xf numFmtId="2" fontId="6" fillId="0" borderId="6" xfId="0" applyNumberFormat="1" applyFont="1" applyBorder="1"/>
    <xf numFmtId="3" fontId="6" fillId="0" borderId="6" xfId="0" applyNumberFormat="1" applyFont="1" applyBorder="1"/>
    <xf numFmtId="0" fontId="6" fillId="2" borderId="6" xfId="0" applyFont="1" applyFill="1" applyBorder="1"/>
    <xf numFmtId="0" fontId="5" fillId="0" borderId="0" xfId="0" applyFont="1" applyFill="1" applyBorder="1"/>
    <xf numFmtId="0" fontId="5" fillId="3" borderId="0" xfId="0" applyFont="1" applyFill="1" applyBorder="1"/>
    <xf numFmtId="0" fontId="6" fillId="0" borderId="6" xfId="0" applyFont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9" fontId="6" fillId="0" borderId="0" xfId="0" applyNumberFormat="1" applyFont="1"/>
    <xf numFmtId="1" fontId="6" fillId="0" borderId="0" xfId="0" applyNumberFormat="1" applyFont="1"/>
    <xf numFmtId="0" fontId="6" fillId="0" borderId="6" xfId="0" applyFont="1" applyFill="1" applyBorder="1"/>
    <xf numFmtId="0" fontId="10" fillId="0" borderId="0" xfId="4" applyFont="1"/>
    <xf numFmtId="0" fontId="10" fillId="0" borderId="0" xfId="4" applyFont="1" applyAlignment="1">
      <alignment horizontal="center"/>
    </xf>
    <xf numFmtId="2" fontId="10" fillId="0" borderId="0" xfId="4" applyNumberFormat="1" applyFont="1" applyAlignment="1">
      <alignment horizontal="center"/>
    </xf>
    <xf numFmtId="2" fontId="10" fillId="0" borderId="0" xfId="4" applyNumberFormat="1" applyFont="1"/>
    <xf numFmtId="0" fontId="3" fillId="0" borderId="0" xfId="4"/>
    <xf numFmtId="0" fontId="11" fillId="0" borderId="0" xfId="4" applyFont="1" applyBorder="1" applyAlignment="1">
      <alignment horizontal="center"/>
    </xf>
    <xf numFmtId="0" fontId="11" fillId="0" borderId="0" xfId="4" applyFont="1"/>
    <xf numFmtId="0" fontId="12" fillId="0" borderId="0" xfId="4" applyFont="1"/>
    <xf numFmtId="2" fontId="11" fillId="3" borderId="6" xfId="4" applyNumberFormat="1" applyFont="1" applyFill="1" applyBorder="1" applyAlignment="1">
      <alignment horizontal="center" vertical="center" wrapText="1"/>
    </xf>
    <xf numFmtId="0" fontId="11" fillId="0" borderId="6" xfId="4" applyFont="1" applyBorder="1" applyAlignment="1">
      <alignment horizontal="center" vertical="center" wrapText="1"/>
    </xf>
    <xf numFmtId="0" fontId="11" fillId="0" borderId="6" xfId="4" applyFont="1" applyBorder="1" applyAlignment="1">
      <alignment horizontal="justify" vertical="center" wrapText="1"/>
    </xf>
    <xf numFmtId="172" fontId="10" fillId="0" borderId="6" xfId="1" applyNumberFormat="1" applyFont="1" applyFill="1" applyBorder="1" applyAlignment="1" applyProtection="1">
      <alignment horizontal="center" vertical="center" wrapText="1"/>
    </xf>
    <xf numFmtId="0" fontId="10" fillId="0" borderId="6" xfId="4" applyFont="1" applyBorder="1" applyAlignment="1">
      <alignment horizontal="center"/>
    </xf>
    <xf numFmtId="0" fontId="11" fillId="0" borderId="6" xfId="4" applyFont="1" applyBorder="1" applyAlignment="1">
      <alignment horizontal="center"/>
    </xf>
    <xf numFmtId="2" fontId="10" fillId="0" borderId="6" xfId="4" applyNumberFormat="1" applyFont="1" applyBorder="1"/>
    <xf numFmtId="0" fontId="10" fillId="0" borderId="6" xfId="4" applyFont="1" applyBorder="1"/>
    <xf numFmtId="3" fontId="10" fillId="0" borderId="6" xfId="4" applyNumberFormat="1" applyFont="1" applyBorder="1" applyAlignment="1">
      <alignment horizontal="center"/>
    </xf>
    <xf numFmtId="0" fontId="10" fillId="0" borderId="6" xfId="4" applyNumberFormat="1" applyFont="1" applyBorder="1" applyAlignment="1">
      <alignment horizontal="center"/>
    </xf>
    <xf numFmtId="0" fontId="10" fillId="0" borderId="6" xfId="5" applyNumberFormat="1" applyFont="1" applyFill="1" applyBorder="1" applyAlignment="1" applyProtection="1">
      <alignment horizontal="center"/>
    </xf>
    <xf numFmtId="0" fontId="10" fillId="0" borderId="0" xfId="4" applyFont="1" applyBorder="1"/>
    <xf numFmtId="0" fontId="10" fillId="0" borderId="0" xfId="4" applyFont="1" applyBorder="1" applyAlignment="1">
      <alignment horizontal="center"/>
    </xf>
    <xf numFmtId="2" fontId="11" fillId="0" borderId="0" xfId="4" applyNumberFormat="1" applyFont="1" applyBorder="1" applyAlignment="1">
      <alignment horizontal="center"/>
    </xf>
    <xf numFmtId="2" fontId="11" fillId="0" borderId="0" xfId="4" applyNumberFormat="1" applyFont="1" applyBorder="1"/>
    <xf numFmtId="10" fontId="10" fillId="0" borderId="0" xfId="4" applyNumberFormat="1" applyFont="1"/>
    <xf numFmtId="168" fontId="10" fillId="0" borderId="0" xfId="4" applyNumberFormat="1" applyFont="1"/>
    <xf numFmtId="173" fontId="6" fillId="0" borderId="6" xfId="0" applyNumberFormat="1" applyFont="1" applyBorder="1"/>
    <xf numFmtId="174" fontId="10" fillId="0" borderId="6" xfId="4" applyNumberFormat="1" applyFont="1" applyBorder="1" applyAlignment="1">
      <alignment horizontal="center"/>
    </xf>
    <xf numFmtId="1" fontId="10" fillId="0" borderId="6" xfId="4" applyNumberFormat="1" applyFont="1" applyBorder="1" applyAlignment="1">
      <alignment horizontal="center"/>
    </xf>
    <xf numFmtId="1" fontId="10" fillId="0" borderId="6" xfId="1" applyNumberFormat="1" applyFont="1" applyFill="1" applyBorder="1" applyAlignment="1" applyProtection="1">
      <alignment horizontal="right" vertical="center" wrapText="1"/>
    </xf>
    <xf numFmtId="0" fontId="11" fillId="3" borderId="21" xfId="4" applyFont="1" applyFill="1" applyBorder="1" applyAlignment="1">
      <alignment horizontal="center" vertical="center" wrapText="1"/>
    </xf>
    <xf numFmtId="164" fontId="2" fillId="0" borderId="6" xfId="2" applyBorder="1"/>
    <xf numFmtId="176" fontId="2" fillId="0" borderId="6" xfId="2" applyNumberFormat="1" applyBorder="1"/>
    <xf numFmtId="176" fontId="5" fillId="5" borderId="6" xfId="2" applyNumberFormat="1" applyFont="1" applyFill="1" applyBorder="1"/>
    <xf numFmtId="0" fontId="6" fillId="5" borderId="6" xfId="0" applyFont="1" applyFill="1" applyBorder="1"/>
    <xf numFmtId="169" fontId="6" fillId="5" borderId="6" xfId="0" applyNumberFormat="1" applyFont="1" applyFill="1" applyBorder="1"/>
    <xf numFmtId="173" fontId="6" fillId="5" borderId="6" xfId="0" applyNumberFormat="1" applyFont="1" applyFill="1" applyBorder="1"/>
    <xf numFmtId="169" fontId="6" fillId="6" borderId="6" xfId="0" applyNumberFormat="1" applyFont="1" applyFill="1" applyBorder="1"/>
    <xf numFmtId="0" fontId="6" fillId="6" borderId="3" xfId="0" applyFont="1" applyFill="1" applyBorder="1"/>
    <xf numFmtId="4" fontId="6" fillId="6" borderId="6" xfId="0" applyNumberFormat="1" applyFont="1" applyFill="1" applyBorder="1"/>
    <xf numFmtId="176" fontId="7" fillId="4" borderId="21" xfId="2" applyNumberFormat="1" applyFont="1" applyFill="1" applyBorder="1" applyAlignment="1"/>
    <xf numFmtId="176" fontId="7" fillId="4" borderId="23" xfId="2" applyNumberFormat="1" applyFont="1" applyFill="1" applyBorder="1" applyAlignment="1"/>
    <xf numFmtId="170" fontId="6" fillId="5" borderId="13" xfId="0" applyNumberFormat="1" applyFont="1" applyFill="1" applyBorder="1" applyAlignment="1"/>
    <xf numFmtId="0" fontId="6" fillId="5" borderId="13" xfId="0" applyFont="1" applyFill="1" applyBorder="1" applyAlignment="1"/>
    <xf numFmtId="164" fontId="2" fillId="0" borderId="6" xfId="2" applyFill="1" applyBorder="1" applyAlignment="1" applyProtection="1">
      <alignment horizontal="center" vertical="center" wrapText="1"/>
    </xf>
    <xf numFmtId="172" fontId="10" fillId="5" borderId="6" xfId="1" applyNumberFormat="1" applyFont="1" applyFill="1" applyBorder="1" applyAlignment="1" applyProtection="1">
      <alignment horizontal="center" vertical="center" wrapText="1"/>
    </xf>
    <xf numFmtId="164" fontId="2" fillId="5" borderId="6" xfId="2" applyFill="1" applyBorder="1" applyAlignment="1" applyProtection="1">
      <alignment horizontal="center" vertical="center" wrapText="1"/>
    </xf>
    <xf numFmtId="1" fontId="10" fillId="5" borderId="6" xfId="1" applyNumberFormat="1" applyFont="1" applyFill="1" applyBorder="1" applyAlignment="1" applyProtection="1">
      <alignment horizontal="right" vertical="center" wrapText="1"/>
    </xf>
    <xf numFmtId="0" fontId="10" fillId="5" borderId="6" xfId="4" applyFont="1" applyFill="1" applyBorder="1"/>
    <xf numFmtId="0" fontId="10" fillId="5" borderId="6" xfId="4" applyFont="1" applyFill="1" applyBorder="1" applyAlignment="1">
      <alignment horizontal="center"/>
    </xf>
    <xf numFmtId="2" fontId="11" fillId="5" borderId="6" xfId="4" applyNumberFormat="1" applyFont="1" applyFill="1" applyBorder="1" applyAlignment="1">
      <alignment horizontal="center"/>
    </xf>
    <xf numFmtId="3" fontId="11" fillId="5" borderId="6" xfId="4" applyNumberFormat="1" applyFont="1" applyFill="1" applyBorder="1" applyAlignment="1">
      <alignment horizontal="center"/>
    </xf>
    <xf numFmtId="176" fontId="2" fillId="5" borderId="6" xfId="2" applyNumberFormat="1" applyFill="1" applyBorder="1" applyAlignment="1">
      <alignment horizontal="center"/>
    </xf>
    <xf numFmtId="176" fontId="2" fillId="5" borderId="6" xfId="2" applyNumberFormat="1" applyFill="1" applyBorder="1"/>
    <xf numFmtId="0" fontId="11" fillId="0" borderId="0" xfId="4" applyFont="1" applyBorder="1" applyAlignment="1">
      <alignment vertical="center"/>
    </xf>
    <xf numFmtId="0" fontId="13" fillId="0" borderId="0" xfId="4" applyFont="1" applyBorder="1" applyAlignment="1">
      <alignment vertical="center" wrapText="1"/>
    </xf>
    <xf numFmtId="0" fontId="16" fillId="0" borderId="23" xfId="4" applyFont="1" applyBorder="1" applyAlignment="1">
      <alignment vertical="center"/>
    </xf>
    <xf numFmtId="0" fontId="16" fillId="0" borderId="22" xfId="4" applyFont="1" applyBorder="1" applyAlignment="1">
      <alignment vertical="center"/>
    </xf>
    <xf numFmtId="9" fontId="14" fillId="0" borderId="13" xfId="5" applyNumberFormat="1" applyBorder="1" applyAlignment="1">
      <alignment horizontal="center" vertical="center"/>
    </xf>
    <xf numFmtId="176" fontId="2" fillId="0" borderId="23" xfId="2" applyNumberFormat="1" applyBorder="1" applyAlignment="1"/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4" fillId="4" borderId="13" xfId="0" applyFont="1" applyFill="1" applyBorder="1"/>
    <xf numFmtId="0" fontId="6" fillId="0" borderId="26" xfId="0" applyFont="1" applyBorder="1"/>
    <xf numFmtId="0" fontId="6" fillId="0" borderId="26" xfId="0" applyFont="1" applyFill="1" applyBorder="1"/>
    <xf numFmtId="176" fontId="2" fillId="0" borderId="6" xfId="2" applyNumberFormat="1" applyBorder="1" applyAlignment="1">
      <alignment horizontal="center"/>
    </xf>
    <xf numFmtId="0" fontId="6" fillId="5" borderId="27" xfId="0" applyFont="1" applyFill="1" applyBorder="1"/>
    <xf numFmtId="169" fontId="6" fillId="5" borderId="27" xfId="0" applyNumberFormat="1" applyFont="1" applyFill="1" applyBorder="1"/>
    <xf numFmtId="0" fontId="7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left"/>
    </xf>
    <xf numFmtId="0" fontId="7" fillId="5" borderId="21" xfId="0" applyFont="1" applyFill="1" applyBorder="1" applyAlignment="1">
      <alignment horizontal="center"/>
    </xf>
    <xf numFmtId="0" fontId="7" fillId="5" borderId="22" xfId="0" applyFont="1" applyFill="1" applyBorder="1" applyAlignment="1">
      <alignment horizontal="center"/>
    </xf>
    <xf numFmtId="176" fontId="2" fillId="0" borderId="6" xfId="2" applyNumberFormat="1" applyBorder="1" applyAlignment="1">
      <alignment horizontal="center"/>
    </xf>
    <xf numFmtId="0" fontId="11" fillId="0" borderId="0" xfId="4" applyFont="1" applyBorder="1" applyAlignment="1">
      <alignment horizontal="center"/>
    </xf>
    <xf numFmtId="0" fontId="11" fillId="3" borderId="21" xfId="4" applyFont="1" applyFill="1" applyBorder="1" applyAlignment="1">
      <alignment horizontal="center" vertical="center" wrapText="1"/>
    </xf>
    <xf numFmtId="0" fontId="10" fillId="0" borderId="6" xfId="4" applyFont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7" fillId="0" borderId="25" xfId="0" applyFont="1" applyBorder="1" applyAlignment="1"/>
    <xf numFmtId="0" fontId="7" fillId="0" borderId="24" xfId="0" applyFont="1" applyBorder="1" applyAlignment="1"/>
    <xf numFmtId="0" fontId="7" fillId="0" borderId="23" xfId="0" applyFont="1" applyBorder="1" applyAlignment="1"/>
    <xf numFmtId="0" fontId="7" fillId="0" borderId="0" xfId="0" applyFont="1" applyBorder="1" applyAlignment="1"/>
    <xf numFmtId="0" fontId="7" fillId="0" borderId="32" xfId="0" applyFont="1" applyBorder="1" applyAlignment="1"/>
    <xf numFmtId="171" fontId="6" fillId="0" borderId="21" xfId="0" applyNumberFormat="1" applyFont="1" applyBorder="1" applyAlignment="1">
      <alignment vertical="center"/>
    </xf>
    <xf numFmtId="164" fontId="2" fillId="4" borderId="13" xfId="2" applyFill="1" applyBorder="1" applyAlignment="1">
      <alignment vertical="center"/>
    </xf>
    <xf numFmtId="177" fontId="6" fillId="0" borderId="13" xfId="0" applyNumberFormat="1" applyFont="1" applyBorder="1" applyAlignment="1">
      <alignment vertical="center"/>
    </xf>
    <xf numFmtId="177" fontId="4" fillId="4" borderId="13" xfId="0" applyNumberFormat="1" applyFont="1" applyFill="1" applyBorder="1" applyAlignment="1"/>
    <xf numFmtId="0" fontId="19" fillId="0" borderId="0" xfId="0" applyFont="1"/>
    <xf numFmtId="0" fontId="5" fillId="9" borderId="0" xfId="0" applyFont="1" applyFill="1"/>
    <xf numFmtId="0" fontId="0" fillId="8" borderId="0" xfId="0" applyFill="1"/>
    <xf numFmtId="2" fontId="7" fillId="0" borderId="27" xfId="0" applyNumberFormat="1" applyFont="1" applyBorder="1"/>
    <xf numFmtId="178" fontId="6" fillId="0" borderId="41" xfId="6" applyNumberFormat="1" applyFont="1" applyBorder="1"/>
    <xf numFmtId="1" fontId="6" fillId="0" borderId="6" xfId="0" applyNumberFormat="1" applyFont="1" applyBorder="1"/>
    <xf numFmtId="174" fontId="6" fillId="0" borderId="6" xfId="0" applyNumberFormat="1" applyFont="1" applyBorder="1"/>
    <xf numFmtId="49" fontId="6" fillId="10" borderId="6" xfId="0" applyNumberFormat="1" applyFont="1" applyFill="1" applyBorder="1" applyAlignment="1">
      <alignment horizontal="center"/>
    </xf>
    <xf numFmtId="176" fontId="5" fillId="5" borderId="21" xfId="2" applyNumberFormat="1" applyFont="1" applyFill="1" applyBorder="1"/>
    <xf numFmtId="0" fontId="6" fillId="5" borderId="23" xfId="0" applyFont="1" applyFill="1" applyBorder="1"/>
    <xf numFmtId="169" fontId="6" fillId="5" borderId="23" xfId="0" applyNumberFormat="1" applyFont="1" applyFill="1" applyBorder="1"/>
    <xf numFmtId="169" fontId="6" fillId="5" borderId="13" xfId="0" applyNumberFormat="1" applyFont="1" applyFill="1" applyBorder="1"/>
    <xf numFmtId="0" fontId="6" fillId="5" borderId="13" xfId="0" applyFont="1" applyFill="1" applyBorder="1"/>
    <xf numFmtId="174" fontId="6" fillId="0" borderId="27" xfId="0" applyNumberFormat="1" applyFont="1" applyBorder="1"/>
    <xf numFmtId="174" fontId="6" fillId="0" borderId="13" xfId="0" applyNumberFormat="1" applyFont="1" applyBorder="1"/>
    <xf numFmtId="173" fontId="6" fillId="5" borderId="32" xfId="0" applyNumberFormat="1" applyFont="1" applyFill="1" applyBorder="1"/>
    <xf numFmtId="170" fontId="6" fillId="0" borderId="13" xfId="0" applyNumberFormat="1" applyFont="1" applyBorder="1" applyAlignment="1"/>
    <xf numFmtId="169" fontId="6" fillId="0" borderId="45" xfId="6" applyNumberFormat="1" applyFont="1" applyBorder="1"/>
    <xf numFmtId="176" fontId="2" fillId="0" borderId="13" xfId="2" applyNumberFormat="1" applyBorder="1" applyAlignment="1"/>
    <xf numFmtId="169" fontId="6" fillId="0" borderId="41" xfId="6" applyNumberFormat="1" applyFont="1" applyBorder="1"/>
    <xf numFmtId="0" fontId="6" fillId="0" borderId="21" xfId="0" applyFont="1" applyBorder="1" applyAlignment="1">
      <alignment horizontal="center"/>
    </xf>
    <xf numFmtId="169" fontId="6" fillId="0" borderId="27" xfId="0" applyNumberFormat="1" applyFont="1" applyBorder="1"/>
    <xf numFmtId="0" fontId="6" fillId="0" borderId="27" xfId="0" applyFont="1" applyBorder="1"/>
    <xf numFmtId="3" fontId="6" fillId="0" borderId="27" xfId="0" applyNumberFormat="1" applyFont="1" applyBorder="1"/>
    <xf numFmtId="0" fontId="6" fillId="0" borderId="13" xfId="0" applyFont="1" applyBorder="1"/>
    <xf numFmtId="49" fontId="6" fillId="0" borderId="6" xfId="0" applyNumberFormat="1" applyFont="1" applyBorder="1" applyAlignment="1">
      <alignment horizontal="center"/>
    </xf>
    <xf numFmtId="169" fontId="6" fillId="0" borderId="21" xfId="6" applyNumberFormat="1" applyFont="1" applyBorder="1"/>
    <xf numFmtId="4" fontId="6" fillId="6" borderId="22" xfId="0" applyNumberFormat="1" applyFont="1" applyFill="1" applyBorder="1"/>
    <xf numFmtId="0" fontId="6" fillId="0" borderId="36" xfId="0" applyFont="1" applyBorder="1"/>
    <xf numFmtId="169" fontId="6" fillId="0" borderId="28" xfId="0" applyNumberFormat="1" applyFont="1" applyBorder="1"/>
    <xf numFmtId="0" fontId="6" fillId="0" borderId="28" xfId="0" applyFont="1" applyBorder="1"/>
    <xf numFmtId="169" fontId="6" fillId="0" borderId="42" xfId="6" applyNumberFormat="1" applyFont="1" applyBorder="1"/>
    <xf numFmtId="0" fontId="6" fillId="6" borderId="28" xfId="0" applyFont="1" applyFill="1" applyBorder="1"/>
    <xf numFmtId="170" fontId="6" fillId="5" borderId="28" xfId="0" applyNumberFormat="1" applyFont="1" applyFill="1" applyBorder="1" applyAlignment="1"/>
    <xf numFmtId="0" fontId="6" fillId="5" borderId="28" xfId="0" applyFont="1" applyFill="1" applyBorder="1" applyAlignment="1"/>
    <xf numFmtId="4" fontId="6" fillId="6" borderId="28" xfId="0" applyNumberFormat="1" applyFont="1" applyFill="1" applyBorder="1"/>
    <xf numFmtId="4" fontId="6" fillId="6" borderId="33" xfId="0" applyNumberFormat="1" applyFont="1" applyFill="1" applyBorder="1"/>
    <xf numFmtId="176" fontId="5" fillId="7" borderId="13" xfId="2" applyNumberFormat="1" applyFont="1" applyFill="1" applyBorder="1" applyAlignment="1"/>
    <xf numFmtId="2" fontId="10" fillId="0" borderId="6" xfId="4" applyNumberFormat="1" applyFont="1" applyBorder="1" applyAlignment="1">
      <alignment horizontal="center"/>
    </xf>
    <xf numFmtId="0" fontId="16" fillId="13" borderId="23" xfId="4" applyFont="1" applyFill="1" applyBorder="1" applyAlignment="1">
      <alignment vertical="center"/>
    </xf>
    <xf numFmtId="0" fontId="16" fillId="13" borderId="22" xfId="4" applyFont="1" applyFill="1" applyBorder="1" applyAlignment="1">
      <alignment vertical="center"/>
    </xf>
    <xf numFmtId="176" fontId="2" fillId="13" borderId="6" xfId="2" applyNumberFormat="1" applyFill="1" applyBorder="1"/>
    <xf numFmtId="0" fontId="6" fillId="0" borderId="21" xfId="0" applyFont="1" applyBorder="1"/>
    <xf numFmtId="0" fontId="6" fillId="0" borderId="13" xfId="0" applyFont="1" applyBorder="1" applyAlignment="1">
      <alignment horizontal="center"/>
    </xf>
    <xf numFmtId="0" fontId="20" fillId="0" borderId="49" xfId="4" applyFont="1" applyFill="1" applyBorder="1" applyAlignment="1">
      <alignment horizontal="center" vertical="center"/>
    </xf>
    <xf numFmtId="0" fontId="20" fillId="0" borderId="0" xfId="4" applyFont="1" applyFill="1" applyBorder="1" applyAlignment="1">
      <alignment horizontal="center" vertical="center"/>
    </xf>
    <xf numFmtId="0" fontId="0" fillId="0" borderId="17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justify" vertical="justify" wrapText="1"/>
    </xf>
    <xf numFmtId="164" fontId="24" fillId="0" borderId="0" xfId="7" applyFont="1" applyBorder="1" applyAlignment="1">
      <alignment vertical="center"/>
    </xf>
    <xf numFmtId="179" fontId="0" fillId="0" borderId="0" xfId="0" applyNumberFormat="1"/>
    <xf numFmtId="0" fontId="0" fillId="0" borderId="50" xfId="0" applyBorder="1" applyAlignment="1">
      <alignment horizontal="center" vertical="center"/>
    </xf>
    <xf numFmtId="0" fontId="22" fillId="0" borderId="51" xfId="0" applyFont="1" applyBorder="1" applyAlignment="1">
      <alignment horizontal="justify" vertical="justify" wrapText="1"/>
    </xf>
    <xf numFmtId="0" fontId="0" fillId="0" borderId="52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9" fontId="24" fillId="0" borderId="51" xfId="7" applyNumberFormat="1" applyFont="1" applyBorder="1" applyAlignment="1">
      <alignment vertical="center"/>
    </xf>
    <xf numFmtId="179" fontId="24" fillId="0" borderId="53" xfId="7" applyNumberFormat="1" applyFont="1" applyBorder="1" applyAlignment="1">
      <alignment vertical="center"/>
    </xf>
    <xf numFmtId="0" fontId="21" fillId="14" borderId="56" xfId="4" applyFont="1" applyFill="1" applyBorder="1" applyAlignment="1" applyProtection="1">
      <alignment vertical="center"/>
    </xf>
    <xf numFmtId="0" fontId="21" fillId="14" borderId="58" xfId="4" applyFont="1" applyFill="1" applyBorder="1" applyAlignment="1" applyProtection="1">
      <alignment horizontal="center" vertical="center" wrapText="1"/>
    </xf>
    <xf numFmtId="0" fontId="21" fillId="14" borderId="59" xfId="4" applyFont="1" applyFill="1" applyBorder="1" applyAlignment="1" applyProtection="1">
      <alignment horizontal="center" vertical="center" wrapText="1"/>
    </xf>
    <xf numFmtId="0" fontId="21" fillId="14" borderId="60" xfId="4" applyFont="1" applyFill="1" applyBorder="1" applyAlignment="1" applyProtection="1">
      <alignment horizontal="center" vertical="center" wrapText="1"/>
    </xf>
    <xf numFmtId="0" fontId="21" fillId="14" borderId="62" xfId="4" applyFont="1" applyFill="1" applyBorder="1" applyAlignment="1" applyProtection="1">
      <alignment horizontal="center" vertical="center" wrapText="1"/>
    </xf>
    <xf numFmtId="0" fontId="21" fillId="14" borderId="63" xfId="4" applyFont="1" applyFill="1" applyBorder="1" applyAlignment="1" applyProtection="1">
      <alignment horizontal="center" vertical="center" wrapText="1"/>
    </xf>
    <xf numFmtId="0" fontId="21" fillId="14" borderId="64" xfId="4" applyFont="1" applyFill="1" applyBorder="1" applyAlignment="1" applyProtection="1">
      <alignment horizontal="center" vertical="center" wrapText="1"/>
    </xf>
    <xf numFmtId="0" fontId="21" fillId="14" borderId="65" xfId="4" applyFont="1" applyFill="1" applyBorder="1" applyAlignment="1" applyProtection="1">
      <alignment horizontal="center" vertical="center" wrapText="1"/>
    </xf>
    <xf numFmtId="164" fontId="2" fillId="0" borderId="0" xfId="2"/>
    <xf numFmtId="176" fontId="2" fillId="0" borderId="6" xfId="2" applyNumberFormat="1" applyBorder="1" applyAlignment="1">
      <alignment horizontal="center"/>
    </xf>
    <xf numFmtId="167" fontId="17" fillId="0" borderId="23" xfId="4" applyNumberFormat="1" applyFont="1" applyBorder="1" applyAlignment="1">
      <alignment horizontal="center" vertical="center" wrapText="1"/>
    </xf>
    <xf numFmtId="167" fontId="17" fillId="0" borderId="22" xfId="4" applyNumberFormat="1" applyFont="1" applyBorder="1" applyAlignment="1">
      <alignment horizontal="center" vertical="center" wrapText="1"/>
    </xf>
    <xf numFmtId="9" fontId="16" fillId="0" borderId="23" xfId="4" applyNumberFormat="1" applyFont="1" applyBorder="1" applyAlignment="1">
      <alignment horizontal="center" vertical="center"/>
    </xf>
    <xf numFmtId="0" fontId="16" fillId="0" borderId="22" xfId="4" applyFont="1" applyBorder="1" applyAlignment="1">
      <alignment horizontal="center" vertical="center"/>
    </xf>
    <xf numFmtId="164" fontId="0" fillId="0" borderId="0" xfId="0" applyNumberFormat="1"/>
    <xf numFmtId="169" fontId="6" fillId="5" borderId="32" xfId="0" applyNumberFormat="1" applyFont="1" applyFill="1" applyBorder="1"/>
    <xf numFmtId="170" fontId="6" fillId="5" borderId="0" xfId="0" applyNumberFormat="1" applyFont="1" applyFill="1" applyBorder="1" applyAlignment="1"/>
    <xf numFmtId="0" fontId="7" fillId="0" borderId="13" xfId="0" applyFont="1" applyBorder="1" applyAlignment="1"/>
    <xf numFmtId="2" fontId="7" fillId="0" borderId="68" xfId="0" applyNumberFormat="1" applyFont="1" applyBorder="1"/>
    <xf numFmtId="0" fontId="6" fillId="5" borderId="28" xfId="0" applyFont="1" applyFill="1" applyBorder="1"/>
    <xf numFmtId="174" fontId="6" fillId="0" borderId="28" xfId="0" applyNumberFormat="1" applyFont="1" applyBorder="1"/>
    <xf numFmtId="2" fontId="7" fillId="0" borderId="13" xfId="0" applyNumberFormat="1" applyFont="1" applyBorder="1"/>
    <xf numFmtId="0" fontId="21" fillId="14" borderId="69" xfId="4" applyFont="1" applyFill="1" applyBorder="1" applyAlignment="1" applyProtection="1">
      <alignment horizontal="center" vertical="center" wrapText="1"/>
    </xf>
    <xf numFmtId="0" fontId="21" fillId="14" borderId="57" xfId="4" applyFont="1" applyFill="1" applyBorder="1" applyAlignment="1" applyProtection="1">
      <alignment vertical="center"/>
    </xf>
    <xf numFmtId="0" fontId="21" fillId="14" borderId="58" xfId="4" applyFont="1" applyFill="1" applyBorder="1" applyAlignment="1" applyProtection="1">
      <alignment horizontal="center" vertical="center"/>
    </xf>
    <xf numFmtId="0" fontId="21" fillId="14" borderId="59" xfId="4" applyFont="1" applyFill="1" applyBorder="1" applyAlignment="1" applyProtection="1">
      <alignment horizontal="center" vertical="center"/>
    </xf>
    <xf numFmtId="0" fontId="21" fillId="14" borderId="70" xfId="4" applyFont="1" applyFill="1" applyBorder="1" applyAlignment="1" applyProtection="1">
      <alignment horizontal="center" vertical="center" wrapText="1"/>
    </xf>
    <xf numFmtId="0" fontId="21" fillId="14" borderId="71" xfId="4" applyFont="1" applyFill="1" applyBorder="1" applyAlignment="1" applyProtection="1">
      <alignment horizontal="center" vertical="center"/>
    </xf>
    <xf numFmtId="0" fontId="21" fillId="14" borderId="72" xfId="4" applyFont="1" applyFill="1" applyBorder="1" applyAlignment="1" applyProtection="1">
      <alignment vertical="center" wrapText="1"/>
    </xf>
    <xf numFmtId="0" fontId="21" fillId="14" borderId="73" xfId="4" applyFont="1" applyFill="1" applyBorder="1" applyAlignment="1" applyProtection="1">
      <alignment horizontal="center" vertical="center" wrapText="1"/>
    </xf>
    <xf numFmtId="179" fontId="24" fillId="0" borderId="77" xfId="7" applyNumberFormat="1" applyFont="1" applyBorder="1" applyAlignment="1">
      <alignment vertical="center"/>
    </xf>
    <xf numFmtId="0" fontId="0" fillId="0" borderId="13" xfId="0" applyBorder="1" applyAlignment="1">
      <alignment horizontal="center"/>
    </xf>
    <xf numFmtId="0" fontId="25" fillId="0" borderId="6" xfId="0" applyFont="1" applyBorder="1"/>
    <xf numFmtId="0" fontId="26" fillId="0" borderId="0" xfId="8" applyFont="1" applyProtection="1"/>
    <xf numFmtId="0" fontId="26" fillId="0" borderId="0" xfId="8" applyFont="1" applyFill="1" applyProtection="1"/>
    <xf numFmtId="0" fontId="27" fillId="0" borderId="0" xfId="8" applyFont="1" applyProtection="1"/>
    <xf numFmtId="0" fontId="28" fillId="0" borderId="0" xfId="8" applyFont="1" applyProtection="1"/>
    <xf numFmtId="0" fontId="26" fillId="0" borderId="0" xfId="8" applyFont="1" applyProtection="1">
      <protection locked="0"/>
    </xf>
    <xf numFmtId="0" fontId="29" fillId="0" borderId="78" xfId="10" applyFont="1" applyFill="1" applyBorder="1" applyProtection="1">
      <protection locked="0"/>
    </xf>
    <xf numFmtId="0" fontId="29" fillId="0" borderId="79" xfId="10" applyFont="1" applyFill="1" applyBorder="1" applyProtection="1">
      <protection locked="0"/>
    </xf>
    <xf numFmtId="175" fontId="29" fillId="0" borderId="80" xfId="10" applyNumberFormat="1" applyFont="1" applyFill="1" applyBorder="1" applyProtection="1">
      <protection locked="0"/>
    </xf>
    <xf numFmtId="0" fontId="29" fillId="0" borderId="80" xfId="10" applyFont="1" applyFill="1" applyBorder="1" applyProtection="1">
      <protection locked="0"/>
    </xf>
    <xf numFmtId="0" fontId="26" fillId="0" borderId="78" xfId="8" applyFont="1" applyBorder="1" applyProtection="1">
      <protection locked="0"/>
    </xf>
    <xf numFmtId="0" fontId="29" fillId="0" borderId="24" xfId="10" applyFont="1" applyFill="1" applyBorder="1" applyProtection="1">
      <protection locked="0"/>
    </xf>
    <xf numFmtId="0" fontId="29" fillId="0" borderId="37" xfId="10" applyFont="1" applyFill="1" applyBorder="1" applyProtection="1">
      <protection locked="0"/>
    </xf>
    <xf numFmtId="175" fontId="29" fillId="0" borderId="44" xfId="10" applyNumberFormat="1" applyFont="1" applyFill="1" applyBorder="1" applyProtection="1">
      <protection locked="0"/>
    </xf>
    <xf numFmtId="0" fontId="29" fillId="0" borderId="81" xfId="10" applyFont="1" applyFill="1" applyBorder="1" applyProtection="1">
      <protection locked="0"/>
    </xf>
    <xf numFmtId="0" fontId="29" fillId="0" borderId="16" xfId="10" applyFont="1" applyFill="1" applyBorder="1" applyProtection="1">
      <protection locked="0"/>
    </xf>
    <xf numFmtId="0" fontId="29" fillId="0" borderId="0" xfId="10" applyFont="1" applyFill="1" applyBorder="1" applyProtection="1">
      <protection locked="0"/>
    </xf>
    <xf numFmtId="0" fontId="26" fillId="0" borderId="81" xfId="8" applyFont="1" applyBorder="1" applyProtection="1">
      <protection locked="0"/>
    </xf>
    <xf numFmtId="0" fontId="29" fillId="0" borderId="36" xfId="10" applyFont="1" applyFill="1" applyBorder="1" applyProtection="1">
      <protection locked="0"/>
    </xf>
    <xf numFmtId="0" fontId="29" fillId="0" borderId="43" xfId="10" applyFont="1" applyFill="1" applyBorder="1" applyProtection="1">
      <protection locked="0"/>
    </xf>
    <xf numFmtId="0" fontId="29" fillId="0" borderId="36" xfId="10" applyFont="1" applyFill="1" applyBorder="1" applyAlignment="1" applyProtection="1">
      <alignment wrapText="1"/>
      <protection locked="0"/>
    </xf>
    <xf numFmtId="0" fontId="29" fillId="0" borderId="82" xfId="10" applyFont="1" applyFill="1" applyBorder="1" applyProtection="1">
      <protection locked="0"/>
    </xf>
    <xf numFmtId="0" fontId="29" fillId="0" borderId="83" xfId="10" applyFont="1" applyFill="1" applyBorder="1" applyProtection="1">
      <protection locked="0"/>
    </xf>
    <xf numFmtId="0" fontId="29" fillId="0" borderId="84" xfId="10" applyFont="1" applyFill="1" applyBorder="1" applyProtection="1">
      <protection locked="0"/>
    </xf>
    <xf numFmtId="0" fontId="26" fillId="0" borderId="82" xfId="8" applyFont="1" applyBorder="1" applyProtection="1">
      <protection locked="0"/>
    </xf>
    <xf numFmtId="0" fontId="29" fillId="0" borderId="32" xfId="10" applyFont="1" applyFill="1" applyBorder="1" applyProtection="1">
      <protection locked="0"/>
    </xf>
    <xf numFmtId="0" fontId="29" fillId="0" borderId="42" xfId="10" applyFont="1" applyFill="1" applyBorder="1" applyProtection="1">
      <protection locked="0"/>
    </xf>
    <xf numFmtId="0" fontId="29" fillId="0" borderId="33" xfId="10" applyFont="1" applyFill="1" applyBorder="1" applyProtection="1">
      <protection locked="0"/>
    </xf>
    <xf numFmtId="0" fontId="29" fillId="0" borderId="27" xfId="10" applyFont="1" applyBorder="1" applyAlignment="1" applyProtection="1">
      <alignment horizontal="center" vertical="center"/>
    </xf>
    <xf numFmtId="0" fontId="29" fillId="0" borderId="68" xfId="10" applyFont="1" applyBorder="1" applyAlignment="1" applyProtection="1">
      <alignment horizontal="center" vertical="center"/>
    </xf>
    <xf numFmtId="0" fontId="29" fillId="0" borderId="6" xfId="10" applyFont="1" applyBorder="1" applyAlignment="1" applyProtection="1">
      <alignment horizontal="center" vertical="center"/>
    </xf>
    <xf numFmtId="0" fontId="29" fillId="0" borderId="6" xfId="10" applyFont="1" applyBorder="1" applyAlignment="1" applyProtection="1">
      <alignment wrapText="1"/>
      <protection locked="0"/>
    </xf>
    <xf numFmtId="164" fontId="29" fillId="15" borderId="23" xfId="11" applyFont="1" applyFill="1" applyBorder="1" applyAlignment="1" applyProtection="1">
      <alignment horizontal="center" vertical="center"/>
    </xf>
    <xf numFmtId="0" fontId="29" fillId="4" borderId="41" xfId="12" applyNumberFormat="1" applyFont="1" applyFill="1" applyBorder="1" applyAlignment="1" applyProtection="1">
      <protection locked="0"/>
    </xf>
    <xf numFmtId="0" fontId="29" fillId="4" borderId="6" xfId="12" applyNumberFormat="1" applyFont="1" applyFill="1" applyBorder="1" applyAlignment="1" applyProtection="1">
      <protection locked="0"/>
    </xf>
    <xf numFmtId="164" fontId="29" fillId="4" borderId="85" xfId="11" applyFont="1" applyFill="1" applyBorder="1" applyAlignment="1" applyProtection="1">
      <protection locked="0"/>
    </xf>
    <xf numFmtId="0" fontId="29" fillId="16" borderId="41" xfId="12" applyNumberFormat="1" applyFont="1" applyFill="1" applyBorder="1" applyAlignment="1" applyProtection="1">
      <protection locked="0"/>
    </xf>
    <xf numFmtId="0" fontId="29" fillId="16" borderId="6" xfId="12" applyNumberFormat="1" applyFont="1" applyFill="1" applyBorder="1" applyAlignment="1" applyProtection="1">
      <protection locked="0"/>
    </xf>
    <xf numFmtId="164" fontId="29" fillId="16" borderId="85" xfId="11" applyFont="1" applyFill="1" applyBorder="1" applyAlignment="1" applyProtection="1">
      <protection locked="0"/>
    </xf>
    <xf numFmtId="0" fontId="29" fillId="17" borderId="41" xfId="12" applyNumberFormat="1" applyFont="1" applyFill="1" applyBorder="1" applyAlignment="1" applyProtection="1">
      <protection locked="0"/>
    </xf>
    <xf numFmtId="0" fontId="29" fillId="17" borderId="6" xfId="12" applyNumberFormat="1" applyFont="1" applyFill="1" applyBorder="1" applyAlignment="1" applyProtection="1">
      <protection locked="0"/>
    </xf>
    <xf numFmtId="164" fontId="29" fillId="17" borderId="86" xfId="11" applyFont="1" applyFill="1" applyBorder="1" applyAlignment="1" applyProtection="1">
      <alignment horizontal="left"/>
      <protection locked="0"/>
    </xf>
    <xf numFmtId="0" fontId="29" fillId="18" borderId="87" xfId="12" applyNumberFormat="1" applyFont="1" applyFill="1" applyBorder="1" applyAlignment="1" applyProtection="1">
      <protection locked="0"/>
    </xf>
    <xf numFmtId="0" fontId="29" fillId="18" borderId="3" xfId="12" applyNumberFormat="1" applyFont="1" applyFill="1" applyBorder="1" applyAlignment="1" applyProtection="1">
      <protection locked="0"/>
    </xf>
    <xf numFmtId="42" fontId="26" fillId="18" borderId="30" xfId="13" applyFont="1" applyFill="1" applyBorder="1"/>
    <xf numFmtId="0" fontId="29" fillId="19" borderId="88" xfId="12" applyNumberFormat="1" applyFont="1" applyFill="1" applyBorder="1" applyAlignment="1" applyProtection="1">
      <protection locked="0"/>
    </xf>
    <xf numFmtId="0" fontId="29" fillId="19" borderId="13" xfId="12" applyNumberFormat="1" applyFont="1" applyFill="1" applyBorder="1" applyAlignment="1" applyProtection="1">
      <protection locked="0"/>
    </xf>
    <xf numFmtId="44" fontId="26" fillId="19" borderId="89" xfId="10" applyNumberFormat="1" applyFont="1" applyFill="1" applyBorder="1"/>
    <xf numFmtId="164" fontId="29" fillId="0" borderId="24" xfId="11" applyFont="1" applyFill="1" applyBorder="1" applyAlignment="1" applyProtection="1">
      <alignment horizontal="center"/>
    </xf>
    <xf numFmtId="14" fontId="29" fillId="0" borderId="13" xfId="10" applyNumberFormat="1" applyFont="1" applyFill="1" applyBorder="1" applyAlignment="1" applyProtection="1">
      <alignment horizontal="center"/>
    </xf>
    <xf numFmtId="0" fontId="25" fillId="0" borderId="6" xfId="8" applyFont="1" applyBorder="1" applyAlignment="1">
      <alignment horizontal="center" vertical="center" wrapText="1"/>
    </xf>
    <xf numFmtId="0" fontId="29" fillId="0" borderId="6" xfId="10" applyFont="1" applyFill="1" applyBorder="1" applyAlignment="1" applyProtection="1">
      <alignment horizontal="center"/>
      <protection locked="0"/>
    </xf>
    <xf numFmtId="0" fontId="26" fillId="0" borderId="6" xfId="8" applyFont="1" applyBorder="1" applyAlignment="1" applyProtection="1">
      <alignment horizontal="center"/>
      <protection locked="0"/>
    </xf>
    <xf numFmtId="0" fontId="29" fillId="0" borderId="37" xfId="10" applyFont="1" applyFill="1" applyBorder="1" applyAlignment="1" applyProtection="1">
      <alignment horizontal="center"/>
      <protection locked="0"/>
    </xf>
    <xf numFmtId="0" fontId="26" fillId="0" borderId="6" xfId="8" applyFont="1" applyBorder="1" applyAlignment="1" applyProtection="1">
      <alignment horizontal="center" vertical="center"/>
      <protection locked="0"/>
    </xf>
    <xf numFmtId="0" fontId="26" fillId="0" borderId="6" xfId="10" applyFont="1" applyFill="1" applyBorder="1" applyAlignment="1" applyProtection="1">
      <alignment horizontal="center"/>
      <protection locked="0"/>
    </xf>
    <xf numFmtId="0" fontId="29" fillId="0" borderId="6" xfId="10" applyFont="1" applyFill="1" applyBorder="1" applyAlignment="1" applyProtection="1">
      <alignment wrapText="1"/>
      <protection locked="0"/>
    </xf>
    <xf numFmtId="0" fontId="26" fillId="0" borderId="6" xfId="8" applyFont="1" applyFill="1" applyBorder="1" applyAlignment="1" applyProtection="1">
      <alignment horizontal="center" vertical="center"/>
      <protection locked="0"/>
    </xf>
    <xf numFmtId="42" fontId="27" fillId="18" borderId="90" xfId="13" applyFont="1" applyFill="1" applyBorder="1"/>
    <xf numFmtId="0" fontId="29" fillId="19" borderId="87" xfId="12" applyNumberFormat="1" applyFont="1" applyFill="1" applyBorder="1" applyAlignment="1" applyProtection="1">
      <protection locked="0"/>
    </xf>
    <xf numFmtId="0" fontId="29" fillId="19" borderId="3" xfId="12" applyNumberFormat="1" applyFont="1" applyFill="1" applyBorder="1" applyAlignment="1" applyProtection="1">
      <protection locked="0"/>
    </xf>
    <xf numFmtId="164" fontId="29" fillId="19" borderId="86" xfId="11" applyFont="1" applyFill="1" applyBorder="1" applyAlignment="1" applyProtection="1">
      <alignment vertical="center"/>
      <protection locked="0"/>
    </xf>
    <xf numFmtId="49" fontId="26" fillId="0" borderId="6" xfId="8" applyNumberFormat="1" applyFont="1" applyBorder="1" applyAlignment="1" applyProtection="1">
      <alignment horizontal="center" vertical="center"/>
      <protection locked="0"/>
    </xf>
    <xf numFmtId="164" fontId="29" fillId="19" borderId="86" xfId="11" applyFont="1" applyFill="1" applyBorder="1" applyAlignment="1" applyProtection="1">
      <alignment horizontal="left" vertical="center"/>
      <protection locked="0"/>
    </xf>
    <xf numFmtId="164" fontId="26" fillId="17" borderId="86" xfId="11" applyFont="1" applyFill="1" applyBorder="1" applyAlignment="1" applyProtection="1">
      <alignment horizontal="left"/>
      <protection locked="0"/>
    </xf>
    <xf numFmtId="42" fontId="27" fillId="18" borderId="92" xfId="13" applyFont="1" applyFill="1" applyBorder="1"/>
    <xf numFmtId="0" fontId="26" fillId="0" borderId="6" xfId="10" applyFont="1" applyFill="1" applyBorder="1" applyAlignment="1" applyProtection="1">
      <alignment wrapText="1"/>
      <protection locked="0"/>
    </xf>
    <xf numFmtId="0" fontId="26" fillId="4" borderId="41" xfId="12" applyNumberFormat="1" applyFont="1" applyFill="1" applyBorder="1" applyAlignment="1" applyProtection="1">
      <protection locked="0"/>
    </xf>
    <xf numFmtId="0" fontId="26" fillId="4" borderId="6" xfId="12" applyNumberFormat="1" applyFont="1" applyFill="1" applyBorder="1" applyAlignment="1" applyProtection="1">
      <protection locked="0"/>
    </xf>
    <xf numFmtId="164" fontId="26" fillId="4" borderId="85" xfId="11" applyFont="1" applyFill="1" applyBorder="1" applyAlignment="1" applyProtection="1">
      <protection locked="0"/>
    </xf>
    <xf numFmtId="164" fontId="26" fillId="16" borderId="85" xfId="11" applyFont="1" applyFill="1" applyBorder="1" applyAlignment="1" applyProtection="1">
      <protection locked="0"/>
    </xf>
    <xf numFmtId="0" fontId="26" fillId="17" borderId="41" xfId="12" applyNumberFormat="1" applyFont="1" applyFill="1" applyBorder="1" applyAlignment="1" applyProtection="1">
      <protection locked="0"/>
    </xf>
    <xf numFmtId="0" fontId="26" fillId="17" borderId="6" xfId="12" applyNumberFormat="1" applyFont="1" applyFill="1" applyBorder="1" applyAlignment="1" applyProtection="1">
      <protection locked="0"/>
    </xf>
    <xf numFmtId="0" fontId="26" fillId="18" borderId="87" xfId="12" applyNumberFormat="1" applyFont="1" applyFill="1" applyBorder="1" applyAlignment="1" applyProtection="1">
      <protection locked="0"/>
    </xf>
    <xf numFmtId="0" fontId="26" fillId="18" borderId="3" xfId="12" applyNumberFormat="1" applyFont="1" applyFill="1" applyBorder="1" applyAlignment="1" applyProtection="1">
      <protection locked="0"/>
    </xf>
    <xf numFmtId="0" fontId="26" fillId="19" borderId="87" xfId="12" applyNumberFormat="1" applyFont="1" applyFill="1" applyBorder="1" applyAlignment="1" applyProtection="1">
      <protection locked="0"/>
    </xf>
    <xf numFmtId="0" fontId="26" fillId="19" borderId="3" xfId="12" applyNumberFormat="1" applyFont="1" applyFill="1" applyBorder="1" applyAlignment="1" applyProtection="1">
      <protection locked="0"/>
    </xf>
    <xf numFmtId="164" fontId="26" fillId="19" borderId="86" xfId="11" applyFont="1" applyFill="1" applyBorder="1" applyAlignment="1" applyProtection="1">
      <alignment horizontal="left" vertical="center"/>
      <protection locked="0"/>
    </xf>
    <xf numFmtId="164" fontId="26" fillId="0" borderId="24" xfId="11" applyFont="1" applyFill="1" applyBorder="1" applyAlignment="1" applyProtection="1">
      <alignment horizontal="center"/>
    </xf>
    <xf numFmtId="14" fontId="26" fillId="0" borderId="13" xfId="10" applyNumberFormat="1" applyFont="1" applyFill="1" applyBorder="1" applyAlignment="1" applyProtection="1">
      <alignment horizontal="center"/>
    </xf>
    <xf numFmtId="0" fontId="26" fillId="16" borderId="41" xfId="12" applyNumberFormat="1" applyFont="1" applyFill="1" applyBorder="1" applyAlignment="1" applyProtection="1">
      <protection locked="0"/>
    </xf>
    <xf numFmtId="0" fontId="26" fillId="16" borderId="6" xfId="12" applyNumberFormat="1" applyFont="1" applyFill="1" applyBorder="1" applyAlignment="1" applyProtection="1">
      <protection locked="0"/>
    </xf>
    <xf numFmtId="164" fontId="26" fillId="19" borderId="86" xfId="11" applyFont="1" applyFill="1" applyBorder="1" applyAlignment="1" applyProtection="1">
      <alignment vertical="center"/>
      <protection locked="0"/>
    </xf>
    <xf numFmtId="0" fontId="29" fillId="0" borderId="3" xfId="10" applyFont="1" applyFill="1" applyBorder="1" applyAlignment="1" applyProtection="1">
      <alignment wrapText="1"/>
      <protection locked="0"/>
    </xf>
    <xf numFmtId="164" fontId="29" fillId="15" borderId="24" xfId="11" applyFont="1" applyFill="1" applyBorder="1" applyAlignment="1" applyProtection="1">
      <alignment horizontal="center" vertical="center"/>
    </xf>
    <xf numFmtId="164" fontId="29" fillId="4" borderId="93" xfId="11" applyFont="1" applyFill="1" applyBorder="1" applyAlignment="1" applyProtection="1">
      <protection locked="0"/>
    </xf>
    <xf numFmtId="0" fontId="29" fillId="16" borderId="87" xfId="12" applyNumberFormat="1" applyFont="1" applyFill="1" applyBorder="1" applyAlignment="1" applyProtection="1">
      <protection locked="0"/>
    </xf>
    <xf numFmtId="0" fontId="29" fillId="16" borderId="3" xfId="12" applyNumberFormat="1" applyFont="1" applyFill="1" applyBorder="1" applyAlignment="1" applyProtection="1">
      <protection locked="0"/>
    </xf>
    <xf numFmtId="164" fontId="29" fillId="16" borderId="93" xfId="11" applyFont="1" applyFill="1" applyBorder="1" applyAlignment="1" applyProtection="1">
      <protection locked="0"/>
    </xf>
    <xf numFmtId="0" fontId="29" fillId="17" borderId="87" xfId="12" applyNumberFormat="1" applyFont="1" applyFill="1" applyBorder="1" applyAlignment="1" applyProtection="1">
      <protection locked="0"/>
    </xf>
    <xf numFmtId="0" fontId="29" fillId="17" borderId="3" xfId="12" applyNumberFormat="1" applyFont="1" applyFill="1" applyBorder="1" applyAlignment="1" applyProtection="1">
      <protection locked="0"/>
    </xf>
    <xf numFmtId="164" fontId="29" fillId="17" borderId="94" xfId="11" applyFont="1" applyFill="1" applyBorder="1" applyAlignment="1" applyProtection="1">
      <alignment vertical="center"/>
      <protection locked="0"/>
    </xf>
    <xf numFmtId="41" fontId="26" fillId="19" borderId="95" xfId="14" applyFont="1" applyFill="1" applyBorder="1" applyAlignment="1" applyProtection="1">
      <alignment vertical="center"/>
      <protection locked="0"/>
    </xf>
    <xf numFmtId="164" fontId="27" fillId="0" borderId="24" xfId="11" applyFont="1" applyFill="1" applyBorder="1" applyAlignment="1" applyProtection="1">
      <alignment horizontal="center"/>
    </xf>
    <xf numFmtId="0" fontId="26" fillId="0" borderId="0" xfId="8" applyFont="1" applyAlignment="1" applyProtection="1">
      <alignment vertical="center"/>
    </xf>
    <xf numFmtId="0" fontId="29" fillId="0" borderId="13" xfId="10" applyFont="1" applyFill="1" applyBorder="1" applyAlignment="1" applyProtection="1">
      <alignment horizontal="center" vertical="center" wrapText="1"/>
    </xf>
    <xf numFmtId="0" fontId="29" fillId="15" borderId="30" xfId="10" applyFont="1" applyFill="1" applyBorder="1" applyAlignment="1" applyProtection="1">
      <alignment horizontal="center" vertical="center" wrapText="1"/>
    </xf>
    <xf numFmtId="0" fontId="30" fillId="4" borderId="72" xfId="10" applyFont="1" applyFill="1" applyBorder="1" applyAlignment="1" applyProtection="1">
      <alignment horizontal="center" vertical="center" wrapText="1"/>
    </xf>
    <xf numFmtId="0" fontId="30" fillId="4" borderId="57" xfId="10" applyFont="1" applyFill="1" applyBorder="1" applyAlignment="1" applyProtection="1">
      <alignment horizontal="center" vertical="center" wrapText="1"/>
    </xf>
    <xf numFmtId="0" fontId="30" fillId="4" borderId="96" xfId="10" applyFont="1" applyFill="1" applyBorder="1" applyAlignment="1" applyProtection="1">
      <alignment horizontal="center" vertical="center" wrapText="1"/>
    </xf>
    <xf numFmtId="0" fontId="30" fillId="16" borderId="72" xfId="10" applyFont="1" applyFill="1" applyBorder="1" applyAlignment="1" applyProtection="1">
      <alignment horizontal="center" vertical="center" wrapText="1"/>
    </xf>
    <xf numFmtId="0" fontId="30" fillId="16" borderId="57" xfId="10" applyFont="1" applyFill="1" applyBorder="1" applyAlignment="1" applyProtection="1">
      <alignment horizontal="center" vertical="center" wrapText="1"/>
    </xf>
    <xf numFmtId="0" fontId="30" fillId="16" borderId="96" xfId="10" applyFont="1" applyFill="1" applyBorder="1" applyAlignment="1" applyProtection="1">
      <alignment horizontal="center" vertical="center" wrapText="1"/>
    </xf>
    <xf numFmtId="0" fontId="30" fillId="17" borderId="72" xfId="10" applyFont="1" applyFill="1" applyBorder="1" applyAlignment="1" applyProtection="1">
      <alignment horizontal="center" vertical="center" wrapText="1"/>
    </xf>
    <xf numFmtId="0" fontId="30" fillId="17" borderId="57" xfId="10" applyFont="1" applyFill="1" applyBorder="1" applyAlignment="1" applyProtection="1">
      <alignment horizontal="center" vertical="center" wrapText="1"/>
    </xf>
    <xf numFmtId="0" fontId="30" fillId="17" borderId="96" xfId="10" applyFont="1" applyFill="1" applyBorder="1" applyAlignment="1" applyProtection="1">
      <alignment horizontal="center" vertical="center" wrapText="1"/>
    </xf>
    <xf numFmtId="0" fontId="30" fillId="18" borderId="72" xfId="10" applyFont="1" applyFill="1" applyBorder="1" applyAlignment="1" applyProtection="1">
      <alignment horizontal="center" vertical="center" wrapText="1"/>
    </xf>
    <xf numFmtId="0" fontId="30" fillId="18" borderId="57" xfId="10" applyFont="1" applyFill="1" applyBorder="1" applyAlignment="1" applyProtection="1">
      <alignment horizontal="center" vertical="center" wrapText="1"/>
    </xf>
    <xf numFmtId="0" fontId="30" fillId="18" borderId="70" xfId="10" applyFont="1" applyFill="1" applyBorder="1" applyAlignment="1" applyProtection="1">
      <alignment horizontal="center" vertical="center" wrapText="1"/>
    </xf>
    <xf numFmtId="0" fontId="30" fillId="19" borderId="72" xfId="10" applyFont="1" applyFill="1" applyBorder="1" applyAlignment="1" applyProtection="1">
      <alignment horizontal="center" vertical="center" wrapText="1"/>
    </xf>
    <xf numFmtId="0" fontId="30" fillId="19" borderId="57" xfId="10" applyFont="1" applyFill="1" applyBorder="1" applyAlignment="1" applyProtection="1">
      <alignment horizontal="center" vertical="center" wrapText="1"/>
    </xf>
    <xf numFmtId="0" fontId="30" fillId="19" borderId="96" xfId="10" applyFont="1" applyFill="1" applyBorder="1" applyAlignment="1" applyProtection="1">
      <alignment horizontal="center" vertical="center" wrapText="1"/>
    </xf>
    <xf numFmtId="0" fontId="29" fillId="0" borderId="14" xfId="10" applyFont="1" applyFill="1" applyBorder="1" applyAlignment="1" applyProtection="1">
      <alignment horizontal="center" vertical="center" wrapText="1"/>
    </xf>
    <xf numFmtId="0" fontId="26" fillId="0" borderId="13" xfId="10" applyFont="1" applyFill="1" applyBorder="1" applyAlignment="1" applyProtection="1">
      <alignment horizontal="center" vertical="center" wrapText="1"/>
    </xf>
    <xf numFmtId="0" fontId="26" fillId="0" borderId="13" xfId="8" applyFont="1" applyBorder="1"/>
    <xf numFmtId="0" fontId="25" fillId="0" borderId="6" xfId="0" applyFont="1" applyBorder="1" applyAlignment="1">
      <alignment wrapText="1"/>
    </xf>
    <xf numFmtId="3" fontId="31" fillId="0" borderId="0" xfId="0" applyNumberFormat="1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 wrapText="1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0" fontId="18" fillId="8" borderId="19" xfId="0" applyFont="1" applyFill="1" applyBorder="1" applyAlignment="1">
      <alignment horizontal="center"/>
    </xf>
    <xf numFmtId="0" fontId="7" fillId="4" borderId="35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/>
    </xf>
    <xf numFmtId="0" fontId="7" fillId="4" borderId="39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26" fillId="0" borderId="14" xfId="10" applyFont="1" applyFill="1" applyBorder="1" applyAlignment="1" applyProtection="1">
      <alignment horizontal="left" vertical="center"/>
    </xf>
    <xf numFmtId="0" fontId="26" fillId="0" borderId="30" xfId="10" applyFont="1" applyFill="1" applyBorder="1" applyAlignment="1" applyProtection="1">
      <alignment horizontal="left" vertical="center"/>
    </xf>
    <xf numFmtId="0" fontId="27" fillId="0" borderId="13" xfId="10" applyFont="1" applyFill="1" applyBorder="1" applyAlignment="1" applyProtection="1">
      <alignment horizontal="center" vertical="center" wrapText="1"/>
    </xf>
    <xf numFmtId="0" fontId="29" fillId="0" borderId="15" xfId="10" applyFont="1" applyBorder="1" applyAlignment="1" applyProtection="1">
      <alignment horizontal="center" vertical="center"/>
    </xf>
    <xf numFmtId="0" fontId="28" fillId="0" borderId="84" xfId="10" applyFont="1" applyBorder="1" applyAlignment="1" applyProtection="1">
      <alignment horizontal="center" vertical="center"/>
    </xf>
    <xf numFmtId="0" fontId="27" fillId="0" borderId="84" xfId="10" applyFont="1" applyBorder="1" applyAlignment="1" applyProtection="1">
      <alignment horizontal="center" vertical="center"/>
    </xf>
    <xf numFmtId="0" fontId="29" fillId="0" borderId="84" xfId="10" applyFont="1" applyBorder="1" applyAlignment="1" applyProtection="1">
      <alignment horizontal="center" vertical="center"/>
    </xf>
    <xf numFmtId="0" fontId="29" fillId="0" borderId="82" xfId="10" applyFont="1" applyBorder="1" applyAlignment="1" applyProtection="1">
      <alignment horizontal="center" vertical="center"/>
    </xf>
    <xf numFmtId="0" fontId="29" fillId="0" borderId="18" xfId="10" applyFont="1" applyBorder="1" applyAlignment="1" applyProtection="1">
      <alignment horizontal="center" vertical="center"/>
    </xf>
    <xf numFmtId="0" fontId="28" fillId="0" borderId="19" xfId="10" applyFont="1" applyBorder="1" applyAlignment="1" applyProtection="1">
      <alignment horizontal="center" vertical="center"/>
    </xf>
    <xf numFmtId="0" fontId="27" fillId="0" borderId="19" xfId="10" applyFont="1" applyBorder="1" applyAlignment="1" applyProtection="1">
      <alignment horizontal="center" vertical="center"/>
    </xf>
    <xf numFmtId="0" fontId="29" fillId="0" borderId="19" xfId="10" applyFont="1" applyBorder="1" applyAlignment="1" applyProtection="1">
      <alignment horizontal="center" vertical="center"/>
    </xf>
    <xf numFmtId="0" fontId="29" fillId="0" borderId="20" xfId="10" applyFont="1" applyBorder="1" applyAlignment="1" applyProtection="1">
      <alignment horizontal="center" vertical="center"/>
    </xf>
    <xf numFmtId="0" fontId="29" fillId="0" borderId="68" xfId="10" applyFont="1" applyBorder="1" applyAlignment="1" applyProtection="1">
      <alignment horizontal="center" vertical="center"/>
    </xf>
    <xf numFmtId="0" fontId="28" fillId="0" borderId="68" xfId="10" applyFont="1" applyBorder="1" applyAlignment="1" applyProtection="1">
      <alignment horizontal="center" vertical="center"/>
    </xf>
    <xf numFmtId="0" fontId="27" fillId="0" borderId="68" xfId="10" applyFont="1" applyBorder="1" applyAlignment="1" applyProtection="1">
      <alignment horizontal="center" vertical="center"/>
    </xf>
    <xf numFmtId="0" fontId="29" fillId="0" borderId="27" xfId="10" applyFont="1" applyBorder="1" applyAlignment="1" applyProtection="1">
      <alignment horizontal="left" vertical="center"/>
    </xf>
    <xf numFmtId="0" fontId="28" fillId="0" borderId="27" xfId="10" applyFont="1" applyBorder="1" applyAlignment="1" applyProtection="1">
      <alignment horizontal="left" vertical="center"/>
    </xf>
    <xf numFmtId="0" fontId="27" fillId="0" borderId="27" xfId="10" applyFont="1" applyBorder="1" applyAlignment="1" applyProtection="1">
      <alignment horizontal="left" vertical="center"/>
    </xf>
    <xf numFmtId="0" fontId="29" fillId="2" borderId="27" xfId="10" applyFont="1" applyFill="1" applyBorder="1" applyAlignment="1" applyProtection="1">
      <alignment horizontal="left" vertical="center"/>
    </xf>
    <xf numFmtId="0" fontId="26" fillId="0" borderId="91" xfId="8" applyFont="1" applyBorder="1" applyAlignment="1">
      <alignment horizontal="left"/>
    </xf>
    <xf numFmtId="0" fontId="26" fillId="0" borderId="30" xfId="8" applyFont="1" applyBorder="1" applyAlignment="1">
      <alignment horizontal="left"/>
    </xf>
    <xf numFmtId="0" fontId="26" fillId="10" borderId="14" xfId="10" applyFont="1" applyFill="1" applyBorder="1" applyAlignment="1" applyProtection="1">
      <alignment horizontal="left" vertical="center" wrapText="1"/>
    </xf>
    <xf numFmtId="0" fontId="26" fillId="10" borderId="30" xfId="10" applyFont="1" applyFill="1" applyBorder="1" applyAlignment="1" applyProtection="1">
      <alignment horizontal="left" vertical="center" wrapText="1"/>
    </xf>
    <xf numFmtId="176" fontId="2" fillId="0" borderId="6" xfId="2" applyNumberFormat="1" applyBorder="1" applyAlignment="1">
      <alignment horizontal="center"/>
    </xf>
    <xf numFmtId="171" fontId="6" fillId="0" borderId="42" xfId="0" applyNumberFormat="1" applyFont="1" applyBorder="1" applyAlignment="1">
      <alignment horizontal="center" vertical="center"/>
    </xf>
    <xf numFmtId="171" fontId="6" fillId="0" borderId="32" xfId="0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171" fontId="6" fillId="0" borderId="21" xfId="0" applyNumberFormat="1" applyFont="1" applyBorder="1" applyAlignment="1">
      <alignment horizontal="center" vertical="center"/>
    </xf>
    <xf numFmtId="171" fontId="6" fillId="0" borderId="23" xfId="0" applyNumberFormat="1" applyFont="1" applyBorder="1" applyAlignment="1">
      <alignment horizontal="center" vertical="center"/>
    </xf>
    <xf numFmtId="171" fontId="6" fillId="0" borderId="22" xfId="0" applyNumberFormat="1" applyFont="1" applyBorder="1" applyAlignment="1">
      <alignment horizontal="center" vertical="center"/>
    </xf>
    <xf numFmtId="177" fontId="6" fillId="0" borderId="21" xfId="0" applyNumberFormat="1" applyFont="1" applyBorder="1" applyAlignment="1">
      <alignment horizontal="center" vertical="center"/>
    </xf>
    <xf numFmtId="177" fontId="6" fillId="0" borderId="23" xfId="0" applyNumberFormat="1" applyFont="1" applyBorder="1" applyAlignment="1">
      <alignment horizontal="center" vertical="center"/>
    </xf>
    <xf numFmtId="177" fontId="6" fillId="0" borderId="22" xfId="0" applyNumberFormat="1" applyFont="1" applyBorder="1" applyAlignment="1">
      <alignment horizontal="center" vertical="center"/>
    </xf>
    <xf numFmtId="0" fontId="7" fillId="5" borderId="21" xfId="0" applyFont="1" applyFill="1" applyBorder="1" applyAlignment="1">
      <alignment horizontal="center"/>
    </xf>
    <xf numFmtId="0" fontId="7" fillId="5" borderId="22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7" fillId="7" borderId="23" xfId="0" applyFont="1" applyFill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32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6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4" borderId="21" xfId="0" applyFont="1" applyFill="1" applyBorder="1" applyAlignment="1">
      <alignment horizontal="center"/>
    </xf>
    <xf numFmtId="0" fontId="7" fillId="4" borderId="22" xfId="0" applyFont="1" applyFill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7" fillId="0" borderId="37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7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169" fontId="6" fillId="0" borderId="21" xfId="0" applyNumberFormat="1" applyFont="1" applyBorder="1" applyAlignment="1">
      <alignment horizontal="center"/>
    </xf>
    <xf numFmtId="169" fontId="6" fillId="0" borderId="23" xfId="0" applyNumberFormat="1" applyFont="1" applyBorder="1" applyAlignment="1">
      <alignment horizontal="center"/>
    </xf>
    <xf numFmtId="169" fontId="6" fillId="0" borderId="22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7" fillId="0" borderId="21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1" xfId="0" applyFont="1" applyBorder="1" applyAlignment="1">
      <alignment horizontal="left"/>
    </xf>
    <xf numFmtId="0" fontId="7" fillId="0" borderId="23" xfId="0" applyFont="1" applyBorder="1" applyAlignment="1">
      <alignment horizontal="left"/>
    </xf>
    <xf numFmtId="0" fontId="7" fillId="0" borderId="22" xfId="0" applyFont="1" applyBorder="1" applyAlignment="1">
      <alignment horizontal="left"/>
    </xf>
    <xf numFmtId="0" fontId="7" fillId="0" borderId="42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43" xfId="0" applyFont="1" applyBorder="1" applyAlignment="1">
      <alignment horizontal="left"/>
    </xf>
    <xf numFmtId="0" fontId="7" fillId="0" borderId="66" xfId="0" applyFont="1" applyBorder="1" applyAlignment="1">
      <alignment horizontal="center" wrapText="1"/>
    </xf>
    <xf numFmtId="0" fontId="7" fillId="0" borderId="67" xfId="0" applyFont="1" applyBorder="1" applyAlignment="1">
      <alignment horizontal="center" wrapText="1"/>
    </xf>
    <xf numFmtId="0" fontId="7" fillId="0" borderId="2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169" fontId="6" fillId="5" borderId="28" xfId="0" applyNumberFormat="1" applyFont="1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3" xfId="0" applyFont="1" applyBorder="1" applyAlignment="1">
      <alignment horizontal="center" wrapText="1"/>
    </xf>
    <xf numFmtId="0" fontId="7" fillId="0" borderId="2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170" fontId="6" fillId="5" borderId="25" xfId="0" applyNumberFormat="1" applyFont="1" applyFill="1" applyBorder="1" applyAlignment="1">
      <alignment horizontal="left" vertical="center"/>
    </xf>
    <xf numFmtId="170" fontId="6" fillId="5" borderId="23" xfId="0" applyNumberFormat="1" applyFont="1" applyFill="1" applyBorder="1" applyAlignment="1">
      <alignment horizontal="left" vertical="center"/>
    </xf>
    <xf numFmtId="0" fontId="7" fillId="12" borderId="21" xfId="0" applyFont="1" applyFill="1" applyBorder="1" applyAlignment="1">
      <alignment horizontal="center" wrapText="1"/>
    </xf>
    <xf numFmtId="0" fontId="7" fillId="12" borderId="22" xfId="0" applyFont="1" applyFill="1" applyBorder="1" applyAlignment="1">
      <alignment horizontal="center" wrapText="1"/>
    </xf>
    <xf numFmtId="0" fontId="7" fillId="12" borderId="6" xfId="0" applyFont="1" applyFill="1" applyBorder="1" applyAlignment="1">
      <alignment horizontal="center" wrapText="1"/>
    </xf>
    <xf numFmtId="0" fontId="7" fillId="12" borderId="6" xfId="0" applyFont="1" applyFill="1" applyBorder="1" applyAlignment="1">
      <alignment horizontal="center"/>
    </xf>
    <xf numFmtId="0" fontId="11" fillId="5" borderId="21" xfId="4" applyFont="1" applyFill="1" applyBorder="1" applyAlignment="1">
      <alignment horizontal="center" vertical="center" wrapText="1"/>
    </xf>
    <xf numFmtId="0" fontId="11" fillId="5" borderId="22" xfId="4" applyFont="1" applyFill="1" applyBorder="1" applyAlignment="1">
      <alignment horizontal="center" vertical="center" wrapText="1"/>
    </xf>
    <xf numFmtId="0" fontId="16" fillId="13" borderId="13" xfId="4" applyFont="1" applyFill="1" applyBorder="1" applyAlignment="1">
      <alignment horizontal="center" vertical="center"/>
    </xf>
    <xf numFmtId="0" fontId="16" fillId="0" borderId="13" xfId="4" applyFont="1" applyBorder="1" applyAlignment="1">
      <alignment horizontal="center" vertical="center" wrapText="1"/>
    </xf>
    <xf numFmtId="0" fontId="17" fillId="0" borderId="13" xfId="4" applyFont="1" applyBorder="1" applyAlignment="1">
      <alignment horizontal="center" vertical="center" wrapText="1"/>
    </xf>
    <xf numFmtId="0" fontId="16" fillId="0" borderId="13" xfId="4" applyFont="1" applyBorder="1" applyAlignment="1">
      <alignment horizontal="center" vertical="center"/>
    </xf>
    <xf numFmtId="0" fontId="11" fillId="0" borderId="6" xfId="4" applyFont="1" applyBorder="1" applyAlignment="1">
      <alignment horizontal="left"/>
    </xf>
    <xf numFmtId="0" fontId="11" fillId="5" borderId="21" xfId="4" applyFont="1" applyFill="1" applyBorder="1" applyAlignment="1">
      <alignment horizontal="center"/>
    </xf>
    <xf numFmtId="0" fontId="11" fillId="5" borderId="22" xfId="4" applyFont="1" applyFill="1" applyBorder="1" applyAlignment="1">
      <alignment horizontal="center"/>
    </xf>
    <xf numFmtId="0" fontId="10" fillId="0" borderId="6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/>
    </xf>
    <xf numFmtId="0" fontId="10" fillId="0" borderId="27" xfId="4" applyFont="1" applyBorder="1" applyAlignment="1">
      <alignment horizontal="center"/>
    </xf>
    <xf numFmtId="0" fontId="11" fillId="3" borderId="6" xfId="4" applyFont="1" applyFill="1" applyBorder="1" applyAlignment="1">
      <alignment horizontal="center"/>
    </xf>
    <xf numFmtId="0" fontId="10" fillId="5" borderId="6" xfId="4" applyFont="1" applyFill="1" applyBorder="1" applyAlignment="1">
      <alignment horizontal="center" vertical="center" wrapText="1"/>
    </xf>
    <xf numFmtId="0" fontId="11" fillId="3" borderId="21" xfId="4" applyFont="1" applyFill="1" applyBorder="1" applyAlignment="1">
      <alignment horizontal="center"/>
    </xf>
    <xf numFmtId="0" fontId="11" fillId="0" borderId="0" xfId="4" applyFont="1" applyBorder="1" applyAlignment="1">
      <alignment horizontal="center"/>
    </xf>
    <xf numFmtId="0" fontId="11" fillId="3" borderId="6" xfId="4" applyFont="1" applyFill="1" applyBorder="1" applyAlignment="1">
      <alignment horizontal="center" vertical="center" wrapText="1"/>
    </xf>
    <xf numFmtId="164" fontId="24" fillId="0" borderId="0" xfId="7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2" fillId="0" borderId="0" xfId="2" applyAlignment="1">
      <alignment horizontal="center"/>
    </xf>
    <xf numFmtId="0" fontId="20" fillId="11" borderId="46" xfId="4" applyFont="1" applyFill="1" applyBorder="1" applyAlignment="1">
      <alignment horizontal="center" vertical="center"/>
    </xf>
    <xf numFmtId="0" fontId="20" fillId="11" borderId="47" xfId="4" applyFont="1" applyFill="1" applyBorder="1" applyAlignment="1">
      <alignment horizontal="center" vertical="center"/>
    </xf>
    <xf numFmtId="0" fontId="20" fillId="11" borderId="48" xfId="4" applyFont="1" applyFill="1" applyBorder="1" applyAlignment="1">
      <alignment horizontal="center" vertical="center"/>
    </xf>
    <xf numFmtId="0" fontId="21" fillId="14" borderId="54" xfId="4" applyFont="1" applyFill="1" applyBorder="1" applyAlignment="1" applyProtection="1">
      <alignment horizontal="center" vertical="center"/>
    </xf>
    <xf numFmtId="0" fontId="21" fillId="14" borderId="61" xfId="4" applyFont="1" applyFill="1" applyBorder="1" applyAlignment="1" applyProtection="1">
      <alignment horizontal="center" vertical="center"/>
    </xf>
    <xf numFmtId="0" fontId="21" fillId="14" borderId="55" xfId="4" applyFont="1" applyFill="1" applyBorder="1" applyAlignment="1" applyProtection="1">
      <alignment horizontal="center" vertical="center"/>
    </xf>
    <xf numFmtId="0" fontId="21" fillId="14" borderId="62" xfId="4" applyFont="1" applyFill="1" applyBorder="1" applyAlignment="1" applyProtection="1">
      <alignment horizontal="center" vertical="center"/>
    </xf>
    <xf numFmtId="164" fontId="24" fillId="0" borderId="74" xfId="7" applyFont="1" applyBorder="1" applyAlignment="1">
      <alignment horizontal="center" vertical="center"/>
    </xf>
    <xf numFmtId="164" fontId="24" fillId="0" borderId="75" xfId="7" applyFont="1" applyBorder="1" applyAlignment="1">
      <alignment horizontal="center" vertical="center"/>
    </xf>
    <xf numFmtId="164" fontId="24" fillId="0" borderId="76" xfId="7" applyFont="1" applyBorder="1" applyAlignment="1">
      <alignment horizontal="center" vertical="center"/>
    </xf>
  </cellXfs>
  <cellStyles count="15">
    <cellStyle name="Millares [0] 2" xfId="14" xr:uid="{00000000-0005-0000-0000-000000000000}"/>
    <cellStyle name="Millares 2" xfId="1" xr:uid="{00000000-0005-0000-0000-000001000000}"/>
    <cellStyle name="Moneda" xfId="2" builtinId="4"/>
    <cellStyle name="Moneda [0] 2" xfId="13" xr:uid="{00000000-0005-0000-0000-000003000000}"/>
    <cellStyle name="Moneda 2" xfId="7" xr:uid="{00000000-0005-0000-0000-000004000000}"/>
    <cellStyle name="Moneda 2 2" xfId="12" xr:uid="{00000000-0005-0000-0000-000005000000}"/>
    <cellStyle name="Moneda 3" xfId="11" xr:uid="{00000000-0005-0000-0000-000006000000}"/>
    <cellStyle name="Normal" xfId="0" builtinId="0"/>
    <cellStyle name="Normal 2" xfId="3" xr:uid="{00000000-0005-0000-0000-000008000000}"/>
    <cellStyle name="Normal 2 2" xfId="9" xr:uid="{00000000-0005-0000-0000-000009000000}"/>
    <cellStyle name="Normal 2 3" xfId="10" xr:uid="{00000000-0005-0000-0000-00000A000000}"/>
    <cellStyle name="Normal 3" xfId="6" xr:uid="{00000000-0005-0000-0000-00000B000000}"/>
    <cellStyle name="Normal 4" xfId="8" xr:uid="{00000000-0005-0000-0000-00000C000000}"/>
    <cellStyle name="Normal_Copia de Cuadro general SERGIO" xfId="4" xr:uid="{00000000-0005-0000-0000-00000D000000}"/>
    <cellStyle name="Porcentaje" xfId="5" builtinId="5"/>
  </cellStyles>
  <dxfs count="2">
    <dxf>
      <font>
        <color theme="0"/>
      </font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0</xdr:row>
      <xdr:rowOff>133350</xdr:rowOff>
    </xdr:from>
    <xdr:to>
      <xdr:col>1</xdr:col>
      <xdr:colOff>3584575</xdr:colOff>
      <xdr:row>5</xdr:row>
      <xdr:rowOff>106680</xdr:rowOff>
    </xdr:to>
    <xdr:pic>
      <xdr:nvPicPr>
        <xdr:cNvPr id="2" name="Google Shape;112;p3">
          <a:extLst>
            <a:ext uri="{FF2B5EF4-FFF2-40B4-BE49-F238E27FC236}">
              <a16:creationId xmlns:a16="http://schemas.microsoft.com/office/drawing/2014/main" id="{58F1BADC-802D-4063-902B-064AA9FC61CC}"/>
            </a:ext>
          </a:extLst>
        </xdr:cNvPr>
        <xdr:cNvPicPr preferRelativeResize="0">
          <a:picLocks noGrp="1"/>
        </xdr:cNvPicPr>
      </xdr:nvPicPr>
      <xdr:blipFill rotWithShape="1">
        <a:blip xmlns:r="http://schemas.openxmlformats.org/officeDocument/2006/relationships" r:embed="rId1">
          <a:alphaModFix/>
        </a:blip>
        <a:srcRect/>
        <a:stretch/>
      </xdr:blipFill>
      <xdr:spPr>
        <a:xfrm>
          <a:off x="1028700" y="133350"/>
          <a:ext cx="3317875" cy="7829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0</xdr:rowOff>
    </xdr:from>
    <xdr:to>
      <xdr:col>3</xdr:col>
      <xdr:colOff>0</xdr:colOff>
      <xdr:row>5</xdr:row>
      <xdr:rowOff>49530</xdr:rowOff>
    </xdr:to>
    <xdr:pic>
      <xdr:nvPicPr>
        <xdr:cNvPr id="2" name="Google Shape;112;p3">
          <a:extLst>
            <a:ext uri="{FF2B5EF4-FFF2-40B4-BE49-F238E27FC236}">
              <a16:creationId xmlns:a16="http://schemas.microsoft.com/office/drawing/2014/main" id="{E28D1C04-9D52-4B5F-9657-68E0EDEC2A51}"/>
            </a:ext>
          </a:extLst>
        </xdr:cNvPr>
        <xdr:cNvPicPr preferRelativeResize="0">
          <a:picLocks noGrp="1"/>
        </xdr:cNvPicPr>
      </xdr:nvPicPr>
      <xdr:blipFill rotWithShape="1">
        <a:blip xmlns:r="http://schemas.openxmlformats.org/officeDocument/2006/relationships" r:embed="rId1">
          <a:alphaModFix/>
        </a:blip>
        <a:srcRect/>
        <a:stretch/>
      </xdr:blipFill>
      <xdr:spPr>
        <a:xfrm>
          <a:off x="514350" y="161925"/>
          <a:ext cx="2867025" cy="697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FIA/Desktop/piscinas%202020/alcance%20final/5.1%20ASIGNACION%20DE%20INSUMOS%20Y%20REGISTRO%20DE%20ACTUALIZAC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scar.mayorga/Documents/I%20D%20R%20D%202020%20-%20Ejecuci&#243;n/PISCINAS%202020/PISCINAS%202020%20-%20C&#225;lculo%20Indirectos%2005092020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2018"/>
      <sheetName val="CLASIFICACIÓN"/>
      <sheetName val="FORMATO"/>
      <sheetName val="CALCULOS"/>
    </sheetNames>
    <sheetDataSet>
      <sheetData sheetId="0">
        <row r="13">
          <cell r="A13">
            <v>1741</v>
          </cell>
          <cell r="B13" t="str">
            <v>ACERO DE 1" 1/4 CORRUGADO X 60.000 LBS</v>
          </cell>
          <cell r="C13" t="str">
            <v>KG</v>
          </cell>
          <cell r="E13">
            <v>40675</v>
          </cell>
          <cell r="F13">
            <v>2320</v>
          </cell>
        </row>
        <row r="14">
          <cell r="A14">
            <v>101477</v>
          </cell>
          <cell r="B14" t="str">
            <v>Acero Estruct.ASTM A-572 Viga(IPE450)</v>
          </cell>
          <cell r="C14" t="str">
            <v>KG</v>
          </cell>
          <cell r="E14">
            <v>42800</v>
          </cell>
          <cell r="F14">
            <v>2697</v>
          </cell>
        </row>
        <row r="15">
          <cell r="A15">
            <v>1734</v>
          </cell>
          <cell r="B15" t="str">
            <v>ACERO FIG. DE 1/4" A 1" 60.000 LBS</v>
          </cell>
          <cell r="C15" t="str">
            <v>KG</v>
          </cell>
          <cell r="E15">
            <v>42432</v>
          </cell>
          <cell r="F15">
            <v>2146</v>
          </cell>
        </row>
        <row r="16">
          <cell r="A16">
            <v>7007</v>
          </cell>
          <cell r="B16" t="str">
            <v>ALAMBRE DE AMARRE NEGRO CAL-18 (NO</v>
          </cell>
          <cell r="C16" t="str">
            <v>KG</v>
          </cell>
          <cell r="E16">
            <v>41102</v>
          </cell>
          <cell r="F16">
            <v>2900</v>
          </cell>
        </row>
        <row r="17">
          <cell r="A17">
            <v>4</v>
          </cell>
          <cell r="B17" t="str">
            <v>ALAMBRE DE PUA Cal. 12½</v>
          </cell>
          <cell r="C17" t="str">
            <v>ML</v>
          </cell>
          <cell r="E17">
            <v>42853</v>
          </cell>
          <cell r="F17">
            <v>451</v>
          </cell>
        </row>
        <row r="18">
          <cell r="A18">
            <v>101280</v>
          </cell>
          <cell r="B18" t="str">
            <v>ALAMBRE DE PUA Cal. 12½ (Rollo 330 ML-34 Kg)</v>
          </cell>
          <cell r="C18" t="str">
            <v>KG</v>
          </cell>
          <cell r="E18">
            <v>42075</v>
          </cell>
          <cell r="F18">
            <v>3765</v>
          </cell>
        </row>
        <row r="19">
          <cell r="A19">
            <v>36</v>
          </cell>
          <cell r="B19" t="str">
            <v>ALAMBRE DE PUAS C-12.5X330 MTS</v>
          </cell>
          <cell r="C19" t="str">
            <v>ROLLO</v>
          </cell>
          <cell r="E19">
            <v>42075</v>
          </cell>
          <cell r="F19">
            <v>128000</v>
          </cell>
        </row>
        <row r="20">
          <cell r="A20">
            <v>5</v>
          </cell>
          <cell r="B20" t="str">
            <v>ALAMBRE GALVANIZADO Cal. 10</v>
          </cell>
          <cell r="C20" t="str">
            <v>KG</v>
          </cell>
          <cell r="E20">
            <v>42075</v>
          </cell>
          <cell r="F20">
            <v>3300</v>
          </cell>
        </row>
        <row r="21">
          <cell r="A21">
            <v>247</v>
          </cell>
          <cell r="B21" t="str">
            <v>ALAMBRE GALVANIZADO Cal. 12</v>
          </cell>
          <cell r="C21" t="str">
            <v>KG</v>
          </cell>
          <cell r="E21">
            <v>42075</v>
          </cell>
          <cell r="F21">
            <v>3300</v>
          </cell>
        </row>
        <row r="22">
          <cell r="A22">
            <v>105697</v>
          </cell>
          <cell r="B22" t="str">
            <v>ALAMBRE GALVANIZADO Cal. 13</v>
          </cell>
          <cell r="C22" t="str">
            <v>kg</v>
          </cell>
          <cell r="E22">
            <v>42307</v>
          </cell>
          <cell r="F22">
            <v>3200</v>
          </cell>
        </row>
        <row r="23">
          <cell r="A23">
            <v>7</v>
          </cell>
          <cell r="B23" t="str">
            <v>ALAMBRE GALVANIZADO Cal. 14</v>
          </cell>
          <cell r="C23" t="str">
            <v>KG</v>
          </cell>
          <cell r="E23">
            <v>42794</v>
          </cell>
          <cell r="F23">
            <v>3600</v>
          </cell>
        </row>
        <row r="24">
          <cell r="A24">
            <v>6</v>
          </cell>
          <cell r="B24" t="str">
            <v>ALAMBRE GALVANIZADO Cal. 16</v>
          </cell>
          <cell r="C24" t="str">
            <v>KG</v>
          </cell>
          <cell r="E24">
            <v>42794</v>
          </cell>
          <cell r="F24">
            <v>4500</v>
          </cell>
        </row>
        <row r="25">
          <cell r="A25">
            <v>9</v>
          </cell>
          <cell r="B25" t="str">
            <v>ALAMBRE NEGRO Cal. 18</v>
          </cell>
          <cell r="C25" t="str">
            <v>KG</v>
          </cell>
          <cell r="E25">
            <v>42759</v>
          </cell>
          <cell r="F25">
            <v>3000</v>
          </cell>
        </row>
        <row r="26">
          <cell r="A26">
            <v>102453</v>
          </cell>
          <cell r="B26" t="str">
            <v>ALAMBRE NEGRO Cal. 18 (NO USAR)</v>
          </cell>
          <cell r="C26" t="str">
            <v>KG</v>
          </cell>
          <cell r="E26">
            <v>42815</v>
          </cell>
          <cell r="F26">
            <v>3000</v>
          </cell>
        </row>
        <row r="27">
          <cell r="A27">
            <v>1852</v>
          </cell>
          <cell r="B27" t="str">
            <v>ALAMBRE NEGRO No 18 (NO USAR)</v>
          </cell>
          <cell r="C27" t="str">
            <v>KG</v>
          </cell>
          <cell r="E27">
            <v>42815</v>
          </cell>
          <cell r="F27">
            <v>3000</v>
          </cell>
        </row>
        <row r="28">
          <cell r="A28">
            <v>2131</v>
          </cell>
          <cell r="B28" t="str">
            <v>AMADURA DE TAPA Y PLACA PARA POZO DE</v>
          </cell>
          <cell r="C28" t="str">
            <v>UN</v>
          </cell>
          <cell r="E28">
            <v>40645</v>
          </cell>
          <cell r="F28">
            <v>237800</v>
          </cell>
        </row>
        <row r="29">
          <cell r="A29">
            <v>100952</v>
          </cell>
          <cell r="B29" t="str">
            <v>ANGULO 3/16" x 1 1/2"</v>
          </cell>
          <cell r="C29" t="str">
            <v>ML</v>
          </cell>
          <cell r="E29">
            <v>42794</v>
          </cell>
          <cell r="F29">
            <v>6158</v>
          </cell>
        </row>
        <row r="30">
          <cell r="A30">
            <v>102968</v>
          </cell>
          <cell r="B30" t="str">
            <v>ANGULO 3/16" x 1 1/4"</v>
          </cell>
          <cell r="C30" t="str">
            <v>ML</v>
          </cell>
          <cell r="E30">
            <v>40933</v>
          </cell>
          <cell r="F30">
            <v>5583</v>
          </cell>
        </row>
        <row r="31">
          <cell r="A31">
            <v>2535</v>
          </cell>
          <cell r="B31" t="str">
            <v>ANGULO ¼"x2½"</v>
          </cell>
          <cell r="C31" t="str">
            <v>ML</v>
          </cell>
          <cell r="E31">
            <v>42775</v>
          </cell>
          <cell r="F31">
            <v>15708</v>
          </cell>
        </row>
        <row r="32">
          <cell r="A32">
            <v>2539</v>
          </cell>
          <cell r="B32" t="str">
            <v>ANGULO ½" x 3"</v>
          </cell>
          <cell r="C32" t="str">
            <v>ML</v>
          </cell>
          <cell r="E32">
            <v>40933</v>
          </cell>
          <cell r="F32">
            <v>35927</v>
          </cell>
        </row>
        <row r="33">
          <cell r="A33">
            <v>2533</v>
          </cell>
          <cell r="B33" t="str">
            <v>ANGULO 3/16" x 2"</v>
          </cell>
          <cell r="C33" t="str">
            <v>ML</v>
          </cell>
          <cell r="E33">
            <v>42800</v>
          </cell>
          <cell r="F33">
            <v>8766</v>
          </cell>
        </row>
        <row r="34">
          <cell r="A34">
            <v>2538</v>
          </cell>
          <cell r="B34" t="str">
            <v>ANGULO 5/16" x 3"</v>
          </cell>
          <cell r="C34" t="str">
            <v>ML</v>
          </cell>
          <cell r="E34">
            <v>40932</v>
          </cell>
          <cell r="F34">
            <v>23953</v>
          </cell>
        </row>
        <row r="35">
          <cell r="A35">
            <v>2534</v>
          </cell>
          <cell r="B35" t="str">
            <v>ANGULO ¼" x 1 ½"</v>
          </cell>
          <cell r="C35" t="str">
            <v>ML</v>
          </cell>
          <cell r="E35">
            <v>40933</v>
          </cell>
          <cell r="F35">
            <v>8580</v>
          </cell>
        </row>
        <row r="36">
          <cell r="A36">
            <v>101056</v>
          </cell>
          <cell r="B36" t="str">
            <v>ANGULO 1 ¼" x 1/8"</v>
          </cell>
          <cell r="C36" t="str">
            <v>ML</v>
          </cell>
          <cell r="E36">
            <v>42775</v>
          </cell>
          <cell r="F36">
            <v>3606</v>
          </cell>
        </row>
        <row r="37">
          <cell r="A37">
            <v>100980</v>
          </cell>
          <cell r="B37" t="str">
            <v>ANGULO 1" x 1/8"</v>
          </cell>
          <cell r="C37" t="str">
            <v>ML</v>
          </cell>
          <cell r="E37">
            <v>42773</v>
          </cell>
          <cell r="F37">
            <v>2317</v>
          </cell>
        </row>
        <row r="38">
          <cell r="A38">
            <v>2530</v>
          </cell>
          <cell r="B38" t="str">
            <v>ANGULO 1/8" x 1¼" (3.0mm x 30mm) (NO</v>
          </cell>
          <cell r="C38" t="str">
            <v>ML</v>
          </cell>
          <cell r="E38">
            <v>42800</v>
          </cell>
          <cell r="F38">
            <v>3606</v>
          </cell>
        </row>
        <row r="39">
          <cell r="A39">
            <v>100981</v>
          </cell>
          <cell r="B39" t="str">
            <v>ANGULO 2" x 1/8"</v>
          </cell>
          <cell r="C39" t="str">
            <v>ML</v>
          </cell>
          <cell r="E39">
            <v>42853</v>
          </cell>
          <cell r="F39">
            <v>6016.67</v>
          </cell>
        </row>
        <row r="40">
          <cell r="A40">
            <v>2529</v>
          </cell>
          <cell r="B40" t="str">
            <v>ANGULO 3/16" x 2 ½"</v>
          </cell>
          <cell r="C40" t="str">
            <v>ML</v>
          </cell>
          <cell r="E40">
            <v>42818</v>
          </cell>
          <cell r="F40">
            <v>11300</v>
          </cell>
        </row>
        <row r="41">
          <cell r="A41">
            <v>10</v>
          </cell>
          <cell r="B41" t="str">
            <v>ANGULO ¼" x 2"</v>
          </cell>
          <cell r="C41" t="str">
            <v>ML</v>
          </cell>
          <cell r="E41">
            <v>42759</v>
          </cell>
          <cell r="F41">
            <v>11305</v>
          </cell>
        </row>
        <row r="42">
          <cell r="A42">
            <v>11</v>
          </cell>
          <cell r="B42" t="str">
            <v>ANGULO 1/8" x 3/4"</v>
          </cell>
          <cell r="C42" t="str">
            <v>ML</v>
          </cell>
          <cell r="E42">
            <v>42794</v>
          </cell>
          <cell r="F42">
            <v>1748</v>
          </cell>
        </row>
        <row r="43">
          <cell r="A43">
            <v>1</v>
          </cell>
          <cell r="B43" t="str">
            <v>ANGULO 1/8" x 2" (NO USAR)</v>
          </cell>
          <cell r="C43" t="str">
            <v>ML</v>
          </cell>
          <cell r="E43">
            <v>41730</v>
          </cell>
          <cell r="F43">
            <v>5433</v>
          </cell>
        </row>
        <row r="44">
          <cell r="A44">
            <v>2542</v>
          </cell>
          <cell r="B44" t="str">
            <v>ANGULO 1/8" x 1" (2.5mm x 25mm) (NO</v>
          </cell>
          <cell r="C44" t="str">
            <v>ML</v>
          </cell>
          <cell r="E44">
            <v>41201</v>
          </cell>
          <cell r="F44">
            <v>2333</v>
          </cell>
        </row>
        <row r="45">
          <cell r="A45">
            <v>2543</v>
          </cell>
          <cell r="B45" t="str">
            <v>ANGULO 1/8" x 1 ½" x 1 ½"</v>
          </cell>
          <cell r="C45" t="str">
            <v>ML</v>
          </cell>
          <cell r="E45">
            <v>42759</v>
          </cell>
          <cell r="F45">
            <v>4433.33</v>
          </cell>
        </row>
        <row r="46">
          <cell r="A46">
            <v>2536</v>
          </cell>
          <cell r="B46" t="str">
            <v>ANGULO ¼" x 3"</v>
          </cell>
          <cell r="C46" t="str">
            <v>ML</v>
          </cell>
          <cell r="E46">
            <v>42818</v>
          </cell>
          <cell r="F46">
            <v>17686</v>
          </cell>
        </row>
        <row r="47">
          <cell r="A47">
            <v>2532</v>
          </cell>
          <cell r="B47" t="str">
            <v>ANGULO 3/16"x1"X6MT (4.5mm x 25mm)</v>
          </cell>
          <cell r="C47" t="str">
            <v>und</v>
          </cell>
          <cell r="E47">
            <v>42996</v>
          </cell>
          <cell r="F47">
            <v>25300</v>
          </cell>
        </row>
        <row r="48">
          <cell r="A48">
            <v>12</v>
          </cell>
          <cell r="B48" t="str">
            <v>CABLE ALMA ACERO 3/8"</v>
          </cell>
          <cell r="C48" t="str">
            <v>ML</v>
          </cell>
          <cell r="E48">
            <v>40784</v>
          </cell>
          <cell r="F48">
            <v>2900</v>
          </cell>
        </row>
        <row r="49">
          <cell r="A49">
            <v>1235</v>
          </cell>
          <cell r="B49" t="str">
            <v>CABLE ALMA ACERO 1/4</v>
          </cell>
          <cell r="C49" t="str">
            <v>ML</v>
          </cell>
          <cell r="E49">
            <v>39871</v>
          </cell>
          <cell r="F49">
            <v>2552</v>
          </cell>
        </row>
        <row r="50">
          <cell r="A50">
            <v>1236</v>
          </cell>
          <cell r="B50" t="str">
            <v>CABLE ALMA ACERO 3/8 (NO USAR)</v>
          </cell>
          <cell r="C50" t="str">
            <v>ML</v>
          </cell>
          <cell r="E50">
            <v>40786</v>
          </cell>
          <cell r="F50">
            <v>2900</v>
          </cell>
        </row>
        <row r="51">
          <cell r="A51">
            <v>13</v>
          </cell>
          <cell r="B51" t="str">
            <v>CABLE ALMA FIBRA 3/8"</v>
          </cell>
          <cell r="C51" t="str">
            <v>ML</v>
          </cell>
          <cell r="E51">
            <v>40784</v>
          </cell>
          <cell r="F51">
            <v>5081</v>
          </cell>
        </row>
        <row r="52">
          <cell r="A52">
            <v>101600</v>
          </cell>
          <cell r="B52" t="str">
            <v>CABLE Cu 15 KV ,XLPE AWG 3#2 apantallado</v>
          </cell>
          <cell r="C52" t="str">
            <v>ML</v>
          </cell>
          <cell r="E52">
            <v>40402</v>
          </cell>
          <cell r="F52">
            <v>107262</v>
          </cell>
        </row>
        <row r="53">
          <cell r="A53">
            <v>100458</v>
          </cell>
          <cell r="B53" t="str">
            <v>Cable Guaya de acero 1/4"Cerram-Fortinet **</v>
          </cell>
          <cell r="C53" t="str">
            <v>ML</v>
          </cell>
          <cell r="E53">
            <v>42821</v>
          </cell>
          <cell r="F53">
            <v>1650</v>
          </cell>
        </row>
        <row r="54">
          <cell r="A54">
            <v>14</v>
          </cell>
          <cell r="B54" t="str">
            <v>CANAL "U" DE 4" LIVIANO</v>
          </cell>
          <cell r="C54" t="str">
            <v>UN</v>
          </cell>
          <cell r="E54">
            <v>40784</v>
          </cell>
          <cell r="F54">
            <v>128900</v>
          </cell>
        </row>
        <row r="55">
          <cell r="A55">
            <v>102254</v>
          </cell>
          <cell r="B55" t="str">
            <v>CANAL "U" DE 4" LIVIANO (NO USAR)</v>
          </cell>
          <cell r="C55" t="str">
            <v>UN</v>
          </cell>
          <cell r="E55">
            <v>40026</v>
          </cell>
          <cell r="F55">
            <v>112543</v>
          </cell>
        </row>
        <row r="56">
          <cell r="A56">
            <v>102961</v>
          </cell>
          <cell r="B56" t="str">
            <v>Cinta Vandit 1/2"***</v>
          </cell>
          <cell r="C56" t="str">
            <v>mL</v>
          </cell>
          <cell r="E56">
            <v>40357</v>
          </cell>
          <cell r="F56">
            <v>1450</v>
          </cell>
        </row>
        <row r="57">
          <cell r="A57">
            <v>100605</v>
          </cell>
          <cell r="B57" t="str">
            <v>concertina 18" (Sencilla)acero inox**</v>
          </cell>
          <cell r="C57" t="str">
            <v>ML</v>
          </cell>
          <cell r="E57">
            <v>40402</v>
          </cell>
          <cell r="F57">
            <v>11106</v>
          </cell>
        </row>
        <row r="58">
          <cell r="A58">
            <v>102680</v>
          </cell>
          <cell r="B58" t="str">
            <v>Desmonte Puerta Batient.Aluminio.</v>
          </cell>
          <cell r="C58" t="str">
            <v>und</v>
          </cell>
          <cell r="E58">
            <v>40283</v>
          </cell>
          <cell r="F58">
            <v>63800</v>
          </cell>
        </row>
        <row r="59">
          <cell r="A59">
            <v>102679</v>
          </cell>
          <cell r="B59" t="str">
            <v>Desmonte,reubic,</v>
          </cell>
          <cell r="C59" t="str">
            <v>und</v>
          </cell>
          <cell r="E59">
            <v>40283</v>
          </cell>
          <cell r="F59">
            <v>748000</v>
          </cell>
        </row>
        <row r="62">
          <cell r="B62" t="str">
            <v>Tekhne Ltda. Control Integral de Obras</v>
          </cell>
        </row>
        <row r="66">
          <cell r="B66" t="str">
            <v>Listado de Insumos</v>
          </cell>
        </row>
        <row r="68">
          <cell r="A68">
            <v>43132</v>
          </cell>
          <cell r="C68" t="str">
            <v>INSTITUTO DISTRITAL DE RECREACION Y</v>
          </cell>
          <cell r="E68" t="str">
            <v>Página 2</v>
          </cell>
        </row>
        <row r="71">
          <cell r="A71" t="str">
            <v>Código</v>
          </cell>
          <cell r="B71" t="str">
            <v>Descripción</v>
          </cell>
          <cell r="D71" t="str">
            <v>Unidad</v>
          </cell>
          <cell r="F71" t="str">
            <v>Referencia</v>
          </cell>
        </row>
        <row r="74">
          <cell r="A74">
            <v>102678</v>
          </cell>
          <cell r="B74" t="str">
            <v>Desmonte,reubic,</v>
          </cell>
          <cell r="C74" t="str">
            <v>und</v>
          </cell>
          <cell r="E74">
            <v>40283</v>
          </cell>
          <cell r="F74">
            <v>1320000</v>
          </cell>
        </row>
        <row r="75">
          <cell r="A75">
            <v>105696</v>
          </cell>
          <cell r="B75" t="str">
            <v>Diafragma MallaTriple</v>
          </cell>
          <cell r="C75" t="str">
            <v>M2</v>
          </cell>
          <cell r="E75">
            <v>42311</v>
          </cell>
          <cell r="F75">
            <v>6600</v>
          </cell>
        </row>
        <row r="77">
          <cell r="A77">
            <v>3705</v>
          </cell>
          <cell r="B77" t="str">
            <v>DIAGONAL VARILLA 77CM</v>
          </cell>
          <cell r="C77" t="str">
            <v>UN</v>
          </cell>
          <cell r="D77" t="str">
            <v>50DV077</v>
          </cell>
          <cell r="E77">
            <v>40242</v>
          </cell>
          <cell r="F77">
            <v>9230</v>
          </cell>
        </row>
        <row r="78">
          <cell r="A78">
            <v>3957</v>
          </cell>
          <cell r="B78" t="str">
            <v>ESPARRAGO DE 3/16"x60 GA-6 ACESCO</v>
          </cell>
          <cell r="C78" t="str">
            <v>ML</v>
          </cell>
          <cell r="D78" t="str">
            <v>TORN</v>
          </cell>
          <cell r="E78">
            <v>40143</v>
          </cell>
          <cell r="F78">
            <v>214</v>
          </cell>
        </row>
        <row r="79">
          <cell r="A79">
            <v>3956</v>
          </cell>
          <cell r="B79" t="str">
            <v>ESPARRAGO DE 3/16"xTA-18 ACESCO</v>
          </cell>
          <cell r="C79" t="str">
            <v>ML</v>
          </cell>
          <cell r="D79" t="str">
            <v>TORN</v>
          </cell>
          <cell r="E79">
            <v>39660</v>
          </cell>
          <cell r="F79">
            <v>377</v>
          </cell>
        </row>
        <row r="80">
          <cell r="A80">
            <v>3955</v>
          </cell>
          <cell r="B80" t="str">
            <v>ESPARRAGO DE 3/16"xTA-9 ACESCO</v>
          </cell>
          <cell r="C80" t="str">
            <v>ML</v>
          </cell>
          <cell r="D80" t="str">
            <v>TORN</v>
          </cell>
          <cell r="E80">
            <v>39888</v>
          </cell>
          <cell r="F80">
            <v>208</v>
          </cell>
        </row>
        <row r="82">
          <cell r="A82">
            <v>102873</v>
          </cell>
          <cell r="B82" t="str">
            <v>Estructura Metálica **</v>
          </cell>
          <cell r="C82" t="str">
            <v>KG</v>
          </cell>
          <cell r="E82">
            <v>40336</v>
          </cell>
          <cell r="F82">
            <v>8900</v>
          </cell>
        </row>
        <row r="83">
          <cell r="A83">
            <v>100963</v>
          </cell>
          <cell r="B83" t="str">
            <v>FORJA EN PUNTA DE VARILLA CUADRADA</v>
          </cell>
          <cell r="C83" t="str">
            <v>UN</v>
          </cell>
          <cell r="E83">
            <v>39563</v>
          </cell>
          <cell r="F83">
            <v>3000</v>
          </cell>
        </row>
        <row r="84">
          <cell r="A84">
            <v>3954</v>
          </cell>
          <cell r="B84" t="str">
            <v>GANCHO DE 1/4"x140 GA-14 ACESCO</v>
          </cell>
          <cell r="C84" t="str">
            <v>ML</v>
          </cell>
          <cell r="E84">
            <v>40354</v>
          </cell>
          <cell r="F84">
            <v>4500</v>
          </cell>
        </row>
        <row r="85">
          <cell r="A85">
            <v>3953</v>
          </cell>
          <cell r="B85" t="str">
            <v>GANCHO DE 3/16"x60 GA-6 ACESCO</v>
          </cell>
          <cell r="C85" t="str">
            <v>ML</v>
          </cell>
          <cell r="E85">
            <v>40354</v>
          </cell>
          <cell r="F85">
            <v>4500</v>
          </cell>
        </row>
        <row r="86">
          <cell r="A86">
            <v>103174</v>
          </cell>
          <cell r="B86" t="str">
            <v>Gavión</v>
          </cell>
          <cell r="C86" t="str">
            <v>UN</v>
          </cell>
          <cell r="E86">
            <v>42311</v>
          </cell>
          <cell r="F86">
            <v>41980</v>
          </cell>
        </row>
        <row r="88">
          <cell r="A88">
            <v>102248</v>
          </cell>
          <cell r="B88" t="str">
            <v>GavionRecubPVC(2*1*1)TriplTors.Cal13-H10x10S</v>
          </cell>
          <cell r="C88" t="str">
            <v>UN</v>
          </cell>
          <cell r="D88" t="str">
            <v>10.6X.60X1.2</v>
          </cell>
          <cell r="E88">
            <v>42305</v>
          </cell>
          <cell r="F88">
            <v>66004</v>
          </cell>
        </row>
        <row r="90">
          <cell r="A90">
            <v>105698</v>
          </cell>
          <cell r="B90" t="str">
            <v>GaviónRecubPVC(2x1x1m)TripTorsCal.13.H10x1</v>
          </cell>
          <cell r="C90" t="str">
            <v>UN</v>
          </cell>
          <cell r="E90">
            <v>42311</v>
          </cell>
          <cell r="F90">
            <v>72604</v>
          </cell>
        </row>
        <row r="91">
          <cell r="A91">
            <v>104877</v>
          </cell>
          <cell r="B91" t="str">
            <v>GAVIÓNTRIP.TORS.CAL3MM(2X1X1)7.5X7.5GA</v>
          </cell>
          <cell r="C91" t="str">
            <v>UN</v>
          </cell>
          <cell r="E91">
            <v>41241</v>
          </cell>
          <cell r="F91">
            <v>119480</v>
          </cell>
        </row>
        <row r="92">
          <cell r="A92">
            <v>1878</v>
          </cell>
          <cell r="B92" t="str">
            <v>GRAFIL 4.0 MM - 8.0 MM</v>
          </cell>
          <cell r="C92" t="str">
            <v>KG</v>
          </cell>
          <cell r="E92">
            <v>42794</v>
          </cell>
          <cell r="F92">
            <v>2350</v>
          </cell>
        </row>
        <row r="93">
          <cell r="A93">
            <v>1275</v>
          </cell>
          <cell r="B93" t="str">
            <v>HIERRO 1/4 Figurado</v>
          </cell>
          <cell r="C93" t="str">
            <v>KG</v>
          </cell>
          <cell r="E93">
            <v>42947</v>
          </cell>
          <cell r="F93">
            <v>2141</v>
          </cell>
        </row>
        <row r="94">
          <cell r="A94">
            <v>1274</v>
          </cell>
          <cell r="B94" t="str">
            <v>HIERRO 1/4 Figurado (NO USAR)</v>
          </cell>
          <cell r="C94" t="str">
            <v>KG</v>
          </cell>
          <cell r="E94">
            <v>42495</v>
          </cell>
          <cell r="F94">
            <v>2146</v>
          </cell>
        </row>
        <row r="95">
          <cell r="A95">
            <v>268</v>
          </cell>
          <cell r="B95" t="str">
            <v>HIERRO 40 Alambrón ¼"</v>
          </cell>
          <cell r="C95" t="str">
            <v>KG</v>
          </cell>
          <cell r="E95">
            <v>42495</v>
          </cell>
          <cell r="F95">
            <v>2146</v>
          </cell>
        </row>
        <row r="96">
          <cell r="A96">
            <v>270</v>
          </cell>
          <cell r="B96" t="str">
            <v>HIERRO 40 Alambrón 3/8"</v>
          </cell>
          <cell r="C96" t="str">
            <v>KG</v>
          </cell>
          <cell r="E96">
            <v>42495</v>
          </cell>
          <cell r="F96">
            <v>2146</v>
          </cell>
        </row>
        <row r="97">
          <cell r="A97">
            <v>86</v>
          </cell>
          <cell r="B97" t="str">
            <v>HIERRO 40 Liso/Rect ½"</v>
          </cell>
          <cell r="C97" t="str">
            <v>KG</v>
          </cell>
          <cell r="E97">
            <v>42495</v>
          </cell>
          <cell r="F97">
            <v>2146</v>
          </cell>
        </row>
        <row r="98">
          <cell r="A98">
            <v>2712</v>
          </cell>
          <cell r="B98" t="str">
            <v>HIERRO 40 Liso/Rect 5/8"</v>
          </cell>
          <cell r="C98" t="str">
            <v>KG</v>
          </cell>
          <cell r="E98">
            <v>42495</v>
          </cell>
          <cell r="F98">
            <v>2146</v>
          </cell>
        </row>
        <row r="99">
          <cell r="A99">
            <v>153</v>
          </cell>
          <cell r="B99" t="str">
            <v>HIERRO 40 Liso/Rect 3/4"</v>
          </cell>
          <cell r="C99" t="str">
            <v>Kg</v>
          </cell>
          <cell r="E99">
            <v>42495</v>
          </cell>
          <cell r="F99">
            <v>2146</v>
          </cell>
        </row>
        <row r="100">
          <cell r="A100">
            <v>374</v>
          </cell>
          <cell r="B100" t="str">
            <v>HIERRO 40 Liso/Rect 7/8"</v>
          </cell>
          <cell r="C100" t="str">
            <v>Kg</v>
          </cell>
          <cell r="E100">
            <v>42495</v>
          </cell>
          <cell r="F100">
            <v>2146</v>
          </cell>
        </row>
        <row r="101">
          <cell r="A101">
            <v>669</v>
          </cell>
          <cell r="B101" t="str">
            <v>HIERRO 40 Liso/Rect 1"</v>
          </cell>
          <cell r="C101" t="str">
            <v>Kg</v>
          </cell>
          <cell r="E101">
            <v>42495</v>
          </cell>
          <cell r="F101">
            <v>2146</v>
          </cell>
        </row>
        <row r="102">
          <cell r="A102">
            <v>23</v>
          </cell>
          <cell r="B102" t="str">
            <v>HIERRO A-36 Liso/Rect 3/4"</v>
          </cell>
          <cell r="C102" t="str">
            <v>ML</v>
          </cell>
          <cell r="E102">
            <v>42947</v>
          </cell>
          <cell r="F102">
            <v>4817</v>
          </cell>
        </row>
        <row r="104">
          <cell r="A104">
            <v>1991</v>
          </cell>
          <cell r="B104" t="str">
            <v>HIERRO A-37 1/4"</v>
          </cell>
          <cell r="C104" t="str">
            <v>KG</v>
          </cell>
          <cell r="D104" t="str">
            <v>Varilla No 6</v>
          </cell>
          <cell r="E104">
            <v>42947</v>
          </cell>
          <cell r="F104">
            <v>2141</v>
          </cell>
        </row>
        <row r="106">
          <cell r="A106">
            <v>1992</v>
          </cell>
          <cell r="B106" t="str">
            <v>HIERRO A-37 Chipa lisa 3/8"</v>
          </cell>
          <cell r="C106" t="str">
            <v>KG</v>
          </cell>
          <cell r="E106">
            <v>42947</v>
          </cell>
          <cell r="F106">
            <v>2141</v>
          </cell>
        </row>
        <row r="107">
          <cell r="A107">
            <v>20</v>
          </cell>
          <cell r="B107" t="str">
            <v>HIERRO A-40 Liso/Rect ½"</v>
          </cell>
          <cell r="C107" t="str">
            <v>KG</v>
          </cell>
          <cell r="E107">
            <v>42766</v>
          </cell>
          <cell r="F107">
            <v>2141</v>
          </cell>
        </row>
        <row r="108">
          <cell r="A108">
            <v>299</v>
          </cell>
          <cell r="B108" t="str">
            <v>HIERRO A-40 Liso/Rect ½" (NO USAR)</v>
          </cell>
          <cell r="C108" t="str">
            <v>ML</v>
          </cell>
          <cell r="E108">
            <v>42947</v>
          </cell>
          <cell r="F108">
            <v>2141</v>
          </cell>
        </row>
        <row r="109">
          <cell r="A109">
            <v>2943</v>
          </cell>
          <cell r="B109" t="str">
            <v>HIERRO A-40 Liso/Rect ¼"</v>
          </cell>
          <cell r="C109" t="str">
            <v>KG</v>
          </cell>
          <cell r="E109">
            <v>42495</v>
          </cell>
          <cell r="F109">
            <v>2146</v>
          </cell>
        </row>
        <row r="110">
          <cell r="A110">
            <v>25</v>
          </cell>
          <cell r="B110" t="str">
            <v>HIERRO A-40 Liso/Rect 3/8"</v>
          </cell>
          <cell r="C110" t="str">
            <v>KG</v>
          </cell>
          <cell r="E110">
            <v>42947</v>
          </cell>
          <cell r="F110">
            <v>2141</v>
          </cell>
        </row>
        <row r="111">
          <cell r="A111">
            <v>152</v>
          </cell>
          <cell r="B111" t="str">
            <v>HIERRO A-40 Liso/Rect 5/8"</v>
          </cell>
          <cell r="C111" t="str">
            <v>KG</v>
          </cell>
          <cell r="E111">
            <v>42947</v>
          </cell>
          <cell r="F111">
            <v>2141</v>
          </cell>
        </row>
        <row r="112">
          <cell r="A112">
            <v>318</v>
          </cell>
          <cell r="B112" t="str">
            <v>HIERRO A-40 Liso/Rect 5/8"</v>
          </cell>
          <cell r="C112" t="str">
            <v>ML</v>
          </cell>
          <cell r="E112">
            <v>42947</v>
          </cell>
          <cell r="F112">
            <v>3683</v>
          </cell>
        </row>
        <row r="113">
          <cell r="A113">
            <v>308</v>
          </cell>
          <cell r="B113" t="str">
            <v>HIERRO A-40 Liso/Rect 3/4"</v>
          </cell>
          <cell r="C113" t="str">
            <v>Kg</v>
          </cell>
          <cell r="E113">
            <v>42495</v>
          </cell>
          <cell r="F113">
            <v>2146</v>
          </cell>
        </row>
        <row r="114">
          <cell r="A114">
            <v>352</v>
          </cell>
          <cell r="B114" t="str">
            <v>HIERRO A-40 Liso/Rect 7/8"</v>
          </cell>
          <cell r="C114" t="str">
            <v>Kg</v>
          </cell>
          <cell r="E114">
            <v>42495</v>
          </cell>
          <cell r="F114">
            <v>2146</v>
          </cell>
        </row>
        <row r="115">
          <cell r="A115">
            <v>410</v>
          </cell>
          <cell r="B115" t="str">
            <v>HIERRO A-40 Liso/Rect 7/8"</v>
          </cell>
          <cell r="C115" t="str">
            <v>ML</v>
          </cell>
          <cell r="E115">
            <v>42495</v>
          </cell>
          <cell r="F115">
            <v>6975</v>
          </cell>
        </row>
        <row r="116">
          <cell r="A116">
            <v>430</v>
          </cell>
          <cell r="B116" t="str">
            <v>HIERRO A-40 Liso/Rect 1"</v>
          </cell>
          <cell r="C116" t="str">
            <v>Kg</v>
          </cell>
          <cell r="E116">
            <v>42495</v>
          </cell>
          <cell r="F116">
            <v>2146</v>
          </cell>
        </row>
        <row r="117">
          <cell r="A117">
            <v>578</v>
          </cell>
          <cell r="B117" t="str">
            <v>HIERRO A-40 Liso/Rect 1"</v>
          </cell>
          <cell r="C117" t="str">
            <v>ML</v>
          </cell>
          <cell r="E117">
            <v>42495</v>
          </cell>
          <cell r="F117">
            <v>8584</v>
          </cell>
        </row>
        <row r="118">
          <cell r="A118">
            <v>27</v>
          </cell>
          <cell r="B118" t="str">
            <v>HIERRO CUADRADO 10mm</v>
          </cell>
          <cell r="C118" t="str">
            <v>ML</v>
          </cell>
          <cell r="E118">
            <v>42857</v>
          </cell>
          <cell r="F118">
            <v>1865</v>
          </cell>
        </row>
        <row r="120">
          <cell r="A120">
            <v>101272</v>
          </cell>
          <cell r="B120" t="str">
            <v>HIERRO PR-60 1/2" Corrugado/Recto</v>
          </cell>
          <cell r="C120" t="str">
            <v>ML</v>
          </cell>
          <cell r="D120" t="str">
            <v>No 4</v>
          </cell>
          <cell r="E120">
            <v>42947</v>
          </cell>
          <cell r="F120">
            <v>2141</v>
          </cell>
        </row>
        <row r="121">
          <cell r="A121">
            <v>3315</v>
          </cell>
          <cell r="B121" t="str">
            <v>HIERRO PR-60 1/2" Figurado</v>
          </cell>
          <cell r="C121" t="str">
            <v>KG</v>
          </cell>
          <cell r="D121" t="str">
            <v>No 4</v>
          </cell>
          <cell r="E121">
            <v>42947</v>
          </cell>
          <cell r="F121">
            <v>2141</v>
          </cell>
        </row>
        <row r="123">
          <cell r="A123">
            <v>2917</v>
          </cell>
          <cell r="B123" t="str">
            <v>HIERRO PR-60 Corru/Fig ½"</v>
          </cell>
          <cell r="C123" t="str">
            <v>KG</v>
          </cell>
          <cell r="E123">
            <v>42947</v>
          </cell>
          <cell r="F123">
            <v>2141</v>
          </cell>
        </row>
        <row r="124">
          <cell r="A124">
            <v>101273</v>
          </cell>
          <cell r="B124" t="str">
            <v>HIERRO PR-60 Corru/Fig ½" (NO USAR)</v>
          </cell>
          <cell r="C124" t="str">
            <v>kg</v>
          </cell>
          <cell r="E124">
            <v>42947</v>
          </cell>
          <cell r="F124">
            <v>2141</v>
          </cell>
        </row>
        <row r="125">
          <cell r="A125">
            <v>101073</v>
          </cell>
          <cell r="B125" t="str">
            <v>HIERRO PR-60 Corru/Fig 1/4"</v>
          </cell>
          <cell r="C125" t="str">
            <v>KG</v>
          </cell>
          <cell r="E125">
            <v>42947</v>
          </cell>
          <cell r="F125">
            <v>2141</v>
          </cell>
        </row>
        <row r="126">
          <cell r="A126">
            <v>101274</v>
          </cell>
          <cell r="B126" t="str">
            <v>HIERRO PR-60 Corru/Fig 1/4"</v>
          </cell>
          <cell r="C126" t="str">
            <v>ML</v>
          </cell>
          <cell r="E126">
            <v>42947</v>
          </cell>
          <cell r="F126">
            <v>535</v>
          </cell>
        </row>
        <row r="127">
          <cell r="A127">
            <v>144</v>
          </cell>
          <cell r="B127" t="str">
            <v>HIERRO PR-60 Corru/Fig 3/8"</v>
          </cell>
          <cell r="C127" t="str">
            <v>Kg</v>
          </cell>
          <cell r="E127">
            <v>42947</v>
          </cell>
          <cell r="F127">
            <v>2141</v>
          </cell>
        </row>
        <row r="128">
          <cell r="A128">
            <v>101275</v>
          </cell>
          <cell r="B128" t="str">
            <v>HIERRO PR-60 Corru/Fig 3/8" (NO USAR)</v>
          </cell>
          <cell r="C128" t="str">
            <v>ML</v>
          </cell>
          <cell r="E128">
            <v>42495</v>
          </cell>
          <cell r="F128">
            <v>1202</v>
          </cell>
        </row>
        <row r="129">
          <cell r="A129">
            <v>2918</v>
          </cell>
          <cell r="B129" t="str">
            <v>HIERRO PR-60 Corru/Fig 5/8"</v>
          </cell>
          <cell r="C129" t="str">
            <v>KG</v>
          </cell>
          <cell r="E129">
            <v>42947</v>
          </cell>
          <cell r="F129">
            <v>2141</v>
          </cell>
        </row>
        <row r="130">
          <cell r="A130">
            <v>101276</v>
          </cell>
          <cell r="B130" t="str">
            <v>HIERRO PR-60 Corru/Fig 5/8"</v>
          </cell>
          <cell r="C130" t="str">
            <v>ML</v>
          </cell>
          <cell r="E130">
            <v>42947</v>
          </cell>
          <cell r="F130">
            <v>3340</v>
          </cell>
        </row>
        <row r="131">
          <cell r="A131">
            <v>2919</v>
          </cell>
          <cell r="B131" t="str">
            <v>HIERRO PR-60 Corru/Fig 3/4"</v>
          </cell>
          <cell r="C131" t="str">
            <v>KG</v>
          </cell>
          <cell r="E131">
            <v>42780</v>
          </cell>
          <cell r="F131">
            <v>2141</v>
          </cell>
        </row>
        <row r="133">
          <cell r="B133" t="str">
            <v>Tekhne Ltda. Control Integral de Obras</v>
          </cell>
        </row>
        <row r="137">
          <cell r="B137" t="str">
            <v>Listado de Insumos</v>
          </cell>
        </row>
        <row r="139">
          <cell r="A139">
            <v>43132</v>
          </cell>
          <cell r="C139" t="str">
            <v>INSTITUTO DISTRITAL DE RECREACION Y</v>
          </cell>
          <cell r="E139" t="str">
            <v>Página 3</v>
          </cell>
        </row>
        <row r="142">
          <cell r="A142" t="str">
            <v>Código</v>
          </cell>
          <cell r="B142" t="str">
            <v>Descripción</v>
          </cell>
          <cell r="D142" t="str">
            <v>Unidad</v>
          </cell>
          <cell r="F142" t="str">
            <v>Referencia</v>
          </cell>
        </row>
        <row r="145">
          <cell r="A145">
            <v>101277</v>
          </cell>
          <cell r="B145" t="str">
            <v>HIERRO PR-60 Corru/Fig 3/4" (NO USAR)</v>
          </cell>
          <cell r="C145" t="str">
            <v>ML</v>
          </cell>
          <cell r="E145">
            <v>42495</v>
          </cell>
          <cell r="F145">
            <v>4829</v>
          </cell>
        </row>
        <row r="146">
          <cell r="A146">
            <v>2921</v>
          </cell>
          <cell r="B146" t="str">
            <v>HIERRO PR-60 Corru/Fig 7/8"</v>
          </cell>
          <cell r="C146" t="str">
            <v>KG</v>
          </cell>
          <cell r="E146">
            <v>42957</v>
          </cell>
          <cell r="F146">
            <v>2141</v>
          </cell>
        </row>
        <row r="147">
          <cell r="A147">
            <v>101278</v>
          </cell>
          <cell r="B147" t="str">
            <v>HIERRO PR-60 Corru/Fig 7/8" (NO USAR)</v>
          </cell>
          <cell r="C147" t="str">
            <v>ML</v>
          </cell>
          <cell r="E147">
            <v>42495</v>
          </cell>
          <cell r="F147">
            <v>6567</v>
          </cell>
        </row>
        <row r="148">
          <cell r="A148">
            <v>19</v>
          </cell>
          <cell r="B148" t="str">
            <v>HIERRO PR-60 Corru/Fig 1"</v>
          </cell>
          <cell r="C148" t="str">
            <v>KG</v>
          </cell>
          <cell r="E148">
            <v>42957</v>
          </cell>
          <cell r="F148">
            <v>2141</v>
          </cell>
        </row>
        <row r="149">
          <cell r="A149">
            <v>101279</v>
          </cell>
          <cell r="B149" t="str">
            <v>HIERRO PR-60 Corru/Fig 1"</v>
          </cell>
          <cell r="C149" t="str">
            <v>ML</v>
          </cell>
          <cell r="E149">
            <v>42853</v>
          </cell>
          <cell r="F149">
            <v>8564</v>
          </cell>
        </row>
        <row r="150">
          <cell r="A150">
            <v>21</v>
          </cell>
          <cell r="B150" t="str">
            <v>HIERRO PR-60 Corru/Rec ½"</v>
          </cell>
          <cell r="C150" t="str">
            <v>ML</v>
          </cell>
          <cell r="E150">
            <v>42947</v>
          </cell>
          <cell r="F150">
            <v>2141</v>
          </cell>
        </row>
        <row r="151">
          <cell r="A151">
            <v>26</v>
          </cell>
          <cell r="B151" t="str">
            <v>HIERRO PR-60 Corru/Rec 5/8"(NO USAR)</v>
          </cell>
          <cell r="C151" t="str">
            <v>ML</v>
          </cell>
          <cell r="E151">
            <v>42495</v>
          </cell>
          <cell r="F151">
            <v>3120</v>
          </cell>
        </row>
        <row r="152">
          <cell r="A152">
            <v>24</v>
          </cell>
          <cell r="B152" t="str">
            <v>HIERRO PR-60 Corru/Rec 3/4"</v>
          </cell>
          <cell r="C152" t="str">
            <v>ML</v>
          </cell>
          <cell r="E152">
            <v>42947</v>
          </cell>
          <cell r="F152">
            <v>4816.82</v>
          </cell>
        </row>
        <row r="153">
          <cell r="A153">
            <v>2920</v>
          </cell>
          <cell r="B153" t="str">
            <v>HIERRO PR-60 Corru/Rec 7/8"</v>
          </cell>
          <cell r="C153" t="str">
            <v>ML</v>
          </cell>
          <cell r="E153">
            <v>42853</v>
          </cell>
          <cell r="F153">
            <v>6551</v>
          </cell>
        </row>
        <row r="154">
          <cell r="A154">
            <v>2942</v>
          </cell>
          <cell r="B154" t="str">
            <v>HIERRO PR-60 Corru/Rec 1" (NO USAR)</v>
          </cell>
          <cell r="C154" t="str">
            <v>ML</v>
          </cell>
          <cell r="E154">
            <v>42495</v>
          </cell>
          <cell r="F154">
            <v>8584</v>
          </cell>
        </row>
        <row r="155">
          <cell r="A155">
            <v>2719</v>
          </cell>
          <cell r="B155" t="str">
            <v>HIERRO PR-60 Corru/Rec 3/8"</v>
          </cell>
          <cell r="C155" t="str">
            <v>ML</v>
          </cell>
          <cell r="E155">
            <v>42853</v>
          </cell>
          <cell r="F155">
            <v>1199</v>
          </cell>
        </row>
        <row r="156">
          <cell r="A156">
            <v>104940</v>
          </cell>
          <cell r="B156" t="str">
            <v>HIERRO PR-60 Corru/Rec 3/8" (NO USAR)</v>
          </cell>
          <cell r="C156" t="str">
            <v>KG</v>
          </cell>
          <cell r="E156">
            <v>42495</v>
          </cell>
          <cell r="F156">
            <v>2146</v>
          </cell>
        </row>
        <row r="157">
          <cell r="A157">
            <v>102681</v>
          </cell>
          <cell r="B157" t="str">
            <v>Instalación Puerta Batient.Aluminio.</v>
          </cell>
          <cell r="C157" t="str">
            <v>und</v>
          </cell>
          <cell r="E157">
            <v>41093</v>
          </cell>
          <cell r="F157">
            <v>126738</v>
          </cell>
        </row>
        <row r="158">
          <cell r="A158">
            <v>104505</v>
          </cell>
          <cell r="B158" t="str">
            <v>IPE(120) SUMINISTRO</v>
          </cell>
          <cell r="C158" t="str">
            <v>KG</v>
          </cell>
          <cell r="E158">
            <v>41148</v>
          </cell>
          <cell r="F158">
            <v>2436</v>
          </cell>
        </row>
        <row r="159">
          <cell r="A159">
            <v>104506</v>
          </cell>
          <cell r="B159" t="str">
            <v>IPE(140) SUMINISTRO</v>
          </cell>
          <cell r="C159" t="str">
            <v>KG</v>
          </cell>
          <cell r="E159">
            <v>41148</v>
          </cell>
          <cell r="F159">
            <v>2436</v>
          </cell>
        </row>
        <row r="160">
          <cell r="A160">
            <v>104507</v>
          </cell>
          <cell r="B160" t="str">
            <v>IPE(180) SUMINISTRO</v>
          </cell>
          <cell r="C160" t="str">
            <v>KG</v>
          </cell>
          <cell r="E160">
            <v>41148</v>
          </cell>
          <cell r="F160">
            <v>2436</v>
          </cell>
        </row>
        <row r="161">
          <cell r="A161">
            <v>101708</v>
          </cell>
          <cell r="B161" t="str">
            <v>LAMINA 1/4"HR 1x2 M</v>
          </cell>
          <cell r="C161" t="str">
            <v>UN</v>
          </cell>
          <cell r="E161">
            <v>40435</v>
          </cell>
          <cell r="F161">
            <v>203423</v>
          </cell>
        </row>
        <row r="162">
          <cell r="A162">
            <v>2521</v>
          </cell>
          <cell r="B162" t="str">
            <v>LAMINA ALFAJOR (E=3MM) 1.00 x3.00M</v>
          </cell>
          <cell r="C162" t="str">
            <v>UN</v>
          </cell>
          <cell r="E162">
            <v>41775</v>
          </cell>
          <cell r="F162">
            <v>164140</v>
          </cell>
        </row>
        <row r="163">
          <cell r="A163">
            <v>2522</v>
          </cell>
          <cell r="B163" t="str">
            <v>LAMINA ALFAJOR 3/16 - 1.00 x 3.00 - 4 mm</v>
          </cell>
          <cell r="C163" t="str">
            <v>UN</v>
          </cell>
          <cell r="E163">
            <v>42859</v>
          </cell>
          <cell r="F163">
            <v>273997.5</v>
          </cell>
        </row>
        <row r="164">
          <cell r="A164">
            <v>105543</v>
          </cell>
          <cell r="B164" t="str">
            <v>LAMINA ALFAJOR ACERO(3/16"=4.76MM)(NO</v>
          </cell>
          <cell r="C164" t="str">
            <v>UN</v>
          </cell>
          <cell r="E164">
            <v>42832</v>
          </cell>
          <cell r="F164">
            <v>273997.5</v>
          </cell>
        </row>
        <row r="165">
          <cell r="A165">
            <v>102740</v>
          </cell>
          <cell r="B165" t="str">
            <v>LAMINA C.R. DECAP.Y ACEITAD.1.20x2.40</v>
          </cell>
          <cell r="C165" t="str">
            <v>UN</v>
          </cell>
          <cell r="E165">
            <v>40303</v>
          </cell>
          <cell r="F165">
            <v>130000</v>
          </cell>
        </row>
        <row r="166">
          <cell r="A166">
            <v>101776</v>
          </cell>
          <cell r="B166" t="str">
            <v>LAMINA COLD ROLLED Ca.18 1x2 M</v>
          </cell>
          <cell r="C166" t="str">
            <v>m2</v>
          </cell>
          <cell r="E166">
            <v>40786</v>
          </cell>
          <cell r="F166">
            <v>20880</v>
          </cell>
        </row>
        <row r="167">
          <cell r="A167">
            <v>102093</v>
          </cell>
          <cell r="B167" t="str">
            <v>LAMINA COLD ROLLED Ca.25 1x2 M</v>
          </cell>
          <cell r="C167" t="str">
            <v>UN</v>
          </cell>
          <cell r="E167">
            <v>40059</v>
          </cell>
          <cell r="F167">
            <v>34800</v>
          </cell>
        </row>
        <row r="168">
          <cell r="A168">
            <v>30</v>
          </cell>
          <cell r="B168" t="str">
            <v>LAMINA COLD ROLLED Cal.- 18 1x2 M</v>
          </cell>
          <cell r="C168" t="str">
            <v>UN</v>
          </cell>
          <cell r="E168">
            <v>42775</v>
          </cell>
          <cell r="F168">
            <v>45119</v>
          </cell>
        </row>
        <row r="169">
          <cell r="A169">
            <v>102847</v>
          </cell>
          <cell r="B169" t="str">
            <v>Lámina cold rolled cal. 18 (4'x8') (1.22x2.44) **</v>
          </cell>
          <cell r="C169" t="str">
            <v>und</v>
          </cell>
          <cell r="E169">
            <v>41058</v>
          </cell>
          <cell r="F169">
            <v>62000</v>
          </cell>
        </row>
        <row r="170">
          <cell r="A170">
            <v>3059</v>
          </cell>
          <cell r="B170" t="str">
            <v>LAMINA COLD ROLLED Cal.16 1.22X2.44 M</v>
          </cell>
          <cell r="C170" t="str">
            <v>M2</v>
          </cell>
          <cell r="E170">
            <v>42832</v>
          </cell>
          <cell r="F170">
            <v>30603</v>
          </cell>
        </row>
        <row r="171">
          <cell r="A171">
            <v>100625</v>
          </cell>
          <cell r="B171" t="str">
            <v>LAMINA COLD ROLLED Cal.16 1x2 M</v>
          </cell>
          <cell r="C171" t="str">
            <v>UN</v>
          </cell>
          <cell r="E171">
            <v>42857</v>
          </cell>
          <cell r="F171">
            <v>51200</v>
          </cell>
        </row>
        <row r="172">
          <cell r="A172">
            <v>29</v>
          </cell>
          <cell r="B172" t="str">
            <v>LAMINA COLD ROLLED Cal.16 4x8M</v>
          </cell>
          <cell r="C172" t="str">
            <v>UN</v>
          </cell>
          <cell r="E172">
            <v>40786</v>
          </cell>
          <cell r="F172">
            <v>82000</v>
          </cell>
        </row>
        <row r="173">
          <cell r="A173">
            <v>31</v>
          </cell>
          <cell r="B173" t="str">
            <v>LAMINA COLD ROLLED Cal.20 1x2M</v>
          </cell>
          <cell r="C173" t="str">
            <v>UN</v>
          </cell>
          <cell r="E173">
            <v>40786</v>
          </cell>
          <cell r="F173">
            <v>33648</v>
          </cell>
        </row>
        <row r="174">
          <cell r="A174">
            <v>4011</v>
          </cell>
          <cell r="B174" t="str">
            <v>LAMINA COLD ROLLED Cal.20 1x2M</v>
          </cell>
          <cell r="C174" t="str">
            <v>M2</v>
          </cell>
          <cell r="E174">
            <v>40786</v>
          </cell>
          <cell r="F174">
            <v>16824</v>
          </cell>
        </row>
        <row r="175">
          <cell r="A175">
            <v>32</v>
          </cell>
          <cell r="B175" t="str">
            <v>LAMINA COLD ROLLED Cal.22 1x2M</v>
          </cell>
          <cell r="C175" t="str">
            <v>UN</v>
          </cell>
          <cell r="E175">
            <v>40786</v>
          </cell>
          <cell r="F175">
            <v>31320</v>
          </cell>
        </row>
        <row r="176">
          <cell r="A176">
            <v>4012</v>
          </cell>
          <cell r="B176" t="str">
            <v>LAMINA COLD ROLLED Cal.22 1x2M</v>
          </cell>
          <cell r="C176" t="str">
            <v>M2</v>
          </cell>
          <cell r="E176">
            <v>40786</v>
          </cell>
          <cell r="F176">
            <v>15660</v>
          </cell>
        </row>
        <row r="177">
          <cell r="A177">
            <v>33</v>
          </cell>
          <cell r="B177" t="str">
            <v>LAMINA COLD ROLLED Cal.24 1x2M</v>
          </cell>
          <cell r="C177" t="str">
            <v>UN</v>
          </cell>
          <cell r="E177">
            <v>40786</v>
          </cell>
          <cell r="F177">
            <v>22968</v>
          </cell>
        </row>
        <row r="178">
          <cell r="A178">
            <v>4013</v>
          </cell>
          <cell r="B178" t="str">
            <v>LAMINA COLD ROLLED Cal.24 1x2M</v>
          </cell>
          <cell r="C178" t="str">
            <v>M2</v>
          </cell>
          <cell r="E178">
            <v>40786</v>
          </cell>
          <cell r="F178">
            <v>11484</v>
          </cell>
        </row>
        <row r="179">
          <cell r="A179">
            <v>3840</v>
          </cell>
          <cell r="B179" t="str">
            <v>LAMINA Galv. Cal. 20 1 x 2 M</v>
          </cell>
          <cell r="C179" t="str">
            <v>UN</v>
          </cell>
          <cell r="E179">
            <v>42859</v>
          </cell>
          <cell r="F179">
            <v>46000</v>
          </cell>
        </row>
        <row r="180">
          <cell r="A180">
            <v>833</v>
          </cell>
          <cell r="B180" t="str">
            <v>LAMINA Galv. Cal. 22 1.22 x 2.44 M.</v>
          </cell>
          <cell r="C180" t="str">
            <v>UN</v>
          </cell>
          <cell r="E180">
            <v>42857</v>
          </cell>
          <cell r="F180">
            <v>55000</v>
          </cell>
        </row>
        <row r="181">
          <cell r="A181">
            <v>4021</v>
          </cell>
          <cell r="B181" t="str">
            <v>LAMINA Galv. Cal. 28 1 x 2 M.</v>
          </cell>
          <cell r="C181" t="str">
            <v>M2</v>
          </cell>
          <cell r="E181">
            <v>42859</v>
          </cell>
          <cell r="F181">
            <v>11700</v>
          </cell>
        </row>
        <row r="182">
          <cell r="A182">
            <v>104778</v>
          </cell>
          <cell r="B182" t="str">
            <v>LAMINA GALVANIZADA CAL.22 (1X2M)</v>
          </cell>
          <cell r="C182" t="str">
            <v>UN</v>
          </cell>
          <cell r="E182">
            <v>41206</v>
          </cell>
          <cell r="F182">
            <v>31320</v>
          </cell>
        </row>
        <row r="183">
          <cell r="A183">
            <v>105797</v>
          </cell>
          <cell r="B183" t="str">
            <v>LAMINA HR (1/8") 1.20X2.40M</v>
          </cell>
          <cell r="C183" t="str">
            <v>UN</v>
          </cell>
          <cell r="E183">
            <v>42534</v>
          </cell>
          <cell r="F183">
            <v>142000</v>
          </cell>
        </row>
        <row r="184">
          <cell r="A184">
            <v>105795</v>
          </cell>
          <cell r="B184" t="str">
            <v>LAMINA HR (1/8") 1.20X6.0M</v>
          </cell>
          <cell r="C184" t="str">
            <v>UN</v>
          </cell>
          <cell r="E184">
            <v>42859</v>
          </cell>
          <cell r="F184">
            <v>385000</v>
          </cell>
        </row>
        <row r="185">
          <cell r="A185">
            <v>104285</v>
          </cell>
          <cell r="B185" t="str">
            <v>MALLA CERRAMIENTO ESLABONADA CAL.12</v>
          </cell>
          <cell r="C185" t="str">
            <v>m2</v>
          </cell>
          <cell r="E185">
            <v>41228</v>
          </cell>
          <cell r="F185">
            <v>7500</v>
          </cell>
        </row>
        <row r="186">
          <cell r="A186">
            <v>3035</v>
          </cell>
          <cell r="B186" t="str">
            <v>MALLA CERRAMIENTO Eslabonada.</v>
          </cell>
          <cell r="C186" t="str">
            <v>M2</v>
          </cell>
          <cell r="E186">
            <v>41228</v>
          </cell>
          <cell r="F186">
            <v>9000</v>
          </cell>
        </row>
        <row r="187">
          <cell r="A187">
            <v>101815</v>
          </cell>
          <cell r="B187" t="str">
            <v>MALLA CERRAMIENTO</v>
          </cell>
          <cell r="C187" t="str">
            <v>M2</v>
          </cell>
          <cell r="E187">
            <v>41228</v>
          </cell>
          <cell r="F187">
            <v>12000</v>
          </cell>
        </row>
        <row r="188">
          <cell r="A188">
            <v>1291</v>
          </cell>
          <cell r="B188" t="str">
            <v>MALLA CERRAMIENTO TELA VERDE 2.10</v>
          </cell>
          <cell r="C188" t="str">
            <v>M2</v>
          </cell>
          <cell r="E188">
            <v>41228</v>
          </cell>
          <cell r="F188">
            <v>667</v>
          </cell>
        </row>
        <row r="189">
          <cell r="A189">
            <v>1290</v>
          </cell>
          <cell r="B189" t="str">
            <v>MALLA CERRAMIENTO TELAVERDE1.65m</v>
          </cell>
          <cell r="C189" t="str">
            <v>M2</v>
          </cell>
          <cell r="E189">
            <v>41022</v>
          </cell>
          <cell r="F189">
            <v>1054</v>
          </cell>
        </row>
        <row r="190">
          <cell r="A190">
            <v>1292</v>
          </cell>
          <cell r="B190" t="str">
            <v>MALLA CON VENA 0.60 X 2 Mts</v>
          </cell>
          <cell r="C190" t="str">
            <v>UN</v>
          </cell>
          <cell r="E190">
            <v>41043</v>
          </cell>
          <cell r="F190">
            <v>3400</v>
          </cell>
        </row>
        <row r="191">
          <cell r="A191">
            <v>1990</v>
          </cell>
          <cell r="B191" t="str">
            <v>MALLA CON VENA 2.40 M. x 0.53</v>
          </cell>
          <cell r="C191" t="str">
            <v>UN</v>
          </cell>
          <cell r="E191">
            <v>42773</v>
          </cell>
          <cell r="F191">
            <v>3350</v>
          </cell>
        </row>
        <row r="192">
          <cell r="A192">
            <v>34</v>
          </cell>
          <cell r="B192" t="str">
            <v>MALLA CON VENA 2.40 M. x 0.53 (NO USAR)</v>
          </cell>
          <cell r="C192" t="str">
            <v>UN</v>
          </cell>
          <cell r="E192">
            <v>41043</v>
          </cell>
          <cell r="F192">
            <v>3874</v>
          </cell>
        </row>
        <row r="193">
          <cell r="A193">
            <v>1293</v>
          </cell>
          <cell r="B193" t="str">
            <v>MALLA CON VENA DE 2.40 Mts (NO USAR)</v>
          </cell>
          <cell r="C193" t="str">
            <v>UN</v>
          </cell>
          <cell r="E193">
            <v>40175</v>
          </cell>
          <cell r="F193">
            <v>3921</v>
          </cell>
        </row>
        <row r="195">
          <cell r="A195">
            <v>100022</v>
          </cell>
          <cell r="B195" t="str">
            <v>Malla diafragma para gaviones 2.7 mm cal 12 **</v>
          </cell>
          <cell r="C195" t="str">
            <v>M2</v>
          </cell>
          <cell r="D195" t="str">
            <v>10.6X.60X1.2</v>
          </cell>
          <cell r="E195">
            <v>42794</v>
          </cell>
          <cell r="F195">
            <v>5100</v>
          </cell>
        </row>
        <row r="197">
          <cell r="B197" t="str">
            <v>Tekhne Ltda. Control Integral de Obras</v>
          </cell>
        </row>
        <row r="201">
          <cell r="B201" t="str">
            <v>Listado de Insumos</v>
          </cell>
        </row>
        <row r="203">
          <cell r="A203">
            <v>43132</v>
          </cell>
          <cell r="C203" t="str">
            <v>INSTITUTO DISTRITAL DE RECREACION Y</v>
          </cell>
          <cell r="E203" t="str">
            <v>Página 4</v>
          </cell>
        </row>
        <row r="206">
          <cell r="A206" t="str">
            <v>Código</v>
          </cell>
          <cell r="B206" t="str">
            <v>Descripción</v>
          </cell>
          <cell r="D206" t="str">
            <v>Unidad</v>
          </cell>
          <cell r="F206" t="str">
            <v>Referencia</v>
          </cell>
        </row>
        <row r="209">
          <cell r="A209">
            <v>100569</v>
          </cell>
          <cell r="B209" t="str">
            <v>Malla E-050 POP (HELIACERO) 25 x 25 x 4mm **</v>
          </cell>
          <cell r="C209" t="str">
            <v>UN</v>
          </cell>
          <cell r="D209" t="str">
            <v>5mm</v>
          </cell>
          <cell r="E209">
            <v>40311</v>
          </cell>
          <cell r="F209">
            <v>10579</v>
          </cell>
        </row>
        <row r="211">
          <cell r="A211">
            <v>100551</v>
          </cell>
          <cell r="B211" t="str">
            <v>Malla E-050 Q-1(HELIACERO) 4.0 x4.0@0.25 **</v>
          </cell>
          <cell r="C211" t="str">
            <v>UN</v>
          </cell>
          <cell r="E211">
            <v>40311</v>
          </cell>
          <cell r="F211">
            <v>24679</v>
          </cell>
        </row>
        <row r="213">
          <cell r="A213">
            <v>9426</v>
          </cell>
          <cell r="B213" t="str">
            <v>MALLA ELECTROSOLD.5.5 mmx5.5 mm 6Mts x</v>
          </cell>
          <cell r="C213" t="str">
            <v>UN</v>
          </cell>
          <cell r="D213" t="str">
            <v>M-159</v>
          </cell>
          <cell r="E213">
            <v>42780</v>
          </cell>
          <cell r="F213">
            <v>82336</v>
          </cell>
        </row>
        <row r="214">
          <cell r="A214">
            <v>3291</v>
          </cell>
          <cell r="B214" t="str">
            <v>MALLA ELECTROSOLDADA 4.0 x 4.0 mm</v>
          </cell>
          <cell r="C214" t="str">
            <v>UN</v>
          </cell>
          <cell r="D214" t="str">
            <v>15X15</v>
          </cell>
          <cell r="E214">
            <v>42930</v>
          </cell>
          <cell r="F214">
            <v>43597</v>
          </cell>
        </row>
        <row r="215">
          <cell r="A215">
            <v>9424</v>
          </cell>
          <cell r="B215" t="str">
            <v>MALLA ELECTROSOLDADA 4.5mm x 4.5mm</v>
          </cell>
          <cell r="C215" t="str">
            <v>UN</v>
          </cell>
          <cell r="D215" t="str">
            <v>M-106</v>
          </cell>
          <cell r="E215">
            <v>42857</v>
          </cell>
          <cell r="F215">
            <v>55190</v>
          </cell>
        </row>
        <row r="216">
          <cell r="A216">
            <v>9425</v>
          </cell>
          <cell r="B216" t="str">
            <v>MALLA ELECTROSOLDADA 5mm x 5mm 6M x</v>
          </cell>
          <cell r="C216" t="str">
            <v>UN</v>
          </cell>
          <cell r="D216" t="str">
            <v>M-131</v>
          </cell>
          <cell r="E216">
            <v>42780</v>
          </cell>
          <cell r="F216">
            <v>67956</v>
          </cell>
        </row>
        <row r="217">
          <cell r="A217">
            <v>9428</v>
          </cell>
          <cell r="B217" t="str">
            <v>MALLA ELECTROSOLDADA 6.5 mm x 6.5 mm</v>
          </cell>
          <cell r="C217" t="str">
            <v>UN</v>
          </cell>
          <cell r="D217" t="str">
            <v>M-221</v>
          </cell>
          <cell r="E217">
            <v>42821</v>
          </cell>
          <cell r="F217">
            <v>115097</v>
          </cell>
        </row>
        <row r="218">
          <cell r="A218">
            <v>9427</v>
          </cell>
          <cell r="B218" t="str">
            <v>MALLA ELECTROSOLDADA 6mm x 6mm 6M x</v>
          </cell>
          <cell r="C218" t="str">
            <v>UN</v>
          </cell>
          <cell r="D218" t="str">
            <v>M-188</v>
          </cell>
          <cell r="E218">
            <v>42828</v>
          </cell>
          <cell r="F218">
            <v>97904</v>
          </cell>
        </row>
        <row r="220">
          <cell r="A220">
            <v>1915</v>
          </cell>
          <cell r="B220" t="str">
            <v>MALLA ELECTROSOLDADA ESPECIAL</v>
          </cell>
          <cell r="C220" t="str">
            <v>KG</v>
          </cell>
          <cell r="E220">
            <v>40317</v>
          </cell>
          <cell r="F220">
            <v>2262</v>
          </cell>
        </row>
        <row r="221">
          <cell r="A221">
            <v>1879</v>
          </cell>
          <cell r="B221" t="str">
            <v>MALLA ELECTROSOLDADA ESTANDAR</v>
          </cell>
          <cell r="C221" t="str">
            <v>KG</v>
          </cell>
          <cell r="E221">
            <v>42780</v>
          </cell>
          <cell r="F221">
            <v>2319</v>
          </cell>
        </row>
        <row r="223">
          <cell r="A223">
            <v>9423</v>
          </cell>
          <cell r="B223" t="str">
            <v>MALLA ELECTROSOLDADA M-084 4mm x 4mm</v>
          </cell>
          <cell r="C223" t="str">
            <v>UN</v>
          </cell>
          <cell r="D223" t="str">
            <v>M-084</v>
          </cell>
          <cell r="E223">
            <v>42930</v>
          </cell>
          <cell r="F223">
            <v>43597</v>
          </cell>
        </row>
        <row r="225">
          <cell r="A225">
            <v>106406</v>
          </cell>
          <cell r="B225" t="str">
            <v>MALLA ELECTROSOLDADA 15X15 DE 5 mm</v>
          </cell>
          <cell r="C225" t="str">
            <v>kg</v>
          </cell>
          <cell r="E225">
            <v>42961</v>
          </cell>
          <cell r="F225">
            <v>2322</v>
          </cell>
        </row>
        <row r="227">
          <cell r="A227">
            <v>101144</v>
          </cell>
          <cell r="B227" t="str">
            <v>MALLA ELECTROSOLDADA 5mm x 5mm</v>
          </cell>
          <cell r="C227" t="str">
            <v>UN</v>
          </cell>
          <cell r="D227" t="str">
            <v>M-131</v>
          </cell>
          <cell r="E227">
            <v>42780</v>
          </cell>
          <cell r="F227">
            <v>67956</v>
          </cell>
        </row>
        <row r="229">
          <cell r="A229">
            <v>100603</v>
          </cell>
          <cell r="B229" t="str">
            <v>Malla Electrosoldada estandar (codiACERO)**</v>
          </cell>
          <cell r="C229" t="str">
            <v>KG</v>
          </cell>
          <cell r="E229">
            <v>40806</v>
          </cell>
          <cell r="F229">
            <v>2436</v>
          </cell>
        </row>
        <row r="230">
          <cell r="A230">
            <v>105796</v>
          </cell>
          <cell r="B230" t="str">
            <v>MALLA ESLABONADA CAL.10 HUECO DE</v>
          </cell>
          <cell r="C230" t="str">
            <v>m2</v>
          </cell>
          <cell r="E230">
            <v>42859</v>
          </cell>
          <cell r="F230">
            <v>20269.27</v>
          </cell>
        </row>
        <row r="232">
          <cell r="A232">
            <v>100422</v>
          </cell>
          <cell r="B232" t="str">
            <v>Malla gallineroCal.22(S-1 1/4"Rollo 36m</v>
          </cell>
          <cell r="C232" t="str">
            <v>M2</v>
          </cell>
          <cell r="D232" t="str">
            <v>10.6X.60X1.2</v>
          </cell>
          <cell r="E232">
            <v>42853</v>
          </cell>
          <cell r="F232">
            <v>894</v>
          </cell>
        </row>
        <row r="233">
          <cell r="A233">
            <v>101369</v>
          </cell>
          <cell r="B233" t="str">
            <v>Malla gallineroCal.22(S-11/4"Rollo 36m H (NO</v>
          </cell>
          <cell r="C233" t="str">
            <v>M2</v>
          </cell>
          <cell r="D233" t="str">
            <v>10.6X.60X1.2</v>
          </cell>
          <cell r="E233">
            <v>42857</v>
          </cell>
          <cell r="F233">
            <v>972</v>
          </cell>
        </row>
        <row r="234">
          <cell r="A234">
            <v>3758</v>
          </cell>
          <cell r="B234" t="str">
            <v>MALLA GALVANIZADA ESLABONADA</v>
          </cell>
          <cell r="C234" t="str">
            <v>M2</v>
          </cell>
          <cell r="D234" t="str">
            <v>10.5X.60X1.2</v>
          </cell>
          <cell r="E234">
            <v>41228</v>
          </cell>
          <cell r="F234">
            <v>20000</v>
          </cell>
        </row>
        <row r="235">
          <cell r="A235">
            <v>102838</v>
          </cell>
          <cell r="B235" t="str">
            <v>Malla gaviones(2*1*1-triple tors.2.7mmCal 12-S=10</v>
          </cell>
          <cell r="C235" t="str">
            <v>UN</v>
          </cell>
          <cell r="D235" t="str">
            <v>10.6X.60X1.2</v>
          </cell>
          <cell r="E235">
            <v>42117</v>
          </cell>
          <cell r="F235">
            <v>48000</v>
          </cell>
        </row>
        <row r="236">
          <cell r="A236">
            <v>100021</v>
          </cell>
          <cell r="B236" t="str">
            <v>Malla gaviones(2*1*1-triple tors.2.7mmCal</v>
          </cell>
          <cell r="C236" t="str">
            <v>UN</v>
          </cell>
          <cell r="D236" t="str">
            <v>10.6X.60X1.2</v>
          </cell>
          <cell r="E236">
            <v>42800</v>
          </cell>
          <cell r="F236">
            <v>83122</v>
          </cell>
        </row>
        <row r="238">
          <cell r="A238">
            <v>100552</v>
          </cell>
          <cell r="B238" t="str">
            <v>Malla H-084 R-2.1(HELIACERO) 15 x 25 x 4mm</v>
          </cell>
          <cell r="C238" t="str">
            <v>UN</v>
          </cell>
          <cell r="E238">
            <v>40311</v>
          </cell>
          <cell r="F238">
            <v>32404</v>
          </cell>
        </row>
        <row r="239">
          <cell r="A239">
            <v>100553</v>
          </cell>
          <cell r="B239" t="str">
            <v>Malla H-106 R-3 (HELIACERO) 15 x 25 x 4.5mm</v>
          </cell>
          <cell r="C239" t="str">
            <v>UN</v>
          </cell>
          <cell r="E239">
            <v>40311</v>
          </cell>
          <cell r="F239">
            <v>37770</v>
          </cell>
        </row>
        <row r="240">
          <cell r="A240">
            <v>100554</v>
          </cell>
          <cell r="B240" t="str">
            <v>Malla H-131 (HELIACERO) 15 x 30 x 5mm **</v>
          </cell>
          <cell r="C240" t="str">
            <v>UN</v>
          </cell>
          <cell r="E240">
            <v>40093</v>
          </cell>
          <cell r="F240">
            <v>41632</v>
          </cell>
        </row>
        <row r="241">
          <cell r="A241">
            <v>100555</v>
          </cell>
          <cell r="B241" t="str">
            <v>Malla H-158 R-3.2 (HELIACERO) 15 x 25 x 5.5mm</v>
          </cell>
          <cell r="C241" t="str">
            <v>UN</v>
          </cell>
          <cell r="E241">
            <v>40311</v>
          </cell>
          <cell r="F241">
            <v>50431</v>
          </cell>
        </row>
        <row r="242">
          <cell r="A242">
            <v>100556</v>
          </cell>
          <cell r="B242" t="str">
            <v>Malla H-221 R-8.1 (HELIACERO) 15 x 25 x 6.5mm</v>
          </cell>
          <cell r="C242" t="str">
            <v>UN</v>
          </cell>
          <cell r="E242">
            <v>40311</v>
          </cell>
          <cell r="F242">
            <v>64453</v>
          </cell>
        </row>
        <row r="243">
          <cell r="A243">
            <v>100557</v>
          </cell>
          <cell r="B243" t="str">
            <v>Malla H-257 R-8.2 (HELIACERO) 15 x 25 x 7mm</v>
          </cell>
          <cell r="C243" t="str">
            <v>UN</v>
          </cell>
          <cell r="E243">
            <v>40311</v>
          </cell>
          <cell r="F243">
            <v>80904</v>
          </cell>
        </row>
        <row r="244">
          <cell r="A244">
            <v>39</v>
          </cell>
          <cell r="B244" t="str">
            <v>MALLA L-098 (HELIACERO) 20 x 20 x 5mm</v>
          </cell>
          <cell r="C244" t="str">
            <v>UN</v>
          </cell>
          <cell r="E244">
            <v>40311</v>
          </cell>
          <cell r="F244">
            <v>39500</v>
          </cell>
        </row>
        <row r="245">
          <cell r="A245">
            <v>46</v>
          </cell>
          <cell r="B245" t="str">
            <v>MALLA LO98 CONCREMALLA 20x20 (NO USAR)</v>
          </cell>
          <cell r="C245" t="str">
            <v>UN</v>
          </cell>
          <cell r="E245">
            <v>40311</v>
          </cell>
          <cell r="F245">
            <v>47212</v>
          </cell>
        </row>
        <row r="246">
          <cell r="A246">
            <v>100558</v>
          </cell>
          <cell r="B246" t="str">
            <v>Malla M-042 (HELIACERO) 30 x 30 x 4mm **</v>
          </cell>
          <cell r="C246" t="str">
            <v>UN</v>
          </cell>
          <cell r="E246">
            <v>40311</v>
          </cell>
          <cell r="F246">
            <v>20718</v>
          </cell>
        </row>
        <row r="247">
          <cell r="A247">
            <v>100559</v>
          </cell>
          <cell r="B247" t="str">
            <v>Malla M-063 (HELIACERO) 20 x 20 x 4mm (NO</v>
          </cell>
          <cell r="C247" t="str">
            <v>UN</v>
          </cell>
          <cell r="E247">
            <v>40311</v>
          </cell>
          <cell r="F247">
            <v>37000</v>
          </cell>
        </row>
        <row r="249">
          <cell r="A249">
            <v>100568</v>
          </cell>
          <cell r="B249" t="str">
            <v>Malla M-063 POP (HELIACERO) 20 x 20 x 4mm **</v>
          </cell>
          <cell r="C249" t="str">
            <v>UN</v>
          </cell>
          <cell r="D249" t="str">
            <v>5mm</v>
          </cell>
          <cell r="E249">
            <v>40311</v>
          </cell>
          <cell r="F249">
            <v>13004</v>
          </cell>
        </row>
        <row r="250">
          <cell r="A250">
            <v>37</v>
          </cell>
          <cell r="B250" t="str">
            <v>MALLA M-084 (HELIACERO) 15 x 15 x 4mm(NO</v>
          </cell>
          <cell r="C250" t="str">
            <v>UN</v>
          </cell>
          <cell r="D250" t="str">
            <v>5mm</v>
          </cell>
          <cell r="E250">
            <v>42930</v>
          </cell>
          <cell r="F250">
            <v>43597</v>
          </cell>
        </row>
        <row r="252">
          <cell r="A252">
            <v>100560</v>
          </cell>
          <cell r="B252" t="str">
            <v>Malla M-084 Q 2 - 15 x 15 x 4mm (6x2.35m)</v>
          </cell>
          <cell r="C252" t="str">
            <v>UN</v>
          </cell>
          <cell r="E252">
            <v>42930</v>
          </cell>
          <cell r="F252">
            <v>43597</v>
          </cell>
        </row>
        <row r="253">
          <cell r="A253">
            <v>100561</v>
          </cell>
          <cell r="B253" t="str">
            <v>Malla M-106 Q-3 (HELIACERO) 15 x 15 x 4.5mm</v>
          </cell>
          <cell r="C253" t="str">
            <v>UN</v>
          </cell>
          <cell r="E253">
            <v>42495</v>
          </cell>
          <cell r="F253">
            <v>55216</v>
          </cell>
        </row>
        <row r="254">
          <cell r="A254">
            <v>38</v>
          </cell>
          <cell r="B254" t="str">
            <v>MALLA M-131 - 15 x 15 x 5mm</v>
          </cell>
          <cell r="C254" t="str">
            <v>UN</v>
          </cell>
          <cell r="E254">
            <v>42780</v>
          </cell>
          <cell r="F254">
            <v>67956</v>
          </cell>
        </row>
        <row r="255">
          <cell r="A255">
            <v>100562</v>
          </cell>
          <cell r="B255" t="str">
            <v>Malla M-159 Q-4 (HELIACERO) 15 x 15 x 5.5mm</v>
          </cell>
          <cell r="C255" t="str">
            <v>UN</v>
          </cell>
          <cell r="E255">
            <v>42495</v>
          </cell>
          <cell r="F255">
            <v>82360</v>
          </cell>
        </row>
        <row r="256">
          <cell r="A256">
            <v>40</v>
          </cell>
          <cell r="B256" t="str">
            <v>MALLA M-188 - 15 x 15 x 6mm</v>
          </cell>
          <cell r="C256" t="str">
            <v>UN</v>
          </cell>
          <cell r="E256">
            <v>42780</v>
          </cell>
          <cell r="F256">
            <v>97875</v>
          </cell>
        </row>
        <row r="257">
          <cell r="A257">
            <v>103417</v>
          </cell>
          <cell r="B257" t="str">
            <v>MALLA M-188 - 15 x 15 x 6mm</v>
          </cell>
          <cell r="C257" t="str">
            <v>kg</v>
          </cell>
          <cell r="E257">
            <v>42780</v>
          </cell>
          <cell r="F257">
            <v>2319</v>
          </cell>
        </row>
        <row r="258">
          <cell r="A258">
            <v>100563</v>
          </cell>
          <cell r="B258" t="str">
            <v>Malla M-221 Q-6 (HELIACERO) 15 x 15 x 6.5mm</v>
          </cell>
          <cell r="C258" t="str">
            <v>UN</v>
          </cell>
          <cell r="E258">
            <v>42495</v>
          </cell>
          <cell r="F258">
            <v>114608</v>
          </cell>
        </row>
        <row r="259">
          <cell r="A259">
            <v>100564</v>
          </cell>
          <cell r="B259" t="str">
            <v>Malla M-262 Q-6.1 (HELIACERO) 15 x 15 x 7mm</v>
          </cell>
          <cell r="C259" t="str">
            <v>UN</v>
          </cell>
          <cell r="E259">
            <v>42831</v>
          </cell>
          <cell r="F259">
            <v>133128</v>
          </cell>
        </row>
        <row r="260">
          <cell r="A260">
            <v>100565</v>
          </cell>
          <cell r="B260" t="str">
            <v>Malla M-295 Q-7 (HELIACERO) 15 x 15 x 7.5mm</v>
          </cell>
          <cell r="C260" t="str">
            <v>UN</v>
          </cell>
          <cell r="E260">
            <v>42495</v>
          </cell>
          <cell r="F260">
            <v>152888</v>
          </cell>
        </row>
        <row r="261">
          <cell r="A261">
            <v>100566</v>
          </cell>
          <cell r="B261" t="str">
            <v>Malla M-335 Q-7.1 (HELIACERO) 15 x 15 x 8mm</v>
          </cell>
          <cell r="C261" t="str">
            <v>UN</v>
          </cell>
          <cell r="E261">
            <v>42821</v>
          </cell>
          <cell r="F261">
            <v>174216</v>
          </cell>
        </row>
        <row r="262">
          <cell r="A262">
            <v>100567</v>
          </cell>
          <cell r="B262" t="str">
            <v>Malla M-378 Q-8 (HELIACERO) 15 x 15 x</v>
          </cell>
          <cell r="C262" t="str">
            <v>UN</v>
          </cell>
          <cell r="E262">
            <v>42495</v>
          </cell>
          <cell r="F262">
            <v>174232</v>
          </cell>
        </row>
        <row r="263">
          <cell r="A263">
            <v>1295</v>
          </cell>
          <cell r="B263" t="str">
            <v>MALLA PARA ZARANDA 3*3</v>
          </cell>
          <cell r="C263" t="str">
            <v>M2</v>
          </cell>
          <cell r="E263">
            <v>40023</v>
          </cell>
          <cell r="F263">
            <v>3572</v>
          </cell>
        </row>
        <row r="264">
          <cell r="A264">
            <v>1296</v>
          </cell>
          <cell r="B264" t="str">
            <v>MALLA PARA ZARANDA 4*4</v>
          </cell>
          <cell r="C264" t="str">
            <v>M2</v>
          </cell>
          <cell r="E264">
            <v>40023</v>
          </cell>
          <cell r="F264">
            <v>3572</v>
          </cell>
        </row>
        <row r="266">
          <cell r="A266">
            <v>100974</v>
          </cell>
          <cell r="B266" t="str">
            <v>Malla Plastica gallinero**</v>
          </cell>
          <cell r="C266" t="str">
            <v>M2</v>
          </cell>
          <cell r="D266" t="str">
            <v>10.6X.60X1.2</v>
          </cell>
          <cell r="E266">
            <v>42797</v>
          </cell>
          <cell r="F266">
            <v>600</v>
          </cell>
        </row>
        <row r="268">
          <cell r="A268">
            <v>104641</v>
          </cell>
          <cell r="B268" t="str">
            <v>MALLA PREONDULADA (1 1/2" x 1</v>
          </cell>
          <cell r="C268" t="str">
            <v>M2</v>
          </cell>
          <cell r="E268">
            <v>42808</v>
          </cell>
          <cell r="F268">
            <v>28800</v>
          </cell>
        </row>
        <row r="270">
          <cell r="A270">
            <v>44</v>
          </cell>
          <cell r="B270" t="str">
            <v>MALLA Q- 0</v>
          </cell>
          <cell r="C270" t="str">
            <v>UN</v>
          </cell>
          <cell r="D270" t="str">
            <v>FXY-10</v>
          </cell>
          <cell r="E270">
            <v>41152</v>
          </cell>
          <cell r="F270">
            <v>35000</v>
          </cell>
        </row>
        <row r="271">
          <cell r="A271">
            <v>42</v>
          </cell>
          <cell r="B271" t="str">
            <v>MALLA Q- 2</v>
          </cell>
          <cell r="C271" t="str">
            <v>UN</v>
          </cell>
          <cell r="D271" t="str">
            <v>E050</v>
          </cell>
          <cell r="E271">
            <v>42495</v>
          </cell>
          <cell r="F271">
            <v>43900</v>
          </cell>
        </row>
        <row r="272">
          <cell r="A272">
            <v>43</v>
          </cell>
          <cell r="B272" t="str">
            <v>MALLA Q- 5 -CONCREMALLA-</v>
          </cell>
          <cell r="C272" t="str">
            <v>UN</v>
          </cell>
          <cell r="D272" t="str">
            <v>M188</v>
          </cell>
          <cell r="E272">
            <v>42495</v>
          </cell>
          <cell r="F272">
            <v>97904</v>
          </cell>
        </row>
        <row r="274">
          <cell r="B274" t="str">
            <v>Tekhne Ltda. Control Integral de Obras</v>
          </cell>
        </row>
        <row r="278">
          <cell r="B278" t="str">
            <v>Listado de Insumos</v>
          </cell>
        </row>
        <row r="280">
          <cell r="A280">
            <v>43132</v>
          </cell>
          <cell r="C280" t="str">
            <v>INSTITUTO DISTRITAL DE RECREACION Y</v>
          </cell>
          <cell r="E280" t="str">
            <v>Página 5</v>
          </cell>
        </row>
        <row r="283">
          <cell r="A283" t="str">
            <v>Código</v>
          </cell>
          <cell r="B283" t="str">
            <v>Descripción</v>
          </cell>
          <cell r="D283" t="str">
            <v>Unidad</v>
          </cell>
          <cell r="F283" t="str">
            <v>Referencia</v>
          </cell>
        </row>
        <row r="286">
          <cell r="A286">
            <v>104523</v>
          </cell>
          <cell r="B286" t="str">
            <v>MALLA Q-0 (3MM)- (6X2.35M) - 30x30cm (NO</v>
          </cell>
          <cell r="C286" t="str">
            <v>UN</v>
          </cell>
          <cell r="E286">
            <v>42068</v>
          </cell>
          <cell r="F286">
            <v>30895</v>
          </cell>
        </row>
        <row r="288">
          <cell r="A288">
            <v>3909</v>
          </cell>
          <cell r="B288" t="str">
            <v>MALLA Q-1-3MM(6x2.35M)Hueco:15X15CM</v>
          </cell>
          <cell r="C288" t="str">
            <v>UN</v>
          </cell>
          <cell r="D288" t="str">
            <v>FXY10</v>
          </cell>
          <cell r="E288">
            <v>42772</v>
          </cell>
          <cell r="F288">
            <v>24990</v>
          </cell>
        </row>
        <row r="289">
          <cell r="A289">
            <v>47</v>
          </cell>
          <cell r="B289" t="str">
            <v>MALLA Q-3</v>
          </cell>
          <cell r="C289" t="str">
            <v>UN</v>
          </cell>
          <cell r="D289" t="str">
            <v>M131</v>
          </cell>
          <cell r="E289">
            <v>41152</v>
          </cell>
          <cell r="F289">
            <v>82000</v>
          </cell>
        </row>
        <row r="290">
          <cell r="A290">
            <v>41</v>
          </cell>
          <cell r="B290" t="str">
            <v>MALLA Q-8</v>
          </cell>
          <cell r="C290" t="str">
            <v>UN</v>
          </cell>
          <cell r="D290" t="str">
            <v>M378</v>
          </cell>
          <cell r="E290">
            <v>40311</v>
          </cell>
          <cell r="F290">
            <v>222500</v>
          </cell>
        </row>
        <row r="292">
          <cell r="A292">
            <v>45</v>
          </cell>
          <cell r="B292" t="str">
            <v>MALLA R- 21 CONCREMALLA-4mm(15x25 M )</v>
          </cell>
          <cell r="C292" t="str">
            <v>UN</v>
          </cell>
          <cell r="E292">
            <v>41152</v>
          </cell>
          <cell r="F292">
            <v>41900</v>
          </cell>
        </row>
        <row r="293">
          <cell r="A293">
            <v>1916</v>
          </cell>
          <cell r="B293" t="str">
            <v>MALLA RAM</v>
          </cell>
          <cell r="C293" t="str">
            <v>KG</v>
          </cell>
          <cell r="E293">
            <v>40311</v>
          </cell>
          <cell r="F293">
            <v>3132</v>
          </cell>
        </row>
        <row r="294">
          <cell r="A294">
            <v>2976</v>
          </cell>
          <cell r="B294" t="str">
            <v>MALLA SIN VENA 0.60 x 2.40 M.</v>
          </cell>
          <cell r="C294" t="str">
            <v>UN</v>
          </cell>
          <cell r="E294">
            <v>40435</v>
          </cell>
          <cell r="F294">
            <v>4640</v>
          </cell>
        </row>
        <row r="295">
          <cell r="A295">
            <v>9429</v>
          </cell>
          <cell r="B295" t="str">
            <v>MALLA ZARANDA 4 mm x 4 mm</v>
          </cell>
          <cell r="C295" t="str">
            <v>UN</v>
          </cell>
          <cell r="E295">
            <v>39900</v>
          </cell>
          <cell r="F295">
            <v>96698</v>
          </cell>
        </row>
        <row r="296">
          <cell r="A296">
            <v>102682</v>
          </cell>
          <cell r="B296" t="str">
            <v>Mantenimiento Puerta</v>
          </cell>
          <cell r="C296" t="str">
            <v>und</v>
          </cell>
          <cell r="E296">
            <v>42851</v>
          </cell>
          <cell r="F296">
            <v>218600</v>
          </cell>
        </row>
        <row r="297">
          <cell r="A297">
            <v>9430</v>
          </cell>
          <cell r="B297" t="str">
            <v>MARCO DE PUERTA Cal 18 - PERFIL</v>
          </cell>
          <cell r="C297" t="str">
            <v>ML</v>
          </cell>
          <cell r="E297">
            <v>42857</v>
          </cell>
          <cell r="F297">
            <v>3978</v>
          </cell>
        </row>
        <row r="298">
          <cell r="A298">
            <v>9431</v>
          </cell>
          <cell r="B298" t="str">
            <v>MARCO DE PUERTA Cal 19 - PERFIL</v>
          </cell>
          <cell r="C298" t="str">
            <v>ML</v>
          </cell>
          <cell r="E298">
            <v>40435</v>
          </cell>
          <cell r="F298">
            <v>3564</v>
          </cell>
        </row>
        <row r="299">
          <cell r="A299">
            <v>9432</v>
          </cell>
          <cell r="B299" t="str">
            <v>MARCO DE VENTANA Cal 18 - PERFIL</v>
          </cell>
          <cell r="C299" t="str">
            <v>ML</v>
          </cell>
          <cell r="E299">
            <v>40435</v>
          </cell>
          <cell r="F299">
            <v>4183</v>
          </cell>
        </row>
        <row r="300">
          <cell r="A300">
            <v>9433</v>
          </cell>
          <cell r="B300" t="str">
            <v>MARCO DE VENTANA Cal 19 - PERFIL</v>
          </cell>
          <cell r="C300" t="str">
            <v>ML</v>
          </cell>
          <cell r="E300">
            <v>40435</v>
          </cell>
          <cell r="F300">
            <v>2747</v>
          </cell>
        </row>
        <row r="301">
          <cell r="A301">
            <v>100212</v>
          </cell>
          <cell r="B301" t="str">
            <v>Marco ventana cal 18 acero inoxidable **</v>
          </cell>
          <cell r="C301" t="str">
            <v>ML</v>
          </cell>
          <cell r="E301">
            <v>40402</v>
          </cell>
          <cell r="F301">
            <v>235000</v>
          </cell>
        </row>
        <row r="303">
          <cell r="A303">
            <v>3942</v>
          </cell>
          <cell r="B303" t="str">
            <v>METALDEC K 3"- Calibre 22 (0.76 mm) ACESCO</v>
          </cell>
          <cell r="C303" t="str">
            <v>M2</v>
          </cell>
          <cell r="D303" t="str">
            <v>(0.76 mm)</v>
          </cell>
          <cell r="E303">
            <v>42776</v>
          </cell>
          <cell r="F303">
            <v>29500</v>
          </cell>
        </row>
        <row r="304">
          <cell r="A304">
            <v>3943</v>
          </cell>
          <cell r="B304" t="str">
            <v>METALDECK 2"- Calibre 20 (0.94X 6.10ml)</v>
          </cell>
          <cell r="C304" t="str">
            <v>M2</v>
          </cell>
          <cell r="D304" t="str">
            <v>0.96 mm)</v>
          </cell>
          <cell r="E304">
            <v>42181</v>
          </cell>
          <cell r="F304">
            <v>32915</v>
          </cell>
        </row>
        <row r="305">
          <cell r="A305">
            <v>3272</v>
          </cell>
          <cell r="B305" t="str">
            <v>METALDECK 2"- Calibre 22 (0.51 mm) 094X6.10</v>
          </cell>
          <cell r="C305" t="str">
            <v>M2</v>
          </cell>
          <cell r="D305" t="str">
            <v>0.51 mm)</v>
          </cell>
          <cell r="E305">
            <v>42800</v>
          </cell>
          <cell r="F305">
            <v>27904</v>
          </cell>
        </row>
        <row r="306">
          <cell r="A306">
            <v>3944</v>
          </cell>
          <cell r="B306" t="str">
            <v>METALDECK 3"- Calibre 20 (0.96 mm) ACESCO</v>
          </cell>
          <cell r="C306" t="str">
            <v>M2</v>
          </cell>
          <cell r="D306" t="str">
            <v>(0.96 mm)</v>
          </cell>
          <cell r="E306">
            <v>40435</v>
          </cell>
          <cell r="F306">
            <v>31024</v>
          </cell>
        </row>
        <row r="308">
          <cell r="A308">
            <v>105849</v>
          </cell>
          <cell r="B308" t="str">
            <v>PALTINA HG 2X1/4"</v>
          </cell>
          <cell r="C308" t="str">
            <v>ML</v>
          </cell>
          <cell r="E308">
            <v>42591</v>
          </cell>
          <cell r="F308">
            <v>6380</v>
          </cell>
        </row>
        <row r="309">
          <cell r="A309">
            <v>102435</v>
          </cell>
          <cell r="B309" t="str">
            <v>PELDAÑO EN PLATINA ¼" x 1 ½"</v>
          </cell>
          <cell r="C309" t="str">
            <v>ML</v>
          </cell>
          <cell r="E309">
            <v>40196</v>
          </cell>
          <cell r="F309">
            <v>8000</v>
          </cell>
        </row>
        <row r="310">
          <cell r="A310">
            <v>3967</v>
          </cell>
          <cell r="B310" t="str">
            <v>PERFIL CANAL ESTRUCT. EN ACERO 3" 75mm</v>
          </cell>
          <cell r="C310" t="str">
            <v>ML</v>
          </cell>
          <cell r="E310">
            <v>40302</v>
          </cell>
          <cell r="F310">
            <v>85124</v>
          </cell>
        </row>
        <row r="312">
          <cell r="A312">
            <v>3968</v>
          </cell>
          <cell r="B312" t="str">
            <v>PERFIL CANAL ESTRUCT. EN ACERO 4" 100mm</v>
          </cell>
          <cell r="C312" t="str">
            <v>ML</v>
          </cell>
          <cell r="D312" t="str">
            <v>LIVIANO</v>
          </cell>
          <cell r="E312">
            <v>40302</v>
          </cell>
          <cell r="F312">
            <v>130500</v>
          </cell>
        </row>
        <row r="313">
          <cell r="A313">
            <v>104543</v>
          </cell>
          <cell r="B313" t="str">
            <v>PERFIL PHR C -120 X60 - Cal. 18 (1.2 MM.)</v>
          </cell>
          <cell r="C313" t="str">
            <v>ML</v>
          </cell>
          <cell r="D313" t="str">
            <v>PAGC120x6</v>
          </cell>
          <cell r="E313">
            <v>42970</v>
          </cell>
          <cell r="F313">
            <v>7477</v>
          </cell>
        </row>
        <row r="315">
          <cell r="A315">
            <v>100818</v>
          </cell>
          <cell r="B315" t="str">
            <v>Perfil alma llena ASTM 36 Estruct. Compleja **</v>
          </cell>
          <cell r="C315" t="str">
            <v>KG</v>
          </cell>
          <cell r="E315">
            <v>42795</v>
          </cell>
          <cell r="F315">
            <v>2670</v>
          </cell>
        </row>
        <row r="316">
          <cell r="A316">
            <v>100352</v>
          </cell>
          <cell r="B316" t="str">
            <v>Perfil alma llena ASTM 36 Sencilla **</v>
          </cell>
          <cell r="C316" t="str">
            <v>KG</v>
          </cell>
          <cell r="E316">
            <v>42857</v>
          </cell>
          <cell r="F316">
            <v>2670</v>
          </cell>
        </row>
        <row r="317">
          <cell r="A317">
            <v>100051</v>
          </cell>
          <cell r="B317" t="str">
            <v>Perfil C 13 para soporte de tuberia **</v>
          </cell>
          <cell r="C317" t="str">
            <v>ML</v>
          </cell>
          <cell r="E317">
            <v>40091</v>
          </cell>
          <cell r="F317">
            <v>10515</v>
          </cell>
        </row>
        <row r="318">
          <cell r="A318">
            <v>104751</v>
          </cell>
          <cell r="B318" t="str">
            <v>PERFIL CUADRADO COLDROLLED 1" CAL.18</v>
          </cell>
          <cell r="C318" t="str">
            <v>mL</v>
          </cell>
          <cell r="E318">
            <v>42212</v>
          </cell>
          <cell r="F318">
            <v>2600</v>
          </cell>
        </row>
        <row r="319">
          <cell r="A319">
            <v>104789</v>
          </cell>
          <cell r="B319" t="str">
            <v>PERFIL DE ALMA LLENA ASTM A36</v>
          </cell>
          <cell r="C319" t="str">
            <v>KG</v>
          </cell>
          <cell r="E319">
            <v>41207</v>
          </cell>
          <cell r="F319">
            <v>2320</v>
          </cell>
        </row>
        <row r="321">
          <cell r="A321">
            <v>3969</v>
          </cell>
          <cell r="B321" t="str">
            <v>PERFIL EN ANGULO ESTRUCT. EN ACERO 3"</v>
          </cell>
          <cell r="C321" t="str">
            <v>ML</v>
          </cell>
          <cell r="D321" t="str">
            <v>1/4"</v>
          </cell>
          <cell r="E321">
            <v>40350</v>
          </cell>
          <cell r="F321">
            <v>39440</v>
          </cell>
        </row>
        <row r="322">
          <cell r="A322">
            <v>3970</v>
          </cell>
          <cell r="B322" t="str">
            <v>PERFIL EN ANGULO ESTRUCT. EN ACERO 4"</v>
          </cell>
          <cell r="C322" t="str">
            <v>ML</v>
          </cell>
          <cell r="D322" t="str">
            <v>1/4"</v>
          </cell>
          <cell r="E322">
            <v>40350</v>
          </cell>
          <cell r="F322">
            <v>52586</v>
          </cell>
        </row>
        <row r="324">
          <cell r="A324">
            <v>105177</v>
          </cell>
          <cell r="B324" t="str">
            <v>PERFIL ESTRUCTIRAL (250X150X6.0MM)</v>
          </cell>
          <cell r="C324" t="str">
            <v>kg</v>
          </cell>
          <cell r="E324">
            <v>41774</v>
          </cell>
          <cell r="F324">
            <v>3028</v>
          </cell>
        </row>
        <row r="325">
          <cell r="A325">
            <v>105175</v>
          </cell>
          <cell r="B325" t="str">
            <v>PERFIL ESTRUCTIRAL (90X50X2.5MM)</v>
          </cell>
          <cell r="C325" t="str">
            <v>kg</v>
          </cell>
          <cell r="E325">
            <v>41774</v>
          </cell>
          <cell r="F325">
            <v>2768</v>
          </cell>
        </row>
        <row r="327">
          <cell r="A327">
            <v>49</v>
          </cell>
          <cell r="B327" t="str">
            <v>PERFIL ESTRUCTURAL C 120 X60 1.2 MM.</v>
          </cell>
          <cell r="C327" t="str">
            <v>ML</v>
          </cell>
          <cell r="D327" t="str">
            <v>PAGC120x6</v>
          </cell>
          <cell r="E327">
            <v>40350</v>
          </cell>
          <cell r="F327">
            <v>13726</v>
          </cell>
        </row>
        <row r="328">
          <cell r="A328">
            <v>7002</v>
          </cell>
          <cell r="B328" t="str">
            <v>PERFIL ESTRUCTURAL C 120 X60 1.2 MM.</v>
          </cell>
          <cell r="C328" t="str">
            <v>UN</v>
          </cell>
          <cell r="D328" t="str">
            <v>PAGC120x6</v>
          </cell>
          <cell r="E328">
            <v>40350</v>
          </cell>
          <cell r="F328">
            <v>13726</v>
          </cell>
        </row>
        <row r="329">
          <cell r="A329">
            <v>1821</v>
          </cell>
          <cell r="B329" t="str">
            <v>PERFIL ESTRUCTURAL C 16 Galv. 12x6mts.</v>
          </cell>
          <cell r="C329" t="str">
            <v>ML</v>
          </cell>
          <cell r="D329" t="str">
            <v>PAG C120x60</v>
          </cell>
          <cell r="E329">
            <v>42857</v>
          </cell>
          <cell r="F329">
            <v>9287</v>
          </cell>
        </row>
        <row r="330">
          <cell r="A330">
            <v>702</v>
          </cell>
          <cell r="B330" t="str">
            <v>PERFIL ESTRUCTURAL C 16 Negro 12x6mts.</v>
          </cell>
          <cell r="C330" t="str">
            <v>ML</v>
          </cell>
          <cell r="D330" t="str">
            <v>PHR C120x60</v>
          </cell>
          <cell r="E330">
            <v>40350</v>
          </cell>
          <cell r="F330">
            <v>9280</v>
          </cell>
        </row>
        <row r="331">
          <cell r="A331">
            <v>51</v>
          </cell>
          <cell r="B331" t="str">
            <v>PERFIL ESTRUCTURAL C 18 Galv. 22x8mts.</v>
          </cell>
          <cell r="C331" t="str">
            <v>ML</v>
          </cell>
          <cell r="D331" t="str">
            <v>PAGC 22x8</v>
          </cell>
          <cell r="E331">
            <v>40350</v>
          </cell>
          <cell r="F331">
            <v>11986</v>
          </cell>
        </row>
        <row r="332">
          <cell r="A332">
            <v>50</v>
          </cell>
          <cell r="B332" t="str">
            <v>PERFIL ESTRUCTURAL C18 Galv. 16x6mts.</v>
          </cell>
          <cell r="C332" t="str">
            <v>ML</v>
          </cell>
          <cell r="D332" t="str">
            <v>PAGC 16x6</v>
          </cell>
          <cell r="E332">
            <v>40350</v>
          </cell>
          <cell r="F332">
            <v>8893</v>
          </cell>
        </row>
        <row r="333">
          <cell r="A333">
            <v>3949</v>
          </cell>
          <cell r="B333" t="str">
            <v>PERFIL ESTRUCTURAL Z 14 Galv.160x60</v>
          </cell>
          <cell r="C333" t="str">
            <v>ML</v>
          </cell>
          <cell r="D333" t="str">
            <v>PAG Z305x80</v>
          </cell>
          <cell r="E333">
            <v>40350</v>
          </cell>
          <cell r="F333">
            <v>12180</v>
          </cell>
        </row>
        <row r="334">
          <cell r="A334">
            <v>3946</v>
          </cell>
          <cell r="B334" t="str">
            <v>PERFIL ESTRUCTURAL Z 16 Galv. 16x6mts.</v>
          </cell>
          <cell r="C334" t="str">
            <v>ML</v>
          </cell>
          <cell r="D334" t="str">
            <v>PAG Z160x60</v>
          </cell>
          <cell r="E334">
            <v>40350</v>
          </cell>
          <cell r="F334">
            <v>11213</v>
          </cell>
        </row>
        <row r="335">
          <cell r="A335">
            <v>3947</v>
          </cell>
          <cell r="B335" t="str">
            <v>PERFIL ESTRUCTURAL Z 18 Galv. 16x6mts.</v>
          </cell>
          <cell r="C335" t="str">
            <v>ML</v>
          </cell>
          <cell r="D335" t="str">
            <v>PAG Z160x60</v>
          </cell>
          <cell r="E335">
            <v>40350</v>
          </cell>
          <cell r="F335">
            <v>8893</v>
          </cell>
        </row>
        <row r="336">
          <cell r="A336">
            <v>3948</v>
          </cell>
          <cell r="B336" t="str">
            <v>PERFIL ESTRUCTURAL Z 18 Galv. 22x8mts.</v>
          </cell>
          <cell r="C336" t="str">
            <v>ML</v>
          </cell>
          <cell r="D336" t="str">
            <v>PAG Z220x80</v>
          </cell>
          <cell r="E336">
            <v>40350</v>
          </cell>
          <cell r="F336">
            <v>11986</v>
          </cell>
        </row>
        <row r="338">
          <cell r="A338">
            <v>3273</v>
          </cell>
          <cell r="B338" t="str">
            <v>PERFIL P10-12-N</v>
          </cell>
          <cell r="C338" t="str">
            <v>ML</v>
          </cell>
          <cell r="E338">
            <v>42800</v>
          </cell>
          <cell r="F338">
            <v>16894</v>
          </cell>
        </row>
        <row r="339">
          <cell r="A339">
            <v>106426</v>
          </cell>
          <cell r="B339" t="str">
            <v>PERFIL PHR 100X50X1.5 mm</v>
          </cell>
          <cell r="C339" t="str">
            <v>mL</v>
          </cell>
          <cell r="E339">
            <v>42515</v>
          </cell>
          <cell r="F339">
            <v>8150</v>
          </cell>
        </row>
        <row r="340">
          <cell r="A340">
            <v>104640</v>
          </cell>
          <cell r="B340" t="str">
            <v>PERFIL PHR C - 305X80X2,5</v>
          </cell>
          <cell r="C340" t="str">
            <v>KG</v>
          </cell>
          <cell r="E340">
            <v>41177</v>
          </cell>
          <cell r="F340">
            <v>2941</v>
          </cell>
        </row>
        <row r="341">
          <cell r="A341">
            <v>102720</v>
          </cell>
          <cell r="B341" t="str">
            <v>Perfil.Estruct.254x64x19mm;e=2mmPara</v>
          </cell>
          <cell r="C341" t="str">
            <v>KG</v>
          </cell>
          <cell r="E341">
            <v>41562</v>
          </cell>
          <cell r="F341">
            <v>3574</v>
          </cell>
        </row>
        <row r="342">
          <cell r="A342">
            <v>104800</v>
          </cell>
          <cell r="B342" t="str">
            <v>Perno/Tornillo Hexag ASTM</v>
          </cell>
          <cell r="C342" t="str">
            <v>UN</v>
          </cell>
          <cell r="E342">
            <v>42214</v>
          </cell>
          <cell r="F342">
            <v>1556</v>
          </cell>
        </row>
        <row r="343">
          <cell r="A343">
            <v>104795</v>
          </cell>
          <cell r="B343" t="str">
            <v>Perno/TornilloØ3/8"L = 50mm ASTM A-325 TIPO 1</v>
          </cell>
          <cell r="C343" t="str">
            <v>UN</v>
          </cell>
          <cell r="E343">
            <v>42214</v>
          </cell>
          <cell r="F343">
            <v>1160</v>
          </cell>
        </row>
        <row r="344">
          <cell r="A344">
            <v>100978</v>
          </cell>
          <cell r="B344" t="str">
            <v>PLATINA 1/2" x 1/2 "</v>
          </cell>
          <cell r="C344" t="str">
            <v>ML</v>
          </cell>
          <cell r="E344">
            <v>40087</v>
          </cell>
          <cell r="F344">
            <v>1288</v>
          </cell>
        </row>
        <row r="345">
          <cell r="A345">
            <v>101013</v>
          </cell>
          <cell r="B345" t="str">
            <v>Platina 1 1/4" x 1/8" x 6.00m **</v>
          </cell>
          <cell r="C345" t="str">
            <v>ML</v>
          </cell>
          <cell r="E345">
            <v>42800</v>
          </cell>
          <cell r="F345">
            <v>1845</v>
          </cell>
        </row>
        <row r="347">
          <cell r="B347" t="str">
            <v>Tekhne Ltda. Control Integral de Obras</v>
          </cell>
        </row>
        <row r="351">
          <cell r="B351" t="str">
            <v>Listado de Insumos</v>
          </cell>
        </row>
        <row r="353">
          <cell r="A353">
            <v>43132</v>
          </cell>
          <cell r="C353" t="str">
            <v>INSTITUTO DISTRITAL DE RECREACION Y</v>
          </cell>
          <cell r="E353" t="str">
            <v>Página 6</v>
          </cell>
        </row>
        <row r="356">
          <cell r="A356" t="str">
            <v>Código</v>
          </cell>
          <cell r="B356" t="str">
            <v>Descripción</v>
          </cell>
          <cell r="D356" t="str">
            <v>Unidad</v>
          </cell>
          <cell r="F356" t="str">
            <v>Referencia</v>
          </cell>
        </row>
        <row r="359">
          <cell r="A359">
            <v>103564</v>
          </cell>
          <cell r="B359" t="str">
            <v>PLATINA 1/2" x 3/16" X 6.00 ML</v>
          </cell>
          <cell r="C359" t="str">
            <v>UN</v>
          </cell>
          <cell r="E359">
            <v>42857</v>
          </cell>
          <cell r="F359">
            <v>6000</v>
          </cell>
        </row>
        <row r="360">
          <cell r="A360">
            <v>737</v>
          </cell>
          <cell r="B360" t="str">
            <v>PLATINA 2 x ¼" (L=6M)</v>
          </cell>
          <cell r="C360" t="str">
            <v>UN</v>
          </cell>
          <cell r="E360">
            <v>42863</v>
          </cell>
          <cell r="F360">
            <v>35700</v>
          </cell>
        </row>
        <row r="361">
          <cell r="A361">
            <v>101346</v>
          </cell>
          <cell r="B361" t="str">
            <v>PLATINA 2 x 3/16" (6m)</v>
          </cell>
          <cell r="C361" t="str">
            <v>UN</v>
          </cell>
          <cell r="E361">
            <v>42776</v>
          </cell>
          <cell r="F361">
            <v>27500</v>
          </cell>
        </row>
        <row r="362">
          <cell r="A362">
            <v>100966</v>
          </cell>
          <cell r="B362" t="str">
            <v>PLATINA 2" x 3/16" + Angulo 1"x1"L=0,12m</v>
          </cell>
          <cell r="C362" t="str">
            <v>UN</v>
          </cell>
          <cell r="E362">
            <v>40933</v>
          </cell>
          <cell r="F362">
            <v>6356</v>
          </cell>
        </row>
        <row r="363">
          <cell r="A363">
            <v>100349</v>
          </cell>
          <cell r="B363" t="str">
            <v>Platina 3/4" x 1/8" **</v>
          </cell>
          <cell r="C363" t="str">
            <v>ML</v>
          </cell>
          <cell r="E363">
            <v>42800</v>
          </cell>
          <cell r="F363">
            <v>1109</v>
          </cell>
        </row>
        <row r="364">
          <cell r="A364">
            <v>3301</v>
          </cell>
          <cell r="B364" t="str">
            <v>PLATINA 3/8" x 1 1/2"</v>
          </cell>
          <cell r="C364" t="str">
            <v>UN</v>
          </cell>
          <cell r="E364">
            <v>40933</v>
          </cell>
          <cell r="F364">
            <v>41180</v>
          </cell>
        </row>
        <row r="365">
          <cell r="A365">
            <v>103004</v>
          </cell>
          <cell r="B365" t="str">
            <v>Platina 1/8" x 1"***</v>
          </cell>
          <cell r="C365" t="str">
            <v>ML</v>
          </cell>
          <cell r="E365">
            <v>42773</v>
          </cell>
          <cell r="F365">
            <v>1487</v>
          </cell>
        </row>
        <row r="366">
          <cell r="A366">
            <v>3702</v>
          </cell>
          <cell r="B366" t="str">
            <v>PLATINA DIAGONALES 1.1cm</v>
          </cell>
          <cell r="C366" t="str">
            <v>UN</v>
          </cell>
          <cell r="E366">
            <v>40918</v>
          </cell>
          <cell r="F366">
            <v>8005</v>
          </cell>
        </row>
        <row r="367">
          <cell r="A367">
            <v>103083</v>
          </cell>
          <cell r="B367" t="str">
            <v>PLATINA HR 1/2 X1/8 X 6MT</v>
          </cell>
          <cell r="C367" t="str">
            <v>und</v>
          </cell>
          <cell r="E367">
            <v>42996</v>
          </cell>
          <cell r="F367">
            <v>4000</v>
          </cell>
        </row>
        <row r="368">
          <cell r="A368">
            <v>104117</v>
          </cell>
          <cell r="B368" t="str">
            <v>PLATINA (0.02X0.45m) e=2cm Acero Inox.</v>
          </cell>
          <cell r="C368" t="str">
            <v>und</v>
          </cell>
          <cell r="E368">
            <v>40705</v>
          </cell>
          <cell r="F368">
            <v>15000</v>
          </cell>
        </row>
        <row r="369">
          <cell r="A369">
            <v>104116</v>
          </cell>
          <cell r="B369" t="str">
            <v>PLATINA (0.033X0.84m) 5/8" Acero Inoxidable</v>
          </cell>
          <cell r="C369" t="str">
            <v>und</v>
          </cell>
          <cell r="E369">
            <v>40705</v>
          </cell>
          <cell r="F369">
            <v>150000</v>
          </cell>
        </row>
        <row r="370">
          <cell r="A370">
            <v>101814</v>
          </cell>
          <cell r="B370" t="str">
            <v>PLATINA 0.20X0.20M; 1/4"</v>
          </cell>
          <cell r="C370" t="str">
            <v>UN</v>
          </cell>
          <cell r="E370">
            <v>40778</v>
          </cell>
          <cell r="F370">
            <v>15800</v>
          </cell>
        </row>
        <row r="371">
          <cell r="A371">
            <v>101813</v>
          </cell>
          <cell r="B371" t="str">
            <v>PLATINA 0.30X0.30M; 1/4"</v>
          </cell>
          <cell r="C371" t="str">
            <v>UN</v>
          </cell>
          <cell r="E371">
            <v>40778</v>
          </cell>
          <cell r="F371">
            <v>20880</v>
          </cell>
        </row>
        <row r="372">
          <cell r="A372">
            <v>100979</v>
          </cell>
          <cell r="B372" t="str">
            <v>Platina 1/4" de 0,3x0,3 m</v>
          </cell>
          <cell r="C372" t="str">
            <v>UN</v>
          </cell>
          <cell r="E372">
            <v>42857</v>
          </cell>
          <cell r="F372">
            <v>23688.14</v>
          </cell>
        </row>
        <row r="373">
          <cell r="A373">
            <v>52</v>
          </cell>
          <cell r="B373" t="str">
            <v>PLATINA 1/4" x 1 1/2"</v>
          </cell>
          <cell r="C373" t="str">
            <v>UN</v>
          </cell>
          <cell r="E373">
            <v>42759</v>
          </cell>
          <cell r="F373">
            <v>28322</v>
          </cell>
        </row>
        <row r="374">
          <cell r="A374">
            <v>104146</v>
          </cell>
          <cell r="B374" t="str">
            <v>PLATINA 1/8 X 1/2"</v>
          </cell>
          <cell r="C374" t="str">
            <v>mL</v>
          </cell>
          <cell r="E374">
            <v>43081</v>
          </cell>
          <cell r="F374">
            <v>917</v>
          </cell>
        </row>
        <row r="375">
          <cell r="A375">
            <v>101214</v>
          </cell>
          <cell r="B375" t="str">
            <v>PLATINA 1/8" media luna r=0.15m</v>
          </cell>
          <cell r="C375" t="str">
            <v>UN</v>
          </cell>
          <cell r="E375">
            <v>42800</v>
          </cell>
          <cell r="F375">
            <v>6000</v>
          </cell>
        </row>
        <row r="376">
          <cell r="A376">
            <v>101213</v>
          </cell>
          <cell r="B376" t="str">
            <v>PLATINA 1/8" D=0.30m</v>
          </cell>
          <cell r="C376" t="str">
            <v>UN</v>
          </cell>
          <cell r="E376">
            <v>42800</v>
          </cell>
          <cell r="F376">
            <v>12000</v>
          </cell>
        </row>
        <row r="377">
          <cell r="A377">
            <v>103322</v>
          </cell>
          <cell r="B377" t="str">
            <v>PLATINA 21/2"X 3/16"</v>
          </cell>
          <cell r="C377" t="str">
            <v>ML</v>
          </cell>
          <cell r="E377">
            <v>42776</v>
          </cell>
          <cell r="F377">
            <v>6350</v>
          </cell>
        </row>
        <row r="378">
          <cell r="A378">
            <v>105843</v>
          </cell>
          <cell r="B378" t="str">
            <v>PLATINA 3X 1/4"</v>
          </cell>
          <cell r="C378" t="str">
            <v>ML</v>
          </cell>
          <cell r="E378">
            <v>42585</v>
          </cell>
          <cell r="F378">
            <v>9087</v>
          </cell>
        </row>
        <row r="379">
          <cell r="A379">
            <v>105845</v>
          </cell>
          <cell r="B379" t="str">
            <v>PLATINA 3X 3/8"HIERRO</v>
          </cell>
          <cell r="C379" t="str">
            <v>ML</v>
          </cell>
          <cell r="E379">
            <v>42585</v>
          </cell>
          <cell r="F379">
            <v>14500</v>
          </cell>
        </row>
        <row r="380">
          <cell r="A380">
            <v>103876</v>
          </cell>
          <cell r="B380" t="str">
            <v>PLATINA 5/8"X1/8**</v>
          </cell>
          <cell r="C380" t="str">
            <v>mL</v>
          </cell>
          <cell r="E380">
            <v>42773</v>
          </cell>
          <cell r="F380">
            <v>875</v>
          </cell>
        </row>
        <row r="381">
          <cell r="A381">
            <v>104784</v>
          </cell>
          <cell r="B381" t="str">
            <v>Platina 6mm ASTM A570 - Grado 33</v>
          </cell>
          <cell r="C381" t="str">
            <v>KG</v>
          </cell>
          <cell r="E381">
            <v>42207</v>
          </cell>
          <cell r="F381">
            <v>1977</v>
          </cell>
        </row>
        <row r="382">
          <cell r="A382">
            <v>104571</v>
          </cell>
          <cell r="B382" t="str">
            <v>PLATINA ACERO 0,20 X 0,10 X 1/4"</v>
          </cell>
          <cell r="C382" t="str">
            <v>und</v>
          </cell>
          <cell r="E382">
            <v>41170</v>
          </cell>
          <cell r="F382">
            <v>17400</v>
          </cell>
        </row>
        <row r="383">
          <cell r="A383">
            <v>104642</v>
          </cell>
          <cell r="B383" t="str">
            <v>Platina de transferencia 3/4"x1/4"</v>
          </cell>
          <cell r="C383" t="str">
            <v>kg</v>
          </cell>
          <cell r="E383">
            <v>41177</v>
          </cell>
          <cell r="F383">
            <v>2400</v>
          </cell>
        </row>
        <row r="384">
          <cell r="A384">
            <v>102790</v>
          </cell>
          <cell r="B384" t="str">
            <v>PLATINA GALVANIZADA PARA BARANDA</v>
          </cell>
          <cell r="C384" t="str">
            <v>UN</v>
          </cell>
          <cell r="E384">
            <v>40317</v>
          </cell>
          <cell r="F384">
            <v>6000</v>
          </cell>
        </row>
        <row r="385">
          <cell r="A385">
            <v>105637</v>
          </cell>
          <cell r="B385" t="str">
            <v>PLATINA HIERRO (1/4"X3")</v>
          </cell>
          <cell r="C385" t="str">
            <v>kg</v>
          </cell>
          <cell r="E385">
            <v>42212</v>
          </cell>
          <cell r="F385">
            <v>2443</v>
          </cell>
        </row>
        <row r="386">
          <cell r="A386">
            <v>3695</v>
          </cell>
          <cell r="B386" t="str">
            <v>PORTA AISLADOR 3 PUESTO</v>
          </cell>
          <cell r="C386" t="str">
            <v>UN</v>
          </cell>
          <cell r="E386">
            <v>40435</v>
          </cell>
          <cell r="F386">
            <v>14326</v>
          </cell>
        </row>
        <row r="387">
          <cell r="A387">
            <v>105699</v>
          </cell>
          <cell r="B387" t="str">
            <v>Poste plastico de 9.5x9.5 mts por2.20 no reciclado</v>
          </cell>
          <cell r="C387" t="str">
            <v>und</v>
          </cell>
          <cell r="E387">
            <v>42075</v>
          </cell>
          <cell r="F387">
            <v>128000</v>
          </cell>
        </row>
        <row r="388">
          <cell r="A388">
            <v>103175</v>
          </cell>
          <cell r="B388" t="str">
            <v>Poste plastico de 9.5x9.5mts por 2.20 (reciclado)</v>
          </cell>
          <cell r="C388" t="str">
            <v>und</v>
          </cell>
          <cell r="E388">
            <v>42319</v>
          </cell>
          <cell r="F388">
            <v>30160</v>
          </cell>
        </row>
        <row r="389">
          <cell r="A389">
            <v>2549</v>
          </cell>
          <cell r="B389" t="str">
            <v>PUNTILLA 1 1/2" - 4" (CAJA 20 KG) (NO USAR)</v>
          </cell>
          <cell r="C389" t="str">
            <v>UN</v>
          </cell>
          <cell r="E389">
            <v>40102</v>
          </cell>
          <cell r="F389">
            <v>72000</v>
          </cell>
        </row>
        <row r="390">
          <cell r="A390">
            <v>1302</v>
          </cell>
          <cell r="B390" t="str">
            <v>PUNTILLA 4'' CON CABEZA (NO USAR)</v>
          </cell>
          <cell r="C390" t="str">
            <v>LB</v>
          </cell>
          <cell r="E390">
            <v>42067</v>
          </cell>
          <cell r="F390">
            <v>2000</v>
          </cell>
        </row>
        <row r="391">
          <cell r="A391">
            <v>1300</v>
          </cell>
          <cell r="B391" t="str">
            <v>PUNTILLA ACERO LISO (NO USAR)</v>
          </cell>
          <cell r="C391" t="str">
            <v>LB</v>
          </cell>
          <cell r="E391">
            <v>40137</v>
          </cell>
          <cell r="F391">
            <v>4023</v>
          </cell>
        </row>
        <row r="392">
          <cell r="A392">
            <v>1301</v>
          </cell>
          <cell r="B392" t="str">
            <v>PUNTILLA CON CABEZA DE 11/2 a 31/2'' (NO</v>
          </cell>
          <cell r="C392" t="str">
            <v>LB</v>
          </cell>
          <cell r="E392">
            <v>40893</v>
          </cell>
          <cell r="F392">
            <v>1850</v>
          </cell>
        </row>
        <row r="393">
          <cell r="A393">
            <v>102973</v>
          </cell>
          <cell r="B393" t="str">
            <v>Riel corredera cal. 18 (L=2m) **</v>
          </cell>
          <cell r="C393" t="str">
            <v>UN</v>
          </cell>
          <cell r="E393">
            <v>42892</v>
          </cell>
          <cell r="F393">
            <v>32900</v>
          </cell>
        </row>
        <row r="394">
          <cell r="A394">
            <v>102971</v>
          </cell>
          <cell r="B394" t="str">
            <v>Rodachines corredera ROG-800 **</v>
          </cell>
          <cell r="C394" t="str">
            <v>PAR</v>
          </cell>
          <cell r="E394">
            <v>42892</v>
          </cell>
          <cell r="F394">
            <v>15000</v>
          </cell>
        </row>
        <row r="395">
          <cell r="A395">
            <v>102970</v>
          </cell>
          <cell r="B395" t="str">
            <v>Rodachines en V 2"</v>
          </cell>
          <cell r="C395" t="str">
            <v>PAR</v>
          </cell>
          <cell r="E395">
            <v>42892</v>
          </cell>
          <cell r="F395">
            <v>18700</v>
          </cell>
        </row>
        <row r="396">
          <cell r="A396">
            <v>104787</v>
          </cell>
          <cell r="B396" t="str">
            <v>SOLDADURA WESTARCO WIS 18 S E7018 (NO</v>
          </cell>
          <cell r="C396" t="str">
            <v>KG</v>
          </cell>
          <cell r="E396">
            <v>42207</v>
          </cell>
          <cell r="F396">
            <v>9750</v>
          </cell>
        </row>
        <row r="397">
          <cell r="A397">
            <v>2520</v>
          </cell>
          <cell r="B397" t="str">
            <v>TAPA Y PLACA FUNDIDA PARA POZO DE</v>
          </cell>
          <cell r="C397" t="str">
            <v>UN</v>
          </cell>
          <cell r="E397">
            <v>40435</v>
          </cell>
          <cell r="F397">
            <v>696000</v>
          </cell>
        </row>
        <row r="399">
          <cell r="A399">
            <v>3951</v>
          </cell>
          <cell r="B399" t="str">
            <v>TORNILLO AUTOPERF. FIJADOR CORREA</v>
          </cell>
          <cell r="C399" t="str">
            <v>UN</v>
          </cell>
          <cell r="D399" t="str">
            <v>10-16-3/4GRI</v>
          </cell>
          <cell r="E399">
            <v>39888</v>
          </cell>
          <cell r="F399">
            <v>301</v>
          </cell>
        </row>
        <row r="401">
          <cell r="A401">
            <v>103052</v>
          </cell>
          <cell r="B401" t="str">
            <v>Tornillo ceramizado Punta Broca 8 x 11/4"***</v>
          </cell>
          <cell r="C401" t="str">
            <v>UN</v>
          </cell>
          <cell r="E401">
            <v>40336</v>
          </cell>
          <cell r="F401">
            <v>79</v>
          </cell>
        </row>
        <row r="402">
          <cell r="A402">
            <v>3952</v>
          </cell>
          <cell r="B402" t="str">
            <v>TORNILLO FIJADOR ALA CORREA ACESCO</v>
          </cell>
          <cell r="C402" t="str">
            <v>UN</v>
          </cell>
          <cell r="E402">
            <v>42853</v>
          </cell>
          <cell r="F402">
            <v>357</v>
          </cell>
        </row>
        <row r="404">
          <cell r="A404">
            <v>3950</v>
          </cell>
          <cell r="B404" t="str">
            <v>TORNILLO HEXAGONAL PUNTA BROCA 10X1"</v>
          </cell>
          <cell r="C404" t="str">
            <v>UN</v>
          </cell>
          <cell r="D404" t="str">
            <v>¼-14x7/8GRIS</v>
          </cell>
          <cell r="E404">
            <v>42857</v>
          </cell>
          <cell r="F404">
            <v>52</v>
          </cell>
        </row>
        <row r="406">
          <cell r="A406">
            <v>103123</v>
          </cell>
          <cell r="B406" t="str">
            <v>TORNILLO LAMINA CABEZA LENTEJA PBROCA</v>
          </cell>
          <cell r="C406" t="str">
            <v>UN</v>
          </cell>
          <cell r="E406">
            <v>42846</v>
          </cell>
          <cell r="F406">
            <v>65</v>
          </cell>
        </row>
        <row r="407">
          <cell r="A407">
            <v>54</v>
          </cell>
          <cell r="B407" t="str">
            <v>TUBO CUADRADO 3/4" Cal. 20</v>
          </cell>
          <cell r="C407" t="str">
            <v>ML</v>
          </cell>
          <cell r="E407">
            <v>40435</v>
          </cell>
          <cell r="F407">
            <v>1952</v>
          </cell>
        </row>
        <row r="408">
          <cell r="A408">
            <v>53</v>
          </cell>
          <cell r="B408" t="str">
            <v>TUBO CUADRADO 1" Cal. 18</v>
          </cell>
          <cell r="C408" t="str">
            <v>ML</v>
          </cell>
          <cell r="E408">
            <v>41716</v>
          </cell>
          <cell r="F408">
            <v>2157</v>
          </cell>
        </row>
        <row r="409">
          <cell r="A409">
            <v>103572</v>
          </cell>
          <cell r="B409" t="str">
            <v>TUBO CUADRADO 1 " X 1" X6M</v>
          </cell>
          <cell r="C409" t="str">
            <v>UND</v>
          </cell>
          <cell r="E409">
            <v>40526</v>
          </cell>
          <cell r="F409">
            <v>19353</v>
          </cell>
        </row>
        <row r="410">
          <cell r="A410">
            <v>102916</v>
          </cell>
          <cell r="B410" t="str">
            <v>TUBO CUADRADO 1 1/2" Cal. 16</v>
          </cell>
          <cell r="C410" t="str">
            <v>ML</v>
          </cell>
          <cell r="E410">
            <v>42975</v>
          </cell>
          <cell r="F410">
            <v>5186</v>
          </cell>
        </row>
        <row r="411">
          <cell r="A411">
            <v>55</v>
          </cell>
          <cell r="B411" t="str">
            <v>TUBO CUADRADO 1 1/2" Cal. 20</v>
          </cell>
          <cell r="C411" t="str">
            <v>ML</v>
          </cell>
          <cell r="E411">
            <v>40435</v>
          </cell>
          <cell r="F411">
            <v>4103</v>
          </cell>
        </row>
        <row r="412">
          <cell r="A412">
            <v>103933</v>
          </cell>
          <cell r="B412" t="str">
            <v>TUBO CUADRADO 1X1"(2.0mm)ASTM ;</v>
          </cell>
          <cell r="C412" t="str">
            <v>mL</v>
          </cell>
          <cell r="E412">
            <v>42859</v>
          </cell>
          <cell r="F412">
            <v>4174</v>
          </cell>
        </row>
        <row r="414">
          <cell r="B414" t="str">
            <v>Tekhne Ltda. Control Integral de Obras</v>
          </cell>
        </row>
        <row r="418">
          <cell r="B418" t="str">
            <v>Listado de Insumos</v>
          </cell>
        </row>
        <row r="420">
          <cell r="A420">
            <v>43132</v>
          </cell>
          <cell r="C420" t="str">
            <v>INSTITUTO DISTRITAL DE RECREACION Y</v>
          </cell>
          <cell r="E420" t="str">
            <v>Página 7</v>
          </cell>
        </row>
        <row r="423">
          <cell r="A423" t="str">
            <v>Código</v>
          </cell>
          <cell r="B423" t="str">
            <v>Descripción</v>
          </cell>
          <cell r="D423" t="str">
            <v>Unidad</v>
          </cell>
          <cell r="F423" t="str">
            <v>Referencia</v>
          </cell>
        </row>
        <row r="426">
          <cell r="A426">
            <v>105844</v>
          </cell>
          <cell r="B426" t="str">
            <v>TUBO CUADRADO 3/4X3/4" Cal..16</v>
          </cell>
          <cell r="C426" t="str">
            <v>mL</v>
          </cell>
          <cell r="E426">
            <v>42585</v>
          </cell>
          <cell r="F426">
            <v>2223</v>
          </cell>
        </row>
        <row r="427">
          <cell r="A427">
            <v>104112</v>
          </cell>
          <cell r="B427" t="str">
            <v>Tubo Estruct.Galv.Ø2"-1.5mmASTM A-500</v>
          </cell>
          <cell r="C427" t="str">
            <v>mL</v>
          </cell>
          <cell r="E427">
            <v>40955</v>
          </cell>
          <cell r="F427">
            <v>7217</v>
          </cell>
        </row>
        <row r="428">
          <cell r="A428">
            <v>104113</v>
          </cell>
          <cell r="B428" t="str">
            <v>Tubo Estructur.(100x100x4.5mm)</v>
          </cell>
          <cell r="C428" t="str">
            <v>mL</v>
          </cell>
          <cell r="E428">
            <v>40955</v>
          </cell>
          <cell r="F428">
            <v>46281</v>
          </cell>
        </row>
        <row r="429">
          <cell r="A429">
            <v>104114</v>
          </cell>
          <cell r="B429" t="str">
            <v>Tubo Estructur.(150x50x4.0mm)</v>
          </cell>
          <cell r="C429" t="str">
            <v>mL</v>
          </cell>
          <cell r="E429">
            <v>40802</v>
          </cell>
          <cell r="F429">
            <v>55040</v>
          </cell>
        </row>
        <row r="430">
          <cell r="A430">
            <v>104115</v>
          </cell>
          <cell r="B430" t="str">
            <v>Tubo Estructur.(50x50x3.0mm)</v>
          </cell>
          <cell r="C430" t="str">
            <v>mL</v>
          </cell>
          <cell r="E430">
            <v>40955</v>
          </cell>
          <cell r="F430">
            <v>14656</v>
          </cell>
        </row>
        <row r="431">
          <cell r="A431">
            <v>105564</v>
          </cell>
          <cell r="B431" t="str">
            <v>Tubo Estructural Galv-11/4"2.MM ASTM</v>
          </cell>
          <cell r="C431" t="str">
            <v>mL</v>
          </cell>
          <cell r="E431">
            <v>42821</v>
          </cell>
          <cell r="F431">
            <v>9123</v>
          </cell>
        </row>
        <row r="432">
          <cell r="A432">
            <v>104140</v>
          </cell>
          <cell r="B432" t="str">
            <v>Tubo Estructural Galv Ø4"2.5mm ASTM</v>
          </cell>
          <cell r="C432" t="str">
            <v>mL</v>
          </cell>
          <cell r="E432">
            <v>42821</v>
          </cell>
          <cell r="F432">
            <v>29654</v>
          </cell>
        </row>
        <row r="433">
          <cell r="A433">
            <v>103888</v>
          </cell>
          <cell r="B433" t="str">
            <v>Tubo Estructural Galv. Ø 3"-2.5mmASTM A-500</v>
          </cell>
          <cell r="C433" t="str">
            <v>mL</v>
          </cell>
          <cell r="E433">
            <v>42800</v>
          </cell>
          <cell r="F433">
            <v>28548</v>
          </cell>
        </row>
        <row r="434">
          <cell r="A434">
            <v>103874</v>
          </cell>
          <cell r="B434" t="str">
            <v>Tubo estructural Galv.ASTMA-500 GradoC-</v>
          </cell>
          <cell r="C434" t="str">
            <v>mL</v>
          </cell>
          <cell r="E434">
            <v>41082</v>
          </cell>
          <cell r="F434">
            <v>15612</v>
          </cell>
        </row>
        <row r="435">
          <cell r="A435">
            <v>103885</v>
          </cell>
          <cell r="B435" t="str">
            <v>Tubo EstructuralGalv.Ø1 1/2"-2.5mmASTM A-500</v>
          </cell>
          <cell r="C435" t="str">
            <v>mL</v>
          </cell>
          <cell r="E435">
            <v>42759</v>
          </cell>
          <cell r="F435">
            <v>14528.19</v>
          </cell>
        </row>
        <row r="436">
          <cell r="A436">
            <v>103887</v>
          </cell>
          <cell r="B436" t="str">
            <v>Tubo EstructuralGalv.Ø2 1/2"-2.5mmASTM A-500</v>
          </cell>
          <cell r="C436" t="str">
            <v>mL</v>
          </cell>
          <cell r="E436">
            <v>42759</v>
          </cell>
          <cell r="F436">
            <v>20546</v>
          </cell>
        </row>
        <row r="437">
          <cell r="A437">
            <v>103886</v>
          </cell>
          <cell r="B437" t="str">
            <v>Tubo EstructuralGalv.Ø2"-2.5mmASTM A-500</v>
          </cell>
          <cell r="C437" t="str">
            <v>mL</v>
          </cell>
          <cell r="E437">
            <v>42759</v>
          </cell>
          <cell r="F437">
            <v>18297</v>
          </cell>
        </row>
        <row r="438">
          <cell r="A438">
            <v>103875</v>
          </cell>
          <cell r="B438" t="str">
            <v>TUBO GALVANIZADO Ø 2" (2.5MM)</v>
          </cell>
          <cell r="C438" t="str">
            <v>mL</v>
          </cell>
          <cell r="E438">
            <v>42464</v>
          </cell>
          <cell r="F438">
            <v>16871</v>
          </cell>
        </row>
        <row r="439">
          <cell r="A439">
            <v>106430</v>
          </cell>
          <cell r="B439" t="str">
            <v>TUBO RECTANGULAR ACERO DE 3" X 1. 1/2</v>
          </cell>
          <cell r="C439" t="str">
            <v>mL</v>
          </cell>
          <cell r="E439">
            <v>42970</v>
          </cell>
          <cell r="F439">
            <v>8815</v>
          </cell>
        </row>
        <row r="440">
          <cell r="A440">
            <v>103108</v>
          </cell>
          <cell r="B440" t="str">
            <v>VARILLA ANCLAJE 5/8" X 1.80 HIERRO</v>
          </cell>
          <cell r="C440" t="str">
            <v>UN</v>
          </cell>
          <cell r="E440">
            <v>40675</v>
          </cell>
          <cell r="F440">
            <v>5995</v>
          </cell>
        </row>
        <row r="441">
          <cell r="A441">
            <v>100953</v>
          </cell>
          <cell r="B441" t="str">
            <v>VARILLA ANCLAJE 1/2" X0,15M soldadda a angulo</v>
          </cell>
          <cell r="C441" t="str">
            <v>UN</v>
          </cell>
          <cell r="E441">
            <v>42801</v>
          </cell>
          <cell r="F441">
            <v>3940</v>
          </cell>
        </row>
        <row r="442">
          <cell r="A442">
            <v>3728</v>
          </cell>
          <cell r="B442" t="str">
            <v>VARILLA ANCLAJE 3/4" X2M</v>
          </cell>
          <cell r="C442" t="str">
            <v>UN</v>
          </cell>
          <cell r="E442">
            <v>41716</v>
          </cell>
          <cell r="F442">
            <v>9396</v>
          </cell>
        </row>
        <row r="443">
          <cell r="A443">
            <v>7004</v>
          </cell>
          <cell r="B443" t="str">
            <v>VARILLA CORRUGADA 1/4" X 6M</v>
          </cell>
          <cell r="C443" t="str">
            <v>UN</v>
          </cell>
          <cell r="E443">
            <v>42831</v>
          </cell>
          <cell r="F443">
            <v>3211</v>
          </cell>
        </row>
        <row r="444">
          <cell r="A444">
            <v>7006</v>
          </cell>
          <cell r="B444" t="str">
            <v>VARILLA CORRUGADA 12MM X 6M</v>
          </cell>
          <cell r="C444" t="str">
            <v>UN</v>
          </cell>
          <cell r="E444">
            <v>42095</v>
          </cell>
          <cell r="F444">
            <v>12876</v>
          </cell>
        </row>
        <row r="445">
          <cell r="A445">
            <v>7005</v>
          </cell>
          <cell r="B445" t="str">
            <v>VARILLA CORRUGADA 3/8" X 6M</v>
          </cell>
          <cell r="C445" t="str">
            <v>UN</v>
          </cell>
          <cell r="E445">
            <v>42831</v>
          </cell>
          <cell r="F445">
            <v>7193</v>
          </cell>
        </row>
        <row r="446">
          <cell r="A446">
            <v>1328</v>
          </cell>
          <cell r="B446" t="str">
            <v>VARILLA CORRUGADA DE 1'' 60.000 Lbs X 6 Mts</v>
          </cell>
          <cell r="C446" t="str">
            <v>UN</v>
          </cell>
          <cell r="E446">
            <v>40675</v>
          </cell>
          <cell r="F446">
            <v>51156</v>
          </cell>
        </row>
        <row r="447">
          <cell r="A447">
            <v>1329</v>
          </cell>
          <cell r="B447" t="str">
            <v>VARILLA CORRUGADA DE 1/2 60.000 Lbs X 6</v>
          </cell>
          <cell r="C447" t="str">
            <v>UN</v>
          </cell>
          <cell r="E447">
            <v>40675</v>
          </cell>
          <cell r="F447">
            <v>12800</v>
          </cell>
        </row>
        <row r="448">
          <cell r="A448">
            <v>1331</v>
          </cell>
          <cell r="B448" t="str">
            <v>VARILLA CORRUGADA DE 3/8 X 6 ML</v>
          </cell>
          <cell r="C448" t="str">
            <v>UN</v>
          </cell>
          <cell r="E448">
            <v>42864</v>
          </cell>
          <cell r="F448">
            <v>7500</v>
          </cell>
        </row>
        <row r="449">
          <cell r="A449">
            <v>1333</v>
          </cell>
          <cell r="B449" t="str">
            <v>VARILLA CORRUGADA DE 5/8'' 60,000 lbs X 6</v>
          </cell>
          <cell r="C449" t="str">
            <v>UN</v>
          </cell>
          <cell r="E449">
            <v>40675</v>
          </cell>
          <cell r="F449">
            <v>19984</v>
          </cell>
        </row>
        <row r="450">
          <cell r="A450">
            <v>1334</v>
          </cell>
          <cell r="B450" t="str">
            <v>VARILLA CORRUGADA DE 7/8'' 60,000 lbs X 6</v>
          </cell>
          <cell r="C450" t="str">
            <v>UN</v>
          </cell>
          <cell r="E450">
            <v>40675</v>
          </cell>
          <cell r="F450">
            <v>39169</v>
          </cell>
        </row>
        <row r="451">
          <cell r="A451">
            <v>1330</v>
          </cell>
          <cell r="B451" t="str">
            <v>VARILLA CORRUGADA DE 9mm x 6 mts</v>
          </cell>
          <cell r="C451" t="str">
            <v>UN</v>
          </cell>
          <cell r="E451">
            <v>40675</v>
          </cell>
          <cell r="F451">
            <v>6981</v>
          </cell>
        </row>
        <row r="452">
          <cell r="A452">
            <v>100962</v>
          </cell>
          <cell r="B452" t="str">
            <v>VARILLA CUADRADA 1"X1"</v>
          </cell>
          <cell r="C452" t="str">
            <v>ML</v>
          </cell>
          <cell r="E452">
            <v>40675</v>
          </cell>
          <cell r="F452">
            <v>12693</v>
          </cell>
        </row>
        <row r="453">
          <cell r="A453">
            <v>101624</v>
          </cell>
          <cell r="B453" t="str">
            <v>Varilla Franklin 1/2"X0,6 m Cob-Cob con base</v>
          </cell>
          <cell r="C453" t="str">
            <v>UN</v>
          </cell>
          <cell r="E453">
            <v>42773</v>
          </cell>
          <cell r="F453">
            <v>104400</v>
          </cell>
        </row>
        <row r="454">
          <cell r="A454">
            <v>1849</v>
          </cell>
          <cell r="B454" t="str">
            <v>VARILLA LISA DE 1 1/4" Y 3/8"</v>
          </cell>
          <cell r="C454" t="str">
            <v>KG</v>
          </cell>
          <cell r="E454">
            <v>40675</v>
          </cell>
          <cell r="F454">
            <v>2370</v>
          </cell>
        </row>
        <row r="455">
          <cell r="A455">
            <v>1745</v>
          </cell>
          <cell r="B455" t="str">
            <v>VARILLA LISA DE 1/4" A 1"</v>
          </cell>
          <cell r="C455" t="str">
            <v>KG</v>
          </cell>
          <cell r="E455">
            <v>40675</v>
          </cell>
          <cell r="F455">
            <v>2342</v>
          </cell>
        </row>
        <row r="456">
          <cell r="A456">
            <v>101009</v>
          </cell>
          <cell r="B456" t="str">
            <v>VARILLA LISA DE 3/4"(A-36)</v>
          </cell>
          <cell r="C456" t="str">
            <v>ML</v>
          </cell>
          <cell r="E456">
            <v>42780</v>
          </cell>
          <cell r="F456">
            <v>4817</v>
          </cell>
        </row>
        <row r="457">
          <cell r="A457">
            <v>2523</v>
          </cell>
          <cell r="B457" t="str">
            <v>VIGA I P E 140 mm</v>
          </cell>
          <cell r="C457" t="str">
            <v>ML</v>
          </cell>
          <cell r="E457">
            <v>40675</v>
          </cell>
          <cell r="F457">
            <v>35109</v>
          </cell>
        </row>
        <row r="458">
          <cell r="A458">
            <v>3488</v>
          </cell>
          <cell r="B458" t="str">
            <v>VIGA DE ACERO CUBIERTA DE PVC</v>
          </cell>
          <cell r="C458" t="str">
            <v>ML</v>
          </cell>
          <cell r="E458">
            <v>40242</v>
          </cell>
          <cell r="F458">
            <v>85028</v>
          </cell>
        </row>
        <row r="460">
          <cell r="A460">
            <v>56</v>
          </cell>
          <cell r="B460" t="str">
            <v>VIGA EN "I" 4" PESADA 6Mts.</v>
          </cell>
          <cell r="C460" t="str">
            <v>ML</v>
          </cell>
          <cell r="D460" t="str">
            <v>tiros de 6 m</v>
          </cell>
          <cell r="E460">
            <v>40675</v>
          </cell>
          <cell r="F460">
            <v>20201</v>
          </cell>
        </row>
        <row r="462">
          <cell r="A462">
            <v>104554</v>
          </cell>
          <cell r="B462" t="str">
            <v>VIGA IPE 200</v>
          </cell>
          <cell r="C462" t="str">
            <v>ML</v>
          </cell>
          <cell r="E462">
            <v>41164</v>
          </cell>
          <cell r="F462">
            <v>57667</v>
          </cell>
        </row>
        <row r="465">
          <cell r="A465">
            <v>2</v>
          </cell>
          <cell r="C465" t="str">
            <v>AGREGADOS CONCRETOS Y MORTEROS</v>
          </cell>
        </row>
        <row r="468">
          <cell r="A468">
            <v>102466</v>
          </cell>
          <cell r="B468" t="str">
            <v>ABONO ORGANICO</v>
          </cell>
          <cell r="C468" t="str">
            <v>KG</v>
          </cell>
          <cell r="E468">
            <v>40211</v>
          </cell>
          <cell r="F468">
            <v>1100</v>
          </cell>
        </row>
        <row r="469">
          <cell r="A469">
            <v>100933</v>
          </cell>
          <cell r="B469" t="str">
            <v>ADHERENCIA A TENSION pintura</v>
          </cell>
          <cell r="C469" t="str">
            <v>UN</v>
          </cell>
          <cell r="E469">
            <v>39899</v>
          </cell>
          <cell r="F469">
            <v>69600</v>
          </cell>
        </row>
        <row r="470">
          <cell r="A470">
            <v>100742</v>
          </cell>
          <cell r="B470" t="str">
            <v>Alfalisto Gris</v>
          </cell>
          <cell r="C470" t="str">
            <v>KG</v>
          </cell>
          <cell r="E470">
            <v>43081</v>
          </cell>
          <cell r="F470">
            <v>720</v>
          </cell>
        </row>
        <row r="471">
          <cell r="A471">
            <v>100918</v>
          </cell>
          <cell r="B471" t="str">
            <v>ALQUILER DE CAMISA 3" X 6" (UN)</v>
          </cell>
          <cell r="C471" t="str">
            <v>DD</v>
          </cell>
          <cell r="E471">
            <v>42606</v>
          </cell>
          <cell r="F471">
            <v>812</v>
          </cell>
        </row>
        <row r="472">
          <cell r="A472">
            <v>100917</v>
          </cell>
          <cell r="B472" t="str">
            <v>ALQUILER DE CAMISA 4" X 8" (UN)</v>
          </cell>
          <cell r="C472" t="str">
            <v>DD</v>
          </cell>
          <cell r="E472">
            <v>42923</v>
          </cell>
          <cell r="F472">
            <v>952</v>
          </cell>
        </row>
        <row r="473">
          <cell r="A473">
            <v>100859</v>
          </cell>
          <cell r="B473" t="str">
            <v>APIQUES HASTA 50CM MATERIAL COHESIVO</v>
          </cell>
          <cell r="C473" t="str">
            <v>UN</v>
          </cell>
          <cell r="E473">
            <v>42800</v>
          </cell>
          <cell r="F473">
            <v>94010</v>
          </cell>
        </row>
        <row r="474">
          <cell r="A474">
            <v>100860</v>
          </cell>
          <cell r="B474" t="str">
            <v>APIQUES HASTA 50CM MATERIAL GRANULAR</v>
          </cell>
          <cell r="C474" t="str">
            <v>UN</v>
          </cell>
          <cell r="E474">
            <v>42808</v>
          </cell>
          <cell r="F474">
            <v>94010</v>
          </cell>
        </row>
        <row r="475">
          <cell r="A475">
            <v>101252</v>
          </cell>
          <cell r="B475" t="str">
            <v>ARENA LAVADA DE PEÑA Pozo + transp.</v>
          </cell>
          <cell r="C475" t="str">
            <v>M3</v>
          </cell>
          <cell r="E475">
            <v>42853</v>
          </cell>
          <cell r="F475">
            <v>110000</v>
          </cell>
        </row>
        <row r="476">
          <cell r="A476">
            <v>100347</v>
          </cell>
          <cell r="B476" t="str">
            <v>Arena del Guamo **</v>
          </cell>
          <cell r="C476" t="str">
            <v>M3</v>
          </cell>
          <cell r="E476">
            <v>42829</v>
          </cell>
          <cell r="F476">
            <v>119333.41</v>
          </cell>
        </row>
        <row r="477">
          <cell r="A477">
            <v>102527</v>
          </cell>
          <cell r="B477" t="str">
            <v>Arena Fina Roja + transp.</v>
          </cell>
          <cell r="C477" t="str">
            <v>M3</v>
          </cell>
          <cell r="E477">
            <v>41678</v>
          </cell>
          <cell r="F477">
            <v>46000</v>
          </cell>
        </row>
        <row r="478">
          <cell r="A478">
            <v>100989</v>
          </cell>
          <cell r="B478" t="str">
            <v>ARENA LAVADA DE PEÑA + transp.</v>
          </cell>
          <cell r="C478" t="str">
            <v>M3</v>
          </cell>
          <cell r="E478">
            <v>42766</v>
          </cell>
          <cell r="F478">
            <v>110000</v>
          </cell>
        </row>
        <row r="479">
          <cell r="A479">
            <v>62</v>
          </cell>
          <cell r="B479" t="str">
            <v>ARENA LAVADA DE PEÑA (Sin Transporte)</v>
          </cell>
          <cell r="C479" t="str">
            <v>M3</v>
          </cell>
          <cell r="E479">
            <v>42786</v>
          </cell>
          <cell r="F479">
            <v>78600</v>
          </cell>
        </row>
        <row r="482">
          <cell r="B482" t="str">
            <v>Tekhne Ltda. Control Integral de Obras</v>
          </cell>
        </row>
        <row r="486">
          <cell r="B486" t="str">
            <v>Listado de Insumos</v>
          </cell>
        </row>
        <row r="488">
          <cell r="A488">
            <v>43132</v>
          </cell>
          <cell r="C488" t="str">
            <v>INSTITUTO DISTRITAL DE RECREACION Y</v>
          </cell>
          <cell r="E488" t="str">
            <v>Página 8</v>
          </cell>
        </row>
        <row r="491">
          <cell r="A491" t="str">
            <v>Código</v>
          </cell>
          <cell r="B491" t="str">
            <v>Descripción</v>
          </cell>
          <cell r="D491" t="str">
            <v>Unidad</v>
          </cell>
          <cell r="F491" t="str">
            <v>Referencia</v>
          </cell>
        </row>
        <row r="494">
          <cell r="A494">
            <v>101805</v>
          </cell>
          <cell r="B494" t="str">
            <v>ARENA LAVADA DE RIO + transporte</v>
          </cell>
          <cell r="C494" t="str">
            <v>M3</v>
          </cell>
          <cell r="E494">
            <v>42762</v>
          </cell>
          <cell r="F494">
            <v>110000</v>
          </cell>
        </row>
        <row r="495">
          <cell r="A495">
            <v>64</v>
          </cell>
          <cell r="B495" t="str">
            <v>ARENA LAVADA DE RIO (Suministro)</v>
          </cell>
          <cell r="C495" t="str">
            <v>M3</v>
          </cell>
          <cell r="E495">
            <v>42762</v>
          </cell>
          <cell r="F495">
            <v>80250</v>
          </cell>
        </row>
        <row r="496">
          <cell r="A496">
            <v>105096</v>
          </cell>
          <cell r="B496" t="str">
            <v>ARENA PELDAR TIPO</v>
          </cell>
          <cell r="C496" t="str">
            <v>M3</v>
          </cell>
          <cell r="E496">
            <v>42808</v>
          </cell>
          <cell r="F496">
            <v>103971</v>
          </cell>
        </row>
        <row r="497">
          <cell r="A497">
            <v>100609</v>
          </cell>
          <cell r="B497" t="str">
            <v>ARENA PELDAR TIPO</v>
          </cell>
          <cell r="C497" t="str">
            <v>M3</v>
          </cell>
          <cell r="E497">
            <v>42808</v>
          </cell>
          <cell r="F497">
            <v>235582</v>
          </cell>
        </row>
        <row r="498">
          <cell r="A498">
            <v>101409</v>
          </cell>
          <cell r="B498" t="str">
            <v>ARENA S/LAVADA CERNIDA DE PEÑA + transp.</v>
          </cell>
          <cell r="C498" t="str">
            <v>M3</v>
          </cell>
          <cell r="E498">
            <v>42760</v>
          </cell>
          <cell r="F498">
            <v>70000</v>
          </cell>
        </row>
        <row r="500">
          <cell r="A500">
            <v>60</v>
          </cell>
          <cell r="B500" t="str">
            <v>ARENA S/LAVADA CERNIDA DE PEÑA (TRANS)</v>
          </cell>
          <cell r="C500" t="str">
            <v>M3</v>
          </cell>
          <cell r="D500" t="str">
            <v>Viaje 6m3</v>
          </cell>
          <cell r="E500">
            <v>42760</v>
          </cell>
          <cell r="F500">
            <v>70000</v>
          </cell>
        </row>
        <row r="502">
          <cell r="A502">
            <v>1995</v>
          </cell>
          <cell r="B502" t="str">
            <v>ARENA SEMILAVADA DE PEÑA Sin transp.</v>
          </cell>
          <cell r="C502" t="str">
            <v>M3</v>
          </cell>
          <cell r="E502">
            <v>42786</v>
          </cell>
          <cell r="F502">
            <v>38600</v>
          </cell>
        </row>
        <row r="504">
          <cell r="A504">
            <v>369</v>
          </cell>
          <cell r="B504" t="str">
            <v>AUTOBOMBA PARA CONCRETO</v>
          </cell>
          <cell r="C504" t="str">
            <v>M3</v>
          </cell>
          <cell r="D504" t="str">
            <v>BOMBEO</v>
          </cell>
          <cell r="E504">
            <v>42786</v>
          </cell>
          <cell r="F504">
            <v>45220</v>
          </cell>
        </row>
        <row r="506">
          <cell r="A506">
            <v>63</v>
          </cell>
          <cell r="B506" t="str">
            <v>BALASTRO DE RIO</v>
          </cell>
          <cell r="C506" t="str">
            <v>M3</v>
          </cell>
          <cell r="E506">
            <v>40409</v>
          </cell>
          <cell r="F506">
            <v>9450</v>
          </cell>
        </row>
        <row r="507">
          <cell r="A507">
            <v>1089</v>
          </cell>
          <cell r="B507" t="str">
            <v>BALASTRO GRUESO</v>
          </cell>
          <cell r="C507" t="str">
            <v>M3</v>
          </cell>
          <cell r="E507">
            <v>40953</v>
          </cell>
          <cell r="F507">
            <v>22000</v>
          </cell>
        </row>
        <row r="508">
          <cell r="A508">
            <v>1128</v>
          </cell>
          <cell r="B508" t="str">
            <v>BALASTRO MEDIANO</v>
          </cell>
          <cell r="C508" t="str">
            <v>M3</v>
          </cell>
          <cell r="E508">
            <v>40882</v>
          </cell>
          <cell r="F508">
            <v>10395</v>
          </cell>
        </row>
        <row r="509">
          <cell r="A509">
            <v>103673</v>
          </cell>
          <cell r="B509" t="str">
            <v>BASE GANULAR B-600 + TRANSPORTE</v>
          </cell>
          <cell r="C509" t="str">
            <v>M3</v>
          </cell>
          <cell r="E509">
            <v>42443</v>
          </cell>
          <cell r="F509">
            <v>52800</v>
          </cell>
        </row>
        <row r="510">
          <cell r="A510">
            <v>3311</v>
          </cell>
          <cell r="B510" t="str">
            <v>BASE GRANULAR (RECEBO) Sin Transporte(NO</v>
          </cell>
          <cell r="C510" t="str">
            <v>M3</v>
          </cell>
          <cell r="E510">
            <v>42760</v>
          </cell>
          <cell r="F510">
            <v>38080</v>
          </cell>
        </row>
        <row r="511">
          <cell r="A511">
            <v>101809</v>
          </cell>
          <cell r="B511" t="str">
            <v>BASE GRANULAR (recebo) Sin transporte</v>
          </cell>
          <cell r="C511" t="str">
            <v>M3</v>
          </cell>
          <cell r="E511">
            <v>42824</v>
          </cell>
          <cell r="F511">
            <v>38080</v>
          </cell>
        </row>
        <row r="512">
          <cell r="A512">
            <v>104201</v>
          </cell>
          <cell r="B512" t="str">
            <v>Base Granular + Transporte (recebo)</v>
          </cell>
          <cell r="C512" t="str">
            <v>m3</v>
          </cell>
          <cell r="E512">
            <v>42786</v>
          </cell>
          <cell r="F512">
            <v>69480</v>
          </cell>
        </row>
        <row r="513">
          <cell r="A513">
            <v>103310</v>
          </cell>
          <cell r="B513" t="str">
            <v>BASE GRANULAR BG-1 (INVIAS)**</v>
          </cell>
          <cell r="C513" t="str">
            <v>M3</v>
          </cell>
          <cell r="E513">
            <v>42443</v>
          </cell>
          <cell r="F513">
            <v>97200</v>
          </cell>
        </row>
        <row r="514">
          <cell r="A514">
            <v>104156</v>
          </cell>
          <cell r="B514" t="str">
            <v>BASE GRANULAR BG-1 / BG-2</v>
          </cell>
          <cell r="C514" t="str">
            <v>m3</v>
          </cell>
          <cell r="E514">
            <v>42598</v>
          </cell>
          <cell r="F514">
            <v>75400</v>
          </cell>
        </row>
        <row r="515">
          <cell r="A515">
            <v>103986</v>
          </cell>
          <cell r="B515" t="str">
            <v>BASE GRANULAR BG-2 (INVIAS)</v>
          </cell>
          <cell r="C515" t="str">
            <v>m3</v>
          </cell>
          <cell r="E515">
            <v>40634</v>
          </cell>
          <cell r="F515">
            <v>62640</v>
          </cell>
        </row>
        <row r="516">
          <cell r="A516">
            <v>371</v>
          </cell>
          <cell r="B516" t="str">
            <v>BOMBA ESTACIONARIA DE CONCRETO</v>
          </cell>
          <cell r="C516" t="str">
            <v>M3</v>
          </cell>
          <cell r="E516">
            <v>42786</v>
          </cell>
          <cell r="F516">
            <v>45220</v>
          </cell>
        </row>
        <row r="517">
          <cell r="A517">
            <v>101150</v>
          </cell>
          <cell r="B517" t="str">
            <v>CARBONILLA ESCORIA CON TRANSPORTE</v>
          </cell>
          <cell r="C517" t="str">
            <v>m3</v>
          </cell>
          <cell r="E517">
            <v>42762</v>
          </cell>
          <cell r="F517">
            <v>120000</v>
          </cell>
        </row>
        <row r="518">
          <cell r="A518">
            <v>104226</v>
          </cell>
          <cell r="B518" t="str">
            <v>CARBONILLA(ESCORIA FINA+TIERRA</v>
          </cell>
          <cell r="C518" t="str">
            <v>m3</v>
          </cell>
          <cell r="E518">
            <v>42864</v>
          </cell>
          <cell r="F518">
            <v>150000</v>
          </cell>
        </row>
        <row r="519">
          <cell r="A519">
            <v>104228</v>
          </cell>
          <cell r="B519" t="str">
            <v>CARBONILLA(ESCORIA</v>
          </cell>
          <cell r="C519" t="str">
            <v>m3</v>
          </cell>
          <cell r="E519">
            <v>42864</v>
          </cell>
          <cell r="F519">
            <v>150000</v>
          </cell>
        </row>
        <row r="520">
          <cell r="A520">
            <v>104227</v>
          </cell>
          <cell r="B520" t="str">
            <v>CARBONILLA(ESCORIA GRUESA) - SIN</v>
          </cell>
          <cell r="C520" t="str">
            <v>m3</v>
          </cell>
          <cell r="E520">
            <v>42864</v>
          </cell>
          <cell r="F520">
            <v>150000</v>
          </cell>
        </row>
        <row r="521">
          <cell r="A521">
            <v>100832</v>
          </cell>
          <cell r="B521" t="str">
            <v>CBR en Campo</v>
          </cell>
          <cell r="C521" t="str">
            <v>UN</v>
          </cell>
          <cell r="E521">
            <v>40971</v>
          </cell>
          <cell r="F521">
            <v>174000</v>
          </cell>
        </row>
        <row r="522">
          <cell r="A522">
            <v>612</v>
          </cell>
          <cell r="B522" t="str">
            <v>CEMENTO DIAMANTE Const (NO USAR)</v>
          </cell>
          <cell r="C522" t="str">
            <v>Bt</v>
          </cell>
          <cell r="E522">
            <v>40926</v>
          </cell>
          <cell r="F522">
            <v>24000</v>
          </cell>
        </row>
        <row r="523">
          <cell r="A523">
            <v>1248</v>
          </cell>
          <cell r="B523" t="str">
            <v>CEMENTO GRIS ARGOS (50 kg) (NO USAR)</v>
          </cell>
          <cell r="C523" t="str">
            <v>BT</v>
          </cell>
          <cell r="E523">
            <v>42355</v>
          </cell>
          <cell r="F523">
            <v>29000</v>
          </cell>
        </row>
        <row r="524">
          <cell r="A524">
            <v>101270</v>
          </cell>
          <cell r="B524" t="str">
            <v>CEMENTO ARGOS (Saco de 50 Kg) (NO</v>
          </cell>
          <cell r="C524" t="str">
            <v>UN</v>
          </cell>
          <cell r="E524">
            <v>41068</v>
          </cell>
          <cell r="F524">
            <v>24000</v>
          </cell>
        </row>
        <row r="525">
          <cell r="A525">
            <v>70</v>
          </cell>
          <cell r="B525" t="str">
            <v>CEMENTO BLANCO 40 Kg</v>
          </cell>
          <cell r="C525" t="str">
            <v>KG</v>
          </cell>
          <cell r="E525">
            <v>42786</v>
          </cell>
          <cell r="F525">
            <v>1100</v>
          </cell>
        </row>
        <row r="526">
          <cell r="A526">
            <v>71</v>
          </cell>
          <cell r="B526" t="str">
            <v>CEMENTO GRIS BOYACA (Kg Depós) (NO</v>
          </cell>
          <cell r="C526" t="str">
            <v>KG</v>
          </cell>
          <cell r="E526">
            <v>41068</v>
          </cell>
          <cell r="F526">
            <v>490</v>
          </cell>
        </row>
        <row r="527">
          <cell r="A527">
            <v>581</v>
          </cell>
          <cell r="B527" t="str">
            <v>CEMENTO GRIS (APUS)</v>
          </cell>
          <cell r="C527" t="str">
            <v>KG</v>
          </cell>
          <cell r="E527">
            <v>42947</v>
          </cell>
          <cell r="F527">
            <v>420</v>
          </cell>
        </row>
        <row r="528">
          <cell r="A528">
            <v>579</v>
          </cell>
          <cell r="B528" t="str">
            <v>CEMENTO GRIS (Tn Const) (NO USAR)</v>
          </cell>
          <cell r="C528" t="str">
            <v>Tn</v>
          </cell>
          <cell r="E528">
            <v>41072</v>
          </cell>
          <cell r="F528">
            <v>460000</v>
          </cell>
        </row>
        <row r="530">
          <cell r="A530">
            <v>751</v>
          </cell>
          <cell r="B530" t="str">
            <v>CEMENTO GRIS BOYACA(Tn Depos) (NO</v>
          </cell>
          <cell r="C530" t="str">
            <v>TN</v>
          </cell>
          <cell r="D530" t="str">
            <v>Diamante</v>
          </cell>
          <cell r="E530">
            <v>41072</v>
          </cell>
          <cell r="F530">
            <v>460000</v>
          </cell>
        </row>
        <row r="531">
          <cell r="A531">
            <v>673</v>
          </cell>
          <cell r="B531" t="str">
            <v>CEMENTO GRIS Bulto Depos (APUS)</v>
          </cell>
          <cell r="C531" t="str">
            <v>BT</v>
          </cell>
          <cell r="D531" t="str">
            <v>Diamante</v>
          </cell>
          <cell r="E531">
            <v>42984</v>
          </cell>
          <cell r="F531">
            <v>21000</v>
          </cell>
        </row>
        <row r="533">
          <cell r="A533">
            <v>2619</v>
          </cell>
          <cell r="B533" t="str">
            <v>CEMENTO PAZ DEL RIO (N0 USAR)</v>
          </cell>
          <cell r="C533" t="str">
            <v>BT</v>
          </cell>
          <cell r="E533">
            <v>40815</v>
          </cell>
          <cell r="F533">
            <v>21500</v>
          </cell>
        </row>
        <row r="534">
          <cell r="A534">
            <v>104269</v>
          </cell>
          <cell r="B534" t="str">
            <v>CENIZA + TRANSPORTE</v>
          </cell>
          <cell r="C534" t="str">
            <v>m3</v>
          </cell>
          <cell r="E534">
            <v>40910</v>
          </cell>
          <cell r="F534">
            <v>44080</v>
          </cell>
        </row>
        <row r="535">
          <cell r="A535">
            <v>102467</v>
          </cell>
          <cell r="B535" t="str">
            <v>CICATRIZANTE HORMONAL (FRASCO DE</v>
          </cell>
          <cell r="C535" t="str">
            <v>UND</v>
          </cell>
          <cell r="E535">
            <v>42819</v>
          </cell>
          <cell r="F535">
            <v>25000</v>
          </cell>
        </row>
        <row r="536">
          <cell r="A536">
            <v>100657</v>
          </cell>
          <cell r="B536" t="str">
            <v>CONCRETO 1500 PSI (105N) gravilla fina</v>
          </cell>
          <cell r="C536" t="str">
            <v>M3</v>
          </cell>
          <cell r="E536">
            <v>40932</v>
          </cell>
          <cell r="F536">
            <v>273891</v>
          </cell>
        </row>
        <row r="537">
          <cell r="A537">
            <v>2651</v>
          </cell>
          <cell r="B537" t="str">
            <v>CONCRETO 1500 PSI (105N) Gr=1"</v>
          </cell>
          <cell r="C537" t="str">
            <v>M3</v>
          </cell>
          <cell r="E537">
            <v>42815</v>
          </cell>
          <cell r="F537">
            <v>302974</v>
          </cell>
        </row>
        <row r="539">
          <cell r="A539">
            <v>2817</v>
          </cell>
          <cell r="B539" t="str">
            <v>CONCRETO 1500 PSI Imperm.Gr=1"</v>
          </cell>
          <cell r="C539" t="str">
            <v>M3</v>
          </cell>
          <cell r="D539" t="str">
            <v>GRAVA FINA</v>
          </cell>
          <cell r="E539">
            <v>40932</v>
          </cell>
          <cell r="F539">
            <v>268674</v>
          </cell>
        </row>
        <row r="540">
          <cell r="A540">
            <v>102420</v>
          </cell>
          <cell r="B540" t="str">
            <v>CONCRETO 1500 PSI Imperm.Gr=1/2"</v>
          </cell>
          <cell r="C540" t="str">
            <v>M3</v>
          </cell>
          <cell r="D540" t="str">
            <v>GRAVA FINA</v>
          </cell>
          <cell r="E540">
            <v>42947</v>
          </cell>
          <cell r="F540">
            <v>323323</v>
          </cell>
        </row>
        <row r="542">
          <cell r="A542">
            <v>2685</v>
          </cell>
          <cell r="B542" t="str">
            <v>CONCRETO 1500 PSI RAPIDO PLANTA Gr=1"</v>
          </cell>
          <cell r="C542" t="str">
            <v>M3</v>
          </cell>
          <cell r="E542">
            <v>42846</v>
          </cell>
          <cell r="F542">
            <v>302974</v>
          </cell>
        </row>
        <row r="543">
          <cell r="A543">
            <v>100658</v>
          </cell>
          <cell r="B543" t="str">
            <v>CONCRETO 2000 PSI (140N) Gravilla Fina</v>
          </cell>
          <cell r="C543" t="str">
            <v>M3</v>
          </cell>
          <cell r="E543">
            <v>41072</v>
          </cell>
          <cell r="F543">
            <v>269468</v>
          </cell>
        </row>
        <row r="544">
          <cell r="A544">
            <v>2652</v>
          </cell>
          <cell r="B544" t="str">
            <v>CONCRETO 2000 PSI (140N) COMUN Gr=1</v>
          </cell>
          <cell r="C544" t="str">
            <v>M3</v>
          </cell>
          <cell r="E544">
            <v>42075</v>
          </cell>
          <cell r="F544">
            <v>303340</v>
          </cell>
        </row>
        <row r="545">
          <cell r="A545">
            <v>2818</v>
          </cell>
          <cell r="B545" t="str">
            <v>CONCRETO 2000 PSI COMUN Imperm.Gr=1"</v>
          </cell>
          <cell r="C545" t="str">
            <v>M3</v>
          </cell>
          <cell r="E545">
            <v>42962</v>
          </cell>
          <cell r="F545">
            <v>338019.5</v>
          </cell>
        </row>
        <row r="546">
          <cell r="A546">
            <v>2686</v>
          </cell>
          <cell r="B546" t="str">
            <v>CONCRETO 2000 PSI COMUN RAPIDO PLANTA</v>
          </cell>
          <cell r="C546" t="str">
            <v>M3</v>
          </cell>
          <cell r="E546">
            <v>40928</v>
          </cell>
          <cell r="F546">
            <v>275268</v>
          </cell>
        </row>
        <row r="547">
          <cell r="A547">
            <v>100659</v>
          </cell>
          <cell r="B547" t="str">
            <v>CONCRETO 2500 PSI (175N) gravilla fina</v>
          </cell>
          <cell r="C547" t="str">
            <v>M3</v>
          </cell>
          <cell r="E547">
            <v>42947</v>
          </cell>
          <cell r="F547">
            <v>348361.79</v>
          </cell>
        </row>
        <row r="548">
          <cell r="A548">
            <v>3606</v>
          </cell>
          <cell r="B548" t="str">
            <v>CONCRETO 2500 PSI (175N) OUTINORD</v>
          </cell>
          <cell r="C548" t="str">
            <v>M3</v>
          </cell>
          <cell r="E548">
            <v>41897</v>
          </cell>
          <cell r="F548">
            <v>330917</v>
          </cell>
        </row>
        <row r="549">
          <cell r="A549">
            <v>6023</v>
          </cell>
          <cell r="B549" t="str">
            <v>CONCRETO 2500 PSI (175N) TREMIE Gr=1/2"</v>
          </cell>
          <cell r="C549" t="str">
            <v>M3</v>
          </cell>
          <cell r="E549">
            <v>41897</v>
          </cell>
          <cell r="F549">
            <v>356274</v>
          </cell>
        </row>
        <row r="550">
          <cell r="A550">
            <v>100489</v>
          </cell>
          <cell r="B550" t="str">
            <v>CONCRETO 2500 PSI COMUN C/Prem Gr=1" **</v>
          </cell>
          <cell r="C550" t="str">
            <v>M3</v>
          </cell>
          <cell r="E550">
            <v>42947</v>
          </cell>
          <cell r="F550">
            <v>338484.79</v>
          </cell>
        </row>
        <row r="551">
          <cell r="A551">
            <v>104209</v>
          </cell>
          <cell r="B551" t="str">
            <v>CONCRETO 2500 PSI COMUN Gr=1/2"(No usar)</v>
          </cell>
          <cell r="C551" t="str">
            <v>m3</v>
          </cell>
          <cell r="E551">
            <v>42075</v>
          </cell>
          <cell r="F551">
            <v>335472</v>
          </cell>
        </row>
        <row r="553">
          <cell r="B553" t="str">
            <v>Tekhne Ltda. Control Integral de Obras</v>
          </cell>
        </row>
        <row r="557">
          <cell r="B557" t="str">
            <v>Listado de Insumos</v>
          </cell>
        </row>
        <row r="559">
          <cell r="A559">
            <v>43132</v>
          </cell>
          <cell r="C559" t="str">
            <v>INSTITUTO DISTRITAL DE RECREACION Y</v>
          </cell>
          <cell r="E559" t="str">
            <v>Página 9</v>
          </cell>
        </row>
        <row r="562">
          <cell r="A562" t="str">
            <v>Código</v>
          </cell>
          <cell r="B562" t="str">
            <v>Descripción</v>
          </cell>
          <cell r="D562" t="str">
            <v>Unidad</v>
          </cell>
          <cell r="F562" t="str">
            <v>Referencia</v>
          </cell>
        </row>
        <row r="565">
          <cell r="A565">
            <v>2819</v>
          </cell>
          <cell r="B565" t="str">
            <v>CONCRETO 2500 PSICOMUN Imperm.Gr=1"</v>
          </cell>
          <cell r="C565" t="str">
            <v>M3</v>
          </cell>
          <cell r="E565">
            <v>42836</v>
          </cell>
          <cell r="F565">
            <v>351522</v>
          </cell>
        </row>
        <row r="566">
          <cell r="A566">
            <v>100661</v>
          </cell>
          <cell r="B566" t="str">
            <v>CONCRETO 3000 PSI gravilla comun Gr=1"baja</v>
          </cell>
          <cell r="C566" t="str">
            <v>M3</v>
          </cell>
          <cell r="E566">
            <v>42619</v>
          </cell>
          <cell r="F566">
            <v>383078.40000000002</v>
          </cell>
        </row>
        <row r="567">
          <cell r="A567">
            <v>2820</v>
          </cell>
          <cell r="B567" t="str">
            <v>CONCRETO 3000 PSI Imperm. Gr=1/2"</v>
          </cell>
          <cell r="C567" t="str">
            <v>M3</v>
          </cell>
          <cell r="E567">
            <v>42947</v>
          </cell>
          <cell r="F567">
            <v>375527</v>
          </cell>
        </row>
        <row r="568">
          <cell r="A568">
            <v>100722</v>
          </cell>
          <cell r="B568" t="str">
            <v>CONCRETO 3000 PSI (210N) Ocre GC ***</v>
          </cell>
          <cell r="C568" t="str">
            <v>M3</v>
          </cell>
          <cell r="E568">
            <v>41897</v>
          </cell>
          <cell r="F568">
            <v>459249</v>
          </cell>
        </row>
        <row r="569">
          <cell r="A569">
            <v>100723</v>
          </cell>
          <cell r="B569" t="str">
            <v>CONCRETO 3000 PSI (210N) Ocre GF ***</v>
          </cell>
          <cell r="C569" t="str">
            <v>M3</v>
          </cell>
          <cell r="E569">
            <v>41897</v>
          </cell>
          <cell r="F569">
            <v>444549</v>
          </cell>
        </row>
        <row r="570">
          <cell r="A570">
            <v>3603</v>
          </cell>
          <cell r="B570" t="str">
            <v>CONCRETO 3000 PSI (210N) TREMIE 19mm</v>
          </cell>
          <cell r="C570" t="str">
            <v>M3</v>
          </cell>
          <cell r="E570">
            <v>42947</v>
          </cell>
          <cell r="F570">
            <v>389351.34</v>
          </cell>
        </row>
        <row r="571">
          <cell r="A571">
            <v>100732</v>
          </cell>
          <cell r="B571" t="str">
            <v>CONCRETO 3000 PSI (210N) Tremie tornillo cont</v>
          </cell>
          <cell r="C571" t="str">
            <v>M3</v>
          </cell>
          <cell r="E571">
            <v>42075</v>
          </cell>
          <cell r="F571">
            <v>380480</v>
          </cell>
        </row>
        <row r="572">
          <cell r="A572">
            <v>2654</v>
          </cell>
          <cell r="B572" t="str">
            <v>CONCRETO 3000 PSI (210N) COMUN Gr=1"</v>
          </cell>
          <cell r="C572" t="str">
            <v>M3</v>
          </cell>
          <cell r="E572">
            <v>42947</v>
          </cell>
          <cell r="F572">
            <v>366807</v>
          </cell>
        </row>
        <row r="573">
          <cell r="A573">
            <v>101820</v>
          </cell>
          <cell r="B573" t="str">
            <v>CONCRETO 3000 PSI (210N) COMUN Gr=1"</v>
          </cell>
          <cell r="C573" t="str">
            <v>M3</v>
          </cell>
          <cell r="E573">
            <v>42447</v>
          </cell>
          <cell r="F573">
            <v>369889</v>
          </cell>
        </row>
        <row r="574">
          <cell r="A574">
            <v>3607</v>
          </cell>
          <cell r="B574" t="str">
            <v>CONCRETO 3000 PSI (210N) G.F. OUTINOURD</v>
          </cell>
          <cell r="C574" t="str">
            <v>M3</v>
          </cell>
          <cell r="E574">
            <v>42947</v>
          </cell>
          <cell r="F574">
            <v>428304</v>
          </cell>
        </row>
        <row r="575">
          <cell r="A575">
            <v>100660</v>
          </cell>
          <cell r="B575" t="str">
            <v>CONCRETO 3000 PSI (210N) gravilla fina 1/2" ***</v>
          </cell>
          <cell r="C575" t="str">
            <v>M3</v>
          </cell>
          <cell r="E575">
            <v>42947</v>
          </cell>
          <cell r="F575">
            <v>359819</v>
          </cell>
        </row>
        <row r="576">
          <cell r="A576">
            <v>101143</v>
          </cell>
          <cell r="B576" t="str">
            <v>CONCRETO 3000 PSI Lanzado (Inc. Bomba)</v>
          </cell>
          <cell r="C576" t="str">
            <v>M3</v>
          </cell>
          <cell r="E576">
            <v>42947</v>
          </cell>
          <cell r="F576">
            <v>493144.33</v>
          </cell>
        </row>
        <row r="577">
          <cell r="A577">
            <v>2688</v>
          </cell>
          <cell r="B577" t="str">
            <v>CONCRETO 3000 PSITRADICIONAL C/Prem</v>
          </cell>
          <cell r="C577" t="str">
            <v>M3</v>
          </cell>
          <cell r="E577">
            <v>42447</v>
          </cell>
          <cell r="F577">
            <v>370829</v>
          </cell>
        </row>
        <row r="578">
          <cell r="A578">
            <v>100662</v>
          </cell>
          <cell r="B578" t="str">
            <v>CONCRETO 3500 PSI (245N) gravilla fina1/2" **</v>
          </cell>
          <cell r="C578" t="str">
            <v>M3</v>
          </cell>
          <cell r="E578">
            <v>42947</v>
          </cell>
          <cell r="F578">
            <v>401204</v>
          </cell>
        </row>
        <row r="579">
          <cell r="A579">
            <v>100724</v>
          </cell>
          <cell r="B579" t="str">
            <v>CONCRETO 3500 PSI (245N) Ocre GC ***</v>
          </cell>
          <cell r="C579" t="str">
            <v>M3</v>
          </cell>
          <cell r="E579">
            <v>41897</v>
          </cell>
          <cell r="F579">
            <v>465930</v>
          </cell>
        </row>
        <row r="580">
          <cell r="A580">
            <v>100725</v>
          </cell>
          <cell r="B580" t="str">
            <v>CONCRETO 3500 PSI (245N) Ocre GF ***</v>
          </cell>
          <cell r="C580" t="str">
            <v>M3</v>
          </cell>
          <cell r="E580">
            <v>42947</v>
          </cell>
          <cell r="F580">
            <v>550851</v>
          </cell>
        </row>
        <row r="581">
          <cell r="A581">
            <v>2655</v>
          </cell>
          <cell r="B581" t="str">
            <v>CONCRETO 3500 PSI (245N) COMUN Gr=1"(No</v>
          </cell>
          <cell r="C581" t="str">
            <v>M3</v>
          </cell>
          <cell r="E581">
            <v>42075</v>
          </cell>
          <cell r="F581">
            <v>357744</v>
          </cell>
        </row>
        <row r="582">
          <cell r="A582">
            <v>2689</v>
          </cell>
          <cell r="B582" t="str">
            <v>CONCRETO 3500 PSI COMUN Gr=1"(No usar)</v>
          </cell>
          <cell r="C582" t="str">
            <v>M3</v>
          </cell>
          <cell r="E582">
            <v>42075</v>
          </cell>
          <cell r="F582">
            <v>357744</v>
          </cell>
        </row>
        <row r="583">
          <cell r="A583">
            <v>2821</v>
          </cell>
          <cell r="B583" t="str">
            <v>CONCRETO 3500 PSI COMUN Imperm.Gr=1"</v>
          </cell>
          <cell r="C583" t="str">
            <v>M3</v>
          </cell>
          <cell r="E583">
            <v>42075</v>
          </cell>
          <cell r="F583">
            <v>363486</v>
          </cell>
        </row>
        <row r="584">
          <cell r="A584">
            <v>3608</v>
          </cell>
          <cell r="B584" t="str">
            <v>CONCRETO 3500PSI (245N) OUTINOURD</v>
          </cell>
          <cell r="C584" t="str">
            <v>M3</v>
          </cell>
          <cell r="E584">
            <v>42075</v>
          </cell>
          <cell r="F584">
            <v>377928</v>
          </cell>
        </row>
        <row r="585">
          <cell r="A585">
            <v>3604</v>
          </cell>
          <cell r="B585" t="str">
            <v>CONCRETO 3500PSI (245N) TREMIE 19mm</v>
          </cell>
          <cell r="C585" t="str">
            <v>M3</v>
          </cell>
          <cell r="E585">
            <v>42075</v>
          </cell>
          <cell r="F585">
            <v>375144</v>
          </cell>
        </row>
        <row r="586">
          <cell r="A586">
            <v>3600</v>
          </cell>
          <cell r="B586" t="str">
            <v>CONCRETO 3500PSI (245N) COMUN Gr=1"</v>
          </cell>
          <cell r="C586" t="str">
            <v>M3</v>
          </cell>
          <cell r="E586">
            <v>42808</v>
          </cell>
          <cell r="F586">
            <v>363671.14</v>
          </cell>
        </row>
        <row r="587">
          <cell r="A587">
            <v>100663</v>
          </cell>
          <cell r="B587" t="str">
            <v>CONCRETO 4000 PSI (280N) gravilla fina 1/2"</v>
          </cell>
          <cell r="C587" t="str">
            <v>M3</v>
          </cell>
          <cell r="E587">
            <v>42947</v>
          </cell>
          <cell r="F587">
            <v>385500.5</v>
          </cell>
        </row>
        <row r="588">
          <cell r="A588">
            <v>100727</v>
          </cell>
          <cell r="B588" t="str">
            <v>CONCRETO 4000 PSI (280N) Ocre GC ***</v>
          </cell>
          <cell r="C588" t="str">
            <v>M3</v>
          </cell>
          <cell r="E588">
            <v>41897</v>
          </cell>
          <cell r="F588">
            <v>479739</v>
          </cell>
        </row>
        <row r="589">
          <cell r="A589">
            <v>100726</v>
          </cell>
          <cell r="B589" t="str">
            <v>CONCRETO 4000 PSI (280N) Ocre GF ***</v>
          </cell>
          <cell r="C589" t="str">
            <v>M3</v>
          </cell>
          <cell r="E589">
            <v>41897</v>
          </cell>
          <cell r="F589">
            <v>488648</v>
          </cell>
        </row>
        <row r="590">
          <cell r="A590">
            <v>3609</v>
          </cell>
          <cell r="B590" t="str">
            <v>CONCRETO 4000 PSI (280N) OUTINOURD</v>
          </cell>
          <cell r="C590" t="str">
            <v>M3</v>
          </cell>
          <cell r="E590">
            <v>42856</v>
          </cell>
          <cell r="F590">
            <v>431625</v>
          </cell>
        </row>
        <row r="591">
          <cell r="A591">
            <v>3605</v>
          </cell>
          <cell r="B591" t="str">
            <v>CONCRETO 4000 PSI (280N) TREMIE 19mm</v>
          </cell>
          <cell r="C591" t="str">
            <v>M3</v>
          </cell>
          <cell r="E591">
            <v>42075</v>
          </cell>
          <cell r="F591">
            <v>410787</v>
          </cell>
        </row>
        <row r="592">
          <cell r="A592">
            <v>2656</v>
          </cell>
          <cell r="B592" t="str">
            <v>CONCRETO 4000 PSI (280N) COMUN Gr=1"</v>
          </cell>
          <cell r="C592" t="str">
            <v>M3</v>
          </cell>
          <cell r="E592">
            <v>42947</v>
          </cell>
          <cell r="F592">
            <v>377202.63</v>
          </cell>
        </row>
        <row r="593">
          <cell r="A593">
            <v>3601</v>
          </cell>
          <cell r="B593" t="str">
            <v>CONCRETO 4000 PSI (280N) COMUN Gr=1"(No</v>
          </cell>
          <cell r="C593" t="str">
            <v>M3</v>
          </cell>
          <cell r="E593">
            <v>42495</v>
          </cell>
          <cell r="F593">
            <v>393101</v>
          </cell>
        </row>
        <row r="594">
          <cell r="A594">
            <v>2822</v>
          </cell>
          <cell r="B594" t="str">
            <v>CONCRETO 4000 PSI COMUN Imperm.Gr=1"</v>
          </cell>
          <cell r="C594" t="str">
            <v>M3</v>
          </cell>
          <cell r="E594">
            <v>42947</v>
          </cell>
          <cell r="F594">
            <v>412633</v>
          </cell>
        </row>
        <row r="595">
          <cell r="A595">
            <v>2690</v>
          </cell>
          <cell r="B595" t="str">
            <v>CONCRETO 4000 PSI COMUN Gr=1"(No usar)</v>
          </cell>
          <cell r="C595" t="str">
            <v>M3</v>
          </cell>
          <cell r="E595">
            <v>42495</v>
          </cell>
          <cell r="F595">
            <v>393101</v>
          </cell>
        </row>
        <row r="596">
          <cell r="A596">
            <v>2691</v>
          </cell>
          <cell r="B596" t="str">
            <v>CONCRETO 4500 PSI C/Prem Gr=1"</v>
          </cell>
          <cell r="C596" t="str">
            <v>M3</v>
          </cell>
          <cell r="E596">
            <v>42075</v>
          </cell>
          <cell r="F596">
            <v>400084</v>
          </cell>
        </row>
        <row r="597">
          <cell r="A597">
            <v>100664</v>
          </cell>
          <cell r="B597" t="str">
            <v>CONCRETO 4500 PSI (315N) gravilla fina 1/2" **</v>
          </cell>
          <cell r="C597" t="str">
            <v>M3</v>
          </cell>
          <cell r="E597">
            <v>42075</v>
          </cell>
          <cell r="F597">
            <v>409364</v>
          </cell>
        </row>
        <row r="598">
          <cell r="A598">
            <v>100728</v>
          </cell>
          <cell r="B598" t="str">
            <v>CONCRETO 4500 PSI (315N) Ocre GC ***</v>
          </cell>
          <cell r="C598" t="str">
            <v>M3</v>
          </cell>
          <cell r="E598">
            <v>41897</v>
          </cell>
          <cell r="F598">
            <v>506577</v>
          </cell>
        </row>
        <row r="599">
          <cell r="A599">
            <v>100729</v>
          </cell>
          <cell r="B599" t="str">
            <v>CONCRETO 4500 PSI (315N) Ocre GF ***</v>
          </cell>
          <cell r="C599" t="str">
            <v>M3</v>
          </cell>
          <cell r="E599">
            <v>41897</v>
          </cell>
          <cell r="F599">
            <v>515485</v>
          </cell>
        </row>
        <row r="600">
          <cell r="A600">
            <v>101081</v>
          </cell>
          <cell r="B600" t="str">
            <v>CONCRETO 4500 PSI (315N) Outinord ***</v>
          </cell>
          <cell r="C600" t="str">
            <v>M3</v>
          </cell>
          <cell r="E600">
            <v>42075</v>
          </cell>
          <cell r="F600">
            <v>436740</v>
          </cell>
        </row>
        <row r="601">
          <cell r="A601">
            <v>2657</v>
          </cell>
          <cell r="B601" t="str">
            <v>CONCRETO 4500 PSI (315N) COMUN Gr=1"</v>
          </cell>
          <cell r="C601" t="str">
            <v>M3</v>
          </cell>
          <cell r="E601">
            <v>42075</v>
          </cell>
          <cell r="F601">
            <v>400084</v>
          </cell>
        </row>
        <row r="602">
          <cell r="A602">
            <v>2823</v>
          </cell>
          <cell r="B602" t="str">
            <v>CONCRETO 4500 PSI COMUN Imperm.Gr=1"</v>
          </cell>
          <cell r="C602" t="str">
            <v>M3</v>
          </cell>
          <cell r="E602">
            <v>42836</v>
          </cell>
          <cell r="F602">
            <v>401796</v>
          </cell>
        </row>
        <row r="603">
          <cell r="A603">
            <v>2692</v>
          </cell>
          <cell r="B603" t="str">
            <v>CONCRETO 5000 PSI C/Prem Gr=1"</v>
          </cell>
          <cell r="C603" t="str">
            <v>M3</v>
          </cell>
          <cell r="E603">
            <v>42075</v>
          </cell>
          <cell r="F603">
            <v>430128</v>
          </cell>
        </row>
        <row r="604">
          <cell r="A604">
            <v>100665</v>
          </cell>
          <cell r="B604" t="str">
            <v>CONCRETO 5000 PSI (350N) gravilla fina</v>
          </cell>
          <cell r="C604" t="str">
            <v>M3</v>
          </cell>
          <cell r="E604">
            <v>42075</v>
          </cell>
          <cell r="F604">
            <v>439408</v>
          </cell>
        </row>
        <row r="605">
          <cell r="A605">
            <v>100731</v>
          </cell>
          <cell r="B605" t="str">
            <v>CONCRETO 5000 PSI (350N) Ocre GC ***</v>
          </cell>
          <cell r="C605" t="str">
            <v>M3</v>
          </cell>
          <cell r="E605">
            <v>41897</v>
          </cell>
          <cell r="F605">
            <v>535419</v>
          </cell>
        </row>
        <row r="606">
          <cell r="A606">
            <v>100730</v>
          </cell>
          <cell r="B606" t="str">
            <v>CONCRETO 5000 PSI (350N) Ocre GF ***</v>
          </cell>
          <cell r="C606" t="str">
            <v>M3</v>
          </cell>
          <cell r="E606">
            <v>41897</v>
          </cell>
          <cell r="F606">
            <v>544328</v>
          </cell>
        </row>
        <row r="607">
          <cell r="A607">
            <v>101065</v>
          </cell>
          <cell r="B607" t="str">
            <v>CONCRETO 5000 PSI (350N) Blanco GF ***</v>
          </cell>
          <cell r="C607" t="str">
            <v>M3</v>
          </cell>
          <cell r="E607">
            <v>41897</v>
          </cell>
          <cell r="F607">
            <v>510920</v>
          </cell>
        </row>
        <row r="608">
          <cell r="A608">
            <v>2658</v>
          </cell>
          <cell r="B608" t="str">
            <v>CONCRETO 5000 PSI (350N) COMUN Gr=1"</v>
          </cell>
          <cell r="C608" t="str">
            <v>M3</v>
          </cell>
          <cell r="E608">
            <v>42075</v>
          </cell>
          <cell r="F608">
            <v>430128</v>
          </cell>
        </row>
        <row r="609">
          <cell r="A609">
            <v>2824</v>
          </cell>
          <cell r="B609" t="str">
            <v>CONCRETO 5000 PSI COMUN Imperm.Gr=1"</v>
          </cell>
          <cell r="C609" t="str">
            <v>M3</v>
          </cell>
          <cell r="E609">
            <v>41897</v>
          </cell>
          <cell r="F609">
            <v>405722</v>
          </cell>
        </row>
        <row r="610">
          <cell r="A610">
            <v>2659</v>
          </cell>
          <cell r="B610" t="str">
            <v>CONCRETO 6000 PSI (420N)</v>
          </cell>
          <cell r="C610" t="str">
            <v>M3</v>
          </cell>
          <cell r="E610">
            <v>41897</v>
          </cell>
          <cell r="F610">
            <v>443881</v>
          </cell>
        </row>
        <row r="611">
          <cell r="A611">
            <v>100666</v>
          </cell>
          <cell r="B611" t="str">
            <v>CONCRETO 6000 PSI (420N) gravilla fina **</v>
          </cell>
          <cell r="C611" t="str">
            <v>M3</v>
          </cell>
          <cell r="E611">
            <v>41897</v>
          </cell>
          <cell r="F611">
            <v>487423</v>
          </cell>
        </row>
        <row r="612">
          <cell r="A612">
            <v>2825</v>
          </cell>
          <cell r="B612" t="str">
            <v>CONCRETO 6000 PSI Imperm.</v>
          </cell>
          <cell r="C612" t="str">
            <v>M3</v>
          </cell>
          <cell r="E612">
            <v>40913</v>
          </cell>
          <cell r="F612">
            <v>347081</v>
          </cell>
        </row>
        <row r="613">
          <cell r="A613">
            <v>105923</v>
          </cell>
          <cell r="B613" t="str">
            <v>CONCRETO ARQUITECTONICO</v>
          </cell>
          <cell r="C613" t="str">
            <v>m3</v>
          </cell>
          <cell r="E613">
            <v>42643</v>
          </cell>
          <cell r="F613">
            <v>549724</v>
          </cell>
        </row>
        <row r="614">
          <cell r="A614">
            <v>102112</v>
          </cell>
          <cell r="B614" t="str">
            <v>CONCRETO FLUIDO 2500 psi Gr=1"</v>
          </cell>
          <cell r="C614" t="str">
            <v>M3</v>
          </cell>
          <cell r="E614">
            <v>40814</v>
          </cell>
          <cell r="F614">
            <v>259496</v>
          </cell>
        </row>
        <row r="616">
          <cell r="B616" t="str">
            <v>Tekhne Ltda. Control Integral de Obras</v>
          </cell>
        </row>
        <row r="620">
          <cell r="B620" t="str">
            <v>Listado de Insumos</v>
          </cell>
        </row>
        <row r="622">
          <cell r="A622">
            <v>43132</v>
          </cell>
          <cell r="C622" t="str">
            <v>INSTITUTO DISTRITAL DE RECREACION Y</v>
          </cell>
          <cell r="E622" t="str">
            <v>Página 10</v>
          </cell>
        </row>
        <row r="625">
          <cell r="A625" t="str">
            <v>Código</v>
          </cell>
          <cell r="B625" t="str">
            <v>Descripción</v>
          </cell>
          <cell r="D625" t="str">
            <v>Unidad</v>
          </cell>
          <cell r="F625" t="str">
            <v>Referencia</v>
          </cell>
        </row>
        <row r="628">
          <cell r="A628">
            <v>82</v>
          </cell>
          <cell r="B628" t="str">
            <v>CONCRETO FLUIDO 3000 psi Gr=1"</v>
          </cell>
          <cell r="C628" t="str">
            <v>M3</v>
          </cell>
          <cell r="E628">
            <v>40814</v>
          </cell>
          <cell r="F628">
            <v>270359</v>
          </cell>
        </row>
        <row r="629">
          <cell r="A629">
            <v>2660</v>
          </cell>
          <cell r="B629" t="str">
            <v>CONCRETO PAVIMENTO MR-36</v>
          </cell>
          <cell r="C629" t="str">
            <v>M3</v>
          </cell>
          <cell r="E629">
            <v>40227</v>
          </cell>
          <cell r="F629">
            <v>253934</v>
          </cell>
        </row>
        <row r="630">
          <cell r="A630">
            <v>2661</v>
          </cell>
          <cell r="B630" t="str">
            <v>CONCRETO PAVIMENTO MR-39</v>
          </cell>
          <cell r="C630" t="str">
            <v>M3</v>
          </cell>
          <cell r="E630">
            <v>42775</v>
          </cell>
          <cell r="F630">
            <v>375683</v>
          </cell>
        </row>
        <row r="631">
          <cell r="A631">
            <v>2662</v>
          </cell>
          <cell r="B631" t="str">
            <v>CONCRETO PAVIMENTO MR-41</v>
          </cell>
          <cell r="C631" t="str">
            <v>M3</v>
          </cell>
          <cell r="E631">
            <v>40814</v>
          </cell>
          <cell r="F631">
            <v>275452</v>
          </cell>
        </row>
        <row r="632">
          <cell r="A632">
            <v>2663</v>
          </cell>
          <cell r="B632" t="str">
            <v>CONCRETO PAVIMENTO MR-43</v>
          </cell>
          <cell r="C632" t="str">
            <v>M3</v>
          </cell>
          <cell r="E632">
            <v>40814</v>
          </cell>
          <cell r="F632">
            <v>285387</v>
          </cell>
        </row>
        <row r="633">
          <cell r="A633">
            <v>2664</v>
          </cell>
          <cell r="B633" t="str">
            <v>CONCRETO PAVIMENTO MR-45</v>
          </cell>
          <cell r="C633" t="str">
            <v>M3</v>
          </cell>
          <cell r="E633">
            <v>42929</v>
          </cell>
          <cell r="F633">
            <v>441107</v>
          </cell>
        </row>
        <row r="634">
          <cell r="A634">
            <v>3318</v>
          </cell>
          <cell r="B634" t="str">
            <v>CONCRETO PAVIMENTO MR-46</v>
          </cell>
          <cell r="C634" t="str">
            <v>M3</v>
          </cell>
          <cell r="E634">
            <v>40227</v>
          </cell>
          <cell r="F634">
            <v>266053</v>
          </cell>
        </row>
        <row r="635">
          <cell r="A635">
            <v>100491</v>
          </cell>
          <cell r="B635" t="str">
            <v>CONCRETO PAVIMENTO MR-47</v>
          </cell>
          <cell r="C635" t="str">
            <v>M3</v>
          </cell>
          <cell r="E635">
            <v>40227</v>
          </cell>
          <cell r="F635">
            <v>275338</v>
          </cell>
        </row>
        <row r="636">
          <cell r="A636">
            <v>4025</v>
          </cell>
          <cell r="B636" t="str">
            <v>CONCRETO PAVIMENTO MR-50</v>
          </cell>
          <cell r="C636" t="str">
            <v>M3</v>
          </cell>
          <cell r="E636">
            <v>40814</v>
          </cell>
          <cell r="F636">
            <v>329799</v>
          </cell>
        </row>
        <row r="637">
          <cell r="A637">
            <v>100492</v>
          </cell>
          <cell r="B637" t="str">
            <v>CONCRETO PAVIMENTO MR-53</v>
          </cell>
          <cell r="C637" t="str">
            <v>M3</v>
          </cell>
          <cell r="E637">
            <v>40130</v>
          </cell>
          <cell r="F637">
            <v>445904</v>
          </cell>
        </row>
        <row r="638">
          <cell r="A638">
            <v>105873</v>
          </cell>
          <cell r="B638" t="str">
            <v>CONCRETO PAVIMENTO MR-36 (&gt;500 M3)</v>
          </cell>
          <cell r="C638" t="str">
            <v>m3</v>
          </cell>
          <cell r="E638">
            <v>42947</v>
          </cell>
          <cell r="F638">
            <v>363869</v>
          </cell>
        </row>
        <row r="640">
          <cell r="A640">
            <v>3188</v>
          </cell>
          <cell r="B640" t="str">
            <v>CONCRETO PROFESIONAL ANTIBACTERIANO</v>
          </cell>
          <cell r="C640" t="str">
            <v>M3</v>
          </cell>
          <cell r="D640" t="str">
            <v>3500PSI</v>
          </cell>
          <cell r="E640">
            <v>40135</v>
          </cell>
          <cell r="F640">
            <v>342140</v>
          </cell>
        </row>
        <row r="641">
          <cell r="A641">
            <v>3192</v>
          </cell>
          <cell r="B641" t="str">
            <v>CONCRETO PROFESIONAL</v>
          </cell>
          <cell r="C641" t="str">
            <v>M3</v>
          </cell>
          <cell r="D641" t="str">
            <v>4000PSI</v>
          </cell>
          <cell r="E641">
            <v>40134</v>
          </cell>
          <cell r="F641">
            <v>371200</v>
          </cell>
        </row>
        <row r="642">
          <cell r="A642">
            <v>3200</v>
          </cell>
          <cell r="B642" t="str">
            <v>CONCRETO PROFESIONAL DURACREP GC</v>
          </cell>
          <cell r="C642" t="str">
            <v>M3</v>
          </cell>
          <cell r="D642" t="str">
            <v>3500PSI</v>
          </cell>
          <cell r="E642">
            <v>40135</v>
          </cell>
          <cell r="F642">
            <v>360595</v>
          </cell>
        </row>
        <row r="644">
          <cell r="A644">
            <v>9477</v>
          </cell>
          <cell r="B644" t="str">
            <v>CORTE DE NUCLEOS DE CONCRETO</v>
          </cell>
          <cell r="C644" t="str">
            <v>UN</v>
          </cell>
          <cell r="E644">
            <v>41155</v>
          </cell>
          <cell r="F644">
            <v>19700</v>
          </cell>
        </row>
        <row r="645">
          <cell r="A645">
            <v>102462</v>
          </cell>
          <cell r="B645" t="str">
            <v>CORTE DE PLATINA (100X50CM)</v>
          </cell>
          <cell r="C645" t="str">
            <v>UND</v>
          </cell>
          <cell r="E645">
            <v>40211</v>
          </cell>
          <cell r="F645">
            <v>17400</v>
          </cell>
        </row>
        <row r="646">
          <cell r="A646">
            <v>102465</v>
          </cell>
          <cell r="B646" t="str">
            <v>CORTE DE PLATINA (10X10CM)</v>
          </cell>
          <cell r="C646" t="str">
            <v>UND</v>
          </cell>
          <cell r="E646">
            <v>40211</v>
          </cell>
          <cell r="F646">
            <v>3480</v>
          </cell>
        </row>
        <row r="647">
          <cell r="A647">
            <v>102464</v>
          </cell>
          <cell r="B647" t="str">
            <v>CORTE DE PLATINA (10X60CM)</v>
          </cell>
          <cell r="C647" t="str">
            <v>UND</v>
          </cell>
          <cell r="E647">
            <v>40211</v>
          </cell>
          <cell r="F647">
            <v>10440</v>
          </cell>
        </row>
        <row r="648">
          <cell r="A648">
            <v>102463</v>
          </cell>
          <cell r="B648" t="str">
            <v>CORTE DE PLATINA (30X64CM)</v>
          </cell>
          <cell r="C648" t="str">
            <v>UND</v>
          </cell>
          <cell r="E648">
            <v>40211</v>
          </cell>
          <cell r="F648">
            <v>10440</v>
          </cell>
        </row>
        <row r="649">
          <cell r="A649">
            <v>101271</v>
          </cell>
          <cell r="B649" t="str">
            <v>CORTE DE VARILLA LISA</v>
          </cell>
          <cell r="C649" t="str">
            <v>KG</v>
          </cell>
          <cell r="E649">
            <v>39864</v>
          </cell>
          <cell r="F649">
            <v>290</v>
          </cell>
        </row>
        <row r="650">
          <cell r="A650">
            <v>100829</v>
          </cell>
          <cell r="B650" t="str">
            <v>Densidad del terreno con Densímetro nuclear</v>
          </cell>
          <cell r="C650" t="str">
            <v>UN</v>
          </cell>
          <cell r="E650">
            <v>42773</v>
          </cell>
          <cell r="F650">
            <v>45000</v>
          </cell>
        </row>
        <row r="651">
          <cell r="A651">
            <v>100828</v>
          </cell>
          <cell r="B651" t="str">
            <v>Desgaste en la Máquina de los Angeles con trit.</v>
          </cell>
          <cell r="C651" t="str">
            <v>UN</v>
          </cell>
          <cell r="E651">
            <v>42800</v>
          </cell>
          <cell r="F651">
            <v>115430</v>
          </cell>
        </row>
        <row r="652">
          <cell r="A652">
            <v>9474</v>
          </cell>
          <cell r="B652" t="str">
            <v>DISEÑO DE MEZCLA ASFALTICA, MÉTODO</v>
          </cell>
          <cell r="C652" t="str">
            <v>UN</v>
          </cell>
          <cell r="E652">
            <v>41155</v>
          </cell>
          <cell r="F652">
            <v>573300</v>
          </cell>
        </row>
        <row r="653">
          <cell r="A653">
            <v>9475</v>
          </cell>
          <cell r="B653" t="str">
            <v>DISEÑO DE MEZCLAS DE MORTERO. (CON 1</v>
          </cell>
          <cell r="C653" t="str">
            <v>UN</v>
          </cell>
          <cell r="E653">
            <v>41155</v>
          </cell>
          <cell r="F653">
            <v>359600</v>
          </cell>
        </row>
        <row r="654">
          <cell r="A654">
            <v>9476</v>
          </cell>
          <cell r="B654" t="str">
            <v>DISEÑO DE UNA MEZCLA DE HORMIGON</v>
          </cell>
          <cell r="C654" t="str">
            <v>UN</v>
          </cell>
          <cell r="E654">
            <v>41155</v>
          </cell>
          <cell r="F654">
            <v>530300</v>
          </cell>
        </row>
        <row r="656">
          <cell r="A656">
            <v>1717</v>
          </cell>
          <cell r="B656" t="str">
            <v>EMPRADIZACION con pasto kikuyo</v>
          </cell>
          <cell r="C656" t="str">
            <v>M2</v>
          </cell>
          <cell r="D656" t="str">
            <v>Sugerido M2</v>
          </cell>
          <cell r="E656">
            <v>40435</v>
          </cell>
          <cell r="F656">
            <v>6100</v>
          </cell>
        </row>
        <row r="658">
          <cell r="A658">
            <v>100914</v>
          </cell>
          <cell r="B658" t="str">
            <v>ENSAYO ABSORCION EN BLOQUES HUECOS</v>
          </cell>
          <cell r="C658" t="str">
            <v>UN</v>
          </cell>
          <cell r="E658">
            <v>41155</v>
          </cell>
          <cell r="F658">
            <v>20880</v>
          </cell>
        </row>
        <row r="659">
          <cell r="A659">
            <v>100868</v>
          </cell>
          <cell r="B659" t="str">
            <v>ENSAYO ACELEROGRAMAS</v>
          </cell>
          <cell r="C659" t="str">
            <v>UN</v>
          </cell>
          <cell r="E659">
            <v>39549</v>
          </cell>
          <cell r="F659">
            <v>93065</v>
          </cell>
        </row>
        <row r="660">
          <cell r="A660">
            <v>101520</v>
          </cell>
          <cell r="B660" t="str">
            <v>ENSAYO ADHERENCIA PINTURA CON CINTA**</v>
          </cell>
          <cell r="C660" t="str">
            <v>UN</v>
          </cell>
          <cell r="E660">
            <v>42913</v>
          </cell>
          <cell r="F660">
            <v>63250</v>
          </cell>
        </row>
        <row r="661">
          <cell r="A661">
            <v>100880</v>
          </cell>
          <cell r="B661" t="str">
            <v>ENSAYO ANGULO DE FRICCION Y COHESION</v>
          </cell>
          <cell r="C661" t="str">
            <v>UN</v>
          </cell>
          <cell r="E661">
            <v>42087</v>
          </cell>
          <cell r="F661">
            <v>348000</v>
          </cell>
        </row>
        <row r="662">
          <cell r="A662">
            <v>100898</v>
          </cell>
          <cell r="B662" t="str">
            <v>ENSAYO CALIDAD DEL ADOQUIN(MODULO DE</v>
          </cell>
          <cell r="C662" t="str">
            <v>UN</v>
          </cell>
          <cell r="E662">
            <v>42801</v>
          </cell>
          <cell r="F662">
            <v>14744</v>
          </cell>
        </row>
        <row r="663">
          <cell r="A663">
            <v>100836</v>
          </cell>
          <cell r="B663" t="str">
            <v>ENSAYO CALIDAD DEL</v>
          </cell>
          <cell r="C663" t="str">
            <v>UN</v>
          </cell>
          <cell r="E663">
            <v>42795</v>
          </cell>
          <cell r="F663">
            <v>7200</v>
          </cell>
        </row>
        <row r="664">
          <cell r="A664">
            <v>100887</v>
          </cell>
          <cell r="B664" t="str">
            <v>ENSAYO CBR EN CAMPO</v>
          </cell>
          <cell r="C664" t="str">
            <v>UN</v>
          </cell>
          <cell r="E664">
            <v>42800</v>
          </cell>
          <cell r="F664">
            <v>189000</v>
          </cell>
        </row>
        <row r="665">
          <cell r="A665">
            <v>100881</v>
          </cell>
          <cell r="B665" t="str">
            <v>ENSAYO CBR MUESTRA INALTERADA CON</v>
          </cell>
          <cell r="C665" t="str">
            <v>UN</v>
          </cell>
          <cell r="E665">
            <v>42828</v>
          </cell>
          <cell r="F665">
            <v>124263</v>
          </cell>
        </row>
        <row r="666">
          <cell r="A666">
            <v>100882</v>
          </cell>
          <cell r="B666" t="str">
            <v>ENSAYO CBR MUESTRA INALTERADA SIN</v>
          </cell>
          <cell r="C666" t="str">
            <v>UN</v>
          </cell>
          <cell r="E666">
            <v>42863</v>
          </cell>
          <cell r="F666">
            <v>81515</v>
          </cell>
        </row>
        <row r="667">
          <cell r="A667">
            <v>100867</v>
          </cell>
          <cell r="B667" t="str">
            <v>ENSAYO COLUMNA RESONANTE</v>
          </cell>
          <cell r="C667" t="str">
            <v>UN</v>
          </cell>
          <cell r="E667">
            <v>39916</v>
          </cell>
          <cell r="F667">
            <v>919880</v>
          </cell>
        </row>
        <row r="668">
          <cell r="A668">
            <v>101457</v>
          </cell>
          <cell r="B668" t="str">
            <v>ENSAYO COMP. 1 PROBETA ESTAB. MARSHALL</v>
          </cell>
          <cell r="C668" t="str">
            <v>UN</v>
          </cell>
          <cell r="E668">
            <v>42801</v>
          </cell>
          <cell r="F668">
            <v>28560</v>
          </cell>
        </row>
        <row r="669">
          <cell r="A669">
            <v>100900</v>
          </cell>
          <cell r="B669" t="str">
            <v>ENSAYO compresión de muretes (superior a una</v>
          </cell>
          <cell r="C669" t="str">
            <v>UN</v>
          </cell>
          <cell r="E669">
            <v>42800</v>
          </cell>
          <cell r="F669">
            <v>99960</v>
          </cell>
        </row>
        <row r="670">
          <cell r="A670">
            <v>100913</v>
          </cell>
          <cell r="B670" t="str">
            <v>ENSAYO COMPRESION EN BLOQUES HUECOS</v>
          </cell>
          <cell r="C670" t="str">
            <v>UN</v>
          </cell>
          <cell r="E670">
            <v>41155</v>
          </cell>
          <cell r="F670">
            <v>20880</v>
          </cell>
        </row>
        <row r="671">
          <cell r="A671">
            <v>100873</v>
          </cell>
          <cell r="B671" t="str">
            <v>ENSAYO COMPRESION INCONFINADA EN</v>
          </cell>
          <cell r="C671" t="str">
            <v>UN</v>
          </cell>
          <cell r="E671">
            <v>42863</v>
          </cell>
          <cell r="F671">
            <v>59679</v>
          </cell>
        </row>
        <row r="672">
          <cell r="A672">
            <v>100874</v>
          </cell>
          <cell r="B672" t="str">
            <v>ENSAYO COMPRESION INCONFINADA EN</v>
          </cell>
          <cell r="C672" t="str">
            <v>UN</v>
          </cell>
          <cell r="E672">
            <v>41155</v>
          </cell>
          <cell r="F672">
            <v>34800</v>
          </cell>
        </row>
        <row r="673">
          <cell r="A673">
            <v>100871</v>
          </cell>
          <cell r="B673" t="str">
            <v>ENSAYO CONSOLIDACION LENTA</v>
          </cell>
          <cell r="C673" t="str">
            <v>UN</v>
          </cell>
          <cell r="E673">
            <v>42922</v>
          </cell>
          <cell r="F673">
            <v>405671</v>
          </cell>
        </row>
        <row r="674">
          <cell r="A674">
            <v>100872</v>
          </cell>
          <cell r="B674" t="str">
            <v>ENSAYO CONSOLIDACION RAPIDA</v>
          </cell>
          <cell r="C674" t="str">
            <v>UN</v>
          </cell>
          <cell r="E674">
            <v>42863</v>
          </cell>
          <cell r="F674">
            <v>234311</v>
          </cell>
        </row>
        <row r="675">
          <cell r="A675">
            <v>100869</v>
          </cell>
          <cell r="B675" t="str">
            <v>ENSAYO CONSULTA SISMICA</v>
          </cell>
          <cell r="C675" t="str">
            <v>UN</v>
          </cell>
          <cell r="E675">
            <v>39549</v>
          </cell>
          <cell r="F675">
            <v>24569</v>
          </cell>
        </row>
        <row r="676">
          <cell r="A676">
            <v>100904</v>
          </cell>
          <cell r="B676" t="str">
            <v>ENSAYO CONTENIDO DE ARCILLA</v>
          </cell>
          <cell r="C676" t="str">
            <v>UN</v>
          </cell>
          <cell r="E676">
            <v>42801</v>
          </cell>
          <cell r="F676">
            <v>31178</v>
          </cell>
        </row>
        <row r="677">
          <cell r="A677">
            <v>100890</v>
          </cell>
          <cell r="B677" t="str">
            <v>ENSAYO CONTENIDO DE ASFALTO Y</v>
          </cell>
          <cell r="C677" t="str">
            <v>UN</v>
          </cell>
          <cell r="E677">
            <v>42836</v>
          </cell>
          <cell r="F677">
            <v>126616</v>
          </cell>
        </row>
        <row r="678">
          <cell r="A678">
            <v>100905</v>
          </cell>
          <cell r="B678" t="str">
            <v>ENSAYO CONTENIDO DE MATERIA ORGANICA</v>
          </cell>
          <cell r="C678" t="str">
            <v>UN</v>
          </cell>
          <cell r="E678">
            <v>42801</v>
          </cell>
          <cell r="F678">
            <v>27370</v>
          </cell>
        </row>
        <row r="679">
          <cell r="A679">
            <v>101396</v>
          </cell>
          <cell r="B679" t="str">
            <v>ENSAYO CORTE DIRECTO M. COHESIVO CD</v>
          </cell>
          <cell r="C679" t="str">
            <v>UN</v>
          </cell>
          <cell r="E679">
            <v>41093</v>
          </cell>
          <cell r="F679">
            <v>302064</v>
          </cell>
        </row>
        <row r="680">
          <cell r="A680">
            <v>101395</v>
          </cell>
          <cell r="B680" t="str">
            <v>ENSAYO CORTE DIRECTO M. COHESIVO CU</v>
          </cell>
          <cell r="C680" t="str">
            <v>UN</v>
          </cell>
          <cell r="E680">
            <v>42863</v>
          </cell>
          <cell r="F680">
            <v>374672</v>
          </cell>
        </row>
        <row r="681">
          <cell r="A681">
            <v>101397</v>
          </cell>
          <cell r="B681" t="str">
            <v>ENSAYO CORTE DIRECTO M. COHESIVO UU</v>
          </cell>
          <cell r="C681" t="str">
            <v>UN</v>
          </cell>
          <cell r="E681">
            <v>40359</v>
          </cell>
          <cell r="F681">
            <v>371200</v>
          </cell>
        </row>
        <row r="683">
          <cell r="B683" t="str">
            <v>Tekhne Ltda. Control Integral de Obras</v>
          </cell>
        </row>
        <row r="687">
          <cell r="B687" t="str">
            <v>Listado de Insumos</v>
          </cell>
        </row>
        <row r="689">
          <cell r="A689">
            <v>43132</v>
          </cell>
          <cell r="C689" t="str">
            <v>INSTITUTO DISTRITAL DE RECREACION Y</v>
          </cell>
          <cell r="E689" t="str">
            <v>Página 11</v>
          </cell>
        </row>
        <row r="692">
          <cell r="A692" t="str">
            <v>Código</v>
          </cell>
          <cell r="B692" t="str">
            <v>Descripción</v>
          </cell>
          <cell r="D692" t="str">
            <v>Unidad</v>
          </cell>
          <cell r="F692" t="str">
            <v>Referencia</v>
          </cell>
        </row>
        <row r="695">
          <cell r="A695">
            <v>3589</v>
          </cell>
          <cell r="B695" t="str">
            <v>ENSAYO DE DOBLADO EN BARRAS DE ACERO</v>
          </cell>
          <cell r="C695" t="str">
            <v>UN</v>
          </cell>
          <cell r="E695">
            <v>41155</v>
          </cell>
          <cell r="F695">
            <v>98600</v>
          </cell>
        </row>
        <row r="696">
          <cell r="A696">
            <v>100930</v>
          </cell>
          <cell r="B696" t="str">
            <v>ENSAYO DE POROSIDAD CONCRETO</v>
          </cell>
          <cell r="C696" t="str">
            <v>UN</v>
          </cell>
          <cell r="E696">
            <v>41155</v>
          </cell>
          <cell r="F696">
            <v>58000</v>
          </cell>
        </row>
        <row r="697">
          <cell r="A697">
            <v>100929</v>
          </cell>
          <cell r="B697" t="str">
            <v>ENSAYO DENSIDAD CONCRETO</v>
          </cell>
          <cell r="C697" t="str">
            <v>UN</v>
          </cell>
          <cell r="E697">
            <v>41155</v>
          </cell>
          <cell r="F697">
            <v>58000</v>
          </cell>
        </row>
        <row r="698">
          <cell r="A698">
            <v>100903</v>
          </cell>
          <cell r="B698" t="str">
            <v>ENSAYO DENSIDAD EN ARENAS Y GRAVAS</v>
          </cell>
          <cell r="C698" t="str">
            <v>UN</v>
          </cell>
          <cell r="E698">
            <v>42808</v>
          </cell>
          <cell r="F698">
            <v>30881</v>
          </cell>
        </row>
        <row r="699">
          <cell r="A699">
            <v>100906</v>
          </cell>
          <cell r="B699" t="str">
            <v>ENSAYO DESGASTE MAQUINA DE LOS</v>
          </cell>
          <cell r="C699" t="str">
            <v>UN</v>
          </cell>
          <cell r="E699">
            <v>42836</v>
          </cell>
          <cell r="F699">
            <v>103530</v>
          </cell>
        </row>
        <row r="700">
          <cell r="A700">
            <v>101382</v>
          </cell>
          <cell r="B700" t="str">
            <v>ENSAYO DOWN HOLE (0-50m) uniandes</v>
          </cell>
          <cell r="C700" t="str">
            <v>UN</v>
          </cell>
          <cell r="E700">
            <v>39916</v>
          </cell>
          <cell r="F700">
            <v>808000</v>
          </cell>
        </row>
        <row r="701">
          <cell r="A701">
            <v>101383</v>
          </cell>
          <cell r="B701" t="str">
            <v>ENSAYO DOWN HOLE (50-100m) uniandes</v>
          </cell>
          <cell r="C701" t="str">
            <v>UN</v>
          </cell>
          <cell r="E701">
            <v>39916</v>
          </cell>
          <cell r="F701">
            <v>1076000</v>
          </cell>
        </row>
        <row r="702">
          <cell r="A702">
            <v>101525</v>
          </cell>
          <cell r="B702" t="str">
            <v>ENSAYO ECOMETRO ESPESOR PINTURA **</v>
          </cell>
          <cell r="C702" t="str">
            <v>UN</v>
          </cell>
          <cell r="E702">
            <v>39960</v>
          </cell>
          <cell r="F702">
            <v>52000</v>
          </cell>
        </row>
        <row r="703">
          <cell r="A703">
            <v>100833</v>
          </cell>
          <cell r="B703" t="str">
            <v>ENSAYO EQUIVALENTE DE ARENA</v>
          </cell>
          <cell r="C703" t="str">
            <v>UN</v>
          </cell>
          <cell r="E703">
            <v>42981</v>
          </cell>
          <cell r="F703">
            <v>86275</v>
          </cell>
        </row>
        <row r="704">
          <cell r="A704">
            <v>100884</v>
          </cell>
          <cell r="B704" t="str">
            <v>ENSAYO EQUIVALENTE DE ARENA</v>
          </cell>
          <cell r="C704" t="str">
            <v>UN</v>
          </cell>
          <cell r="E704">
            <v>42795</v>
          </cell>
          <cell r="F704">
            <v>86275</v>
          </cell>
        </row>
        <row r="705">
          <cell r="A705">
            <v>100892</v>
          </cell>
          <cell r="B705" t="str">
            <v>ENSAYO ESTABILIDAD MARSHALL</v>
          </cell>
          <cell r="C705" t="str">
            <v>UN</v>
          </cell>
          <cell r="E705">
            <v>42801</v>
          </cell>
          <cell r="F705">
            <v>53550</v>
          </cell>
        </row>
        <row r="706">
          <cell r="A706">
            <v>101455</v>
          </cell>
          <cell r="B706" t="str">
            <v>ENSAYO ESTABILIDAD Y FLUJO</v>
          </cell>
          <cell r="C706" t="str">
            <v>UN</v>
          </cell>
          <cell r="E706">
            <v>42801</v>
          </cell>
          <cell r="F706">
            <v>53550</v>
          </cell>
        </row>
        <row r="707">
          <cell r="A707">
            <v>100863</v>
          </cell>
          <cell r="B707" t="str">
            <v>ENSAYO EXPANSION EN EL APARATO DE</v>
          </cell>
          <cell r="C707" t="str">
            <v>UN</v>
          </cell>
          <cell r="E707">
            <v>42795</v>
          </cell>
          <cell r="F707">
            <v>109956</v>
          </cell>
        </row>
        <row r="708">
          <cell r="A708">
            <v>100886</v>
          </cell>
          <cell r="B708" t="str">
            <v>ENSAYO EXPANSION LIBRE EN PROBETA</v>
          </cell>
          <cell r="C708" t="str">
            <v>UN</v>
          </cell>
          <cell r="E708">
            <v>42801</v>
          </cell>
          <cell r="F708">
            <v>51339</v>
          </cell>
        </row>
        <row r="709">
          <cell r="A709">
            <v>100907</v>
          </cell>
          <cell r="B709" t="str">
            <v>ENSAYO GRANULOMETRIA POR TAMIZADO</v>
          </cell>
          <cell r="C709" t="str">
            <v>UN</v>
          </cell>
          <cell r="E709">
            <v>42922</v>
          </cell>
          <cell r="F709">
            <v>75565</v>
          </cell>
        </row>
        <row r="711">
          <cell r="A711">
            <v>2033</v>
          </cell>
          <cell r="B711" t="str">
            <v>ENSAYO HORMIGON ROTURA POR</v>
          </cell>
          <cell r="C711" t="str">
            <v>UN</v>
          </cell>
          <cell r="D711" t="str">
            <v>C800</v>
          </cell>
          <cell r="E711">
            <v>42828</v>
          </cell>
          <cell r="F711">
            <v>4462</v>
          </cell>
        </row>
        <row r="712">
          <cell r="A712">
            <v>2030</v>
          </cell>
          <cell r="B712" t="str">
            <v>ENSAYO HORMIGON TIEMPO FRAGUADO DE</v>
          </cell>
          <cell r="C712" t="str">
            <v>UN</v>
          </cell>
          <cell r="D712" t="str">
            <v>D1200</v>
          </cell>
          <cell r="E712">
            <v>40150</v>
          </cell>
          <cell r="F712">
            <v>232000</v>
          </cell>
        </row>
        <row r="714">
          <cell r="A714">
            <v>100910</v>
          </cell>
          <cell r="B714" t="str">
            <v>ENSAYO INDICE DE CARAS FRACTURADAS</v>
          </cell>
          <cell r="C714" t="str">
            <v>UN</v>
          </cell>
          <cell r="E714">
            <v>41155</v>
          </cell>
          <cell r="F714">
            <v>46400</v>
          </cell>
        </row>
        <row r="715">
          <cell r="A715">
            <v>100909</v>
          </cell>
          <cell r="B715" t="str">
            <v>ENSAYO INDICE DE PARTICULAS PLANAS Y</v>
          </cell>
          <cell r="C715" t="str">
            <v>UN</v>
          </cell>
          <cell r="E715">
            <v>41155</v>
          </cell>
          <cell r="F715">
            <v>79200</v>
          </cell>
        </row>
        <row r="716">
          <cell r="A716">
            <v>100870</v>
          </cell>
          <cell r="B716" t="str">
            <v>ENSAYO INFORMACION SUBSUELO</v>
          </cell>
          <cell r="C716" t="str">
            <v>UN</v>
          </cell>
          <cell r="E716">
            <v>39549</v>
          </cell>
          <cell r="F716">
            <v>93065</v>
          </cell>
        </row>
        <row r="718">
          <cell r="A718">
            <v>101429</v>
          </cell>
          <cell r="B718" t="str">
            <v>ENSAYO LIMITES DE CONTRACCION</v>
          </cell>
          <cell r="C718" t="str">
            <v>UN</v>
          </cell>
          <cell r="D718" t="str">
            <v>E130</v>
          </cell>
          <cell r="E718">
            <v>42914</v>
          </cell>
          <cell r="F718">
            <v>68800</v>
          </cell>
        </row>
        <row r="720">
          <cell r="A720">
            <v>101454</v>
          </cell>
          <cell r="B720" t="str">
            <v>ENSAYO MEDICION EN CAMPO CON</v>
          </cell>
          <cell r="C720" t="str">
            <v>dd</v>
          </cell>
          <cell r="E720">
            <v>41155</v>
          </cell>
          <cell r="F720">
            <v>928000</v>
          </cell>
        </row>
        <row r="721">
          <cell r="A721">
            <v>100889</v>
          </cell>
          <cell r="B721" t="str">
            <v>ENSAYO MODULO DE ROTURA SOBRE</v>
          </cell>
          <cell r="C721" t="str">
            <v>UN</v>
          </cell>
          <cell r="E721">
            <v>41155</v>
          </cell>
          <cell r="F721">
            <v>22040</v>
          </cell>
        </row>
        <row r="722">
          <cell r="A722">
            <v>100901</v>
          </cell>
          <cell r="B722" t="str">
            <v>ENSAYO MORTERO DE</v>
          </cell>
          <cell r="C722" t="str">
            <v>UN</v>
          </cell>
          <cell r="E722">
            <v>42923</v>
          </cell>
          <cell r="F722">
            <v>16065</v>
          </cell>
        </row>
        <row r="723">
          <cell r="A723">
            <v>3582</v>
          </cell>
          <cell r="B723" t="str">
            <v>ENSAYO MORTERO ROTURA POR</v>
          </cell>
          <cell r="C723" t="str">
            <v>UN</v>
          </cell>
          <cell r="E723">
            <v>42923</v>
          </cell>
          <cell r="F723">
            <v>7200</v>
          </cell>
        </row>
        <row r="724">
          <cell r="A724">
            <v>2087</v>
          </cell>
          <cell r="B724" t="str">
            <v>ENSAYO NUCLEO CONCRETO D=7.6cm 3"</v>
          </cell>
          <cell r="C724" t="str">
            <v>UN</v>
          </cell>
          <cell r="E724">
            <v>41155</v>
          </cell>
          <cell r="F724">
            <v>107300</v>
          </cell>
        </row>
        <row r="725">
          <cell r="A725">
            <v>3588</v>
          </cell>
          <cell r="B725" t="str">
            <v>ENSAYO NUCLEO DE COMPRESION</v>
          </cell>
          <cell r="C725" t="str">
            <v>UN</v>
          </cell>
          <cell r="E725">
            <v>42801</v>
          </cell>
          <cell r="F725">
            <v>29155</v>
          </cell>
        </row>
        <row r="726">
          <cell r="A726">
            <v>100858</v>
          </cell>
          <cell r="B726" t="str">
            <v>ENSAYO PERF. (SONDEO) MANUAL SUELOS</v>
          </cell>
          <cell r="C726" t="str">
            <v>ML</v>
          </cell>
          <cell r="E726">
            <v>42801</v>
          </cell>
          <cell r="F726">
            <v>60722</v>
          </cell>
        </row>
        <row r="727">
          <cell r="A727">
            <v>100896</v>
          </cell>
          <cell r="B727" t="str">
            <v>ENSAYO PESO ESPECIFICO DE ASFALTOS</v>
          </cell>
          <cell r="C727" t="str">
            <v>UN</v>
          </cell>
          <cell r="E727">
            <v>42801</v>
          </cell>
          <cell r="F727">
            <v>49000</v>
          </cell>
        </row>
        <row r="728">
          <cell r="A728">
            <v>100893</v>
          </cell>
          <cell r="B728" t="str">
            <v>ENSAYO PUNTO DE ABLANDAMIENTO</v>
          </cell>
          <cell r="C728" t="str">
            <v>UN</v>
          </cell>
          <cell r="E728">
            <v>41155</v>
          </cell>
          <cell r="F728">
            <v>73080</v>
          </cell>
        </row>
        <row r="729">
          <cell r="A729">
            <v>100891</v>
          </cell>
          <cell r="B729" t="str">
            <v>ENSAYO PUNTO DE LLAMA E IGNICION</v>
          </cell>
          <cell r="C729" t="str">
            <v>UN</v>
          </cell>
          <cell r="E729">
            <v>41155</v>
          </cell>
          <cell r="F729">
            <v>60320</v>
          </cell>
        </row>
        <row r="730">
          <cell r="A730">
            <v>100926</v>
          </cell>
          <cell r="B730" t="str">
            <v>ENSAYO RECUPERACION DE POLVO DE</v>
          </cell>
          <cell r="C730" t="str">
            <v>UN</v>
          </cell>
          <cell r="E730">
            <v>39899</v>
          </cell>
          <cell r="F730">
            <v>20912</v>
          </cell>
        </row>
        <row r="731">
          <cell r="A731">
            <v>100927</v>
          </cell>
          <cell r="B731" t="str">
            <v>ENSAYO RELLENO DE HUECO NUCLEO</v>
          </cell>
          <cell r="C731" t="str">
            <v>UN</v>
          </cell>
          <cell r="E731">
            <v>42914</v>
          </cell>
          <cell r="F731">
            <v>29750</v>
          </cell>
        </row>
        <row r="732">
          <cell r="A732">
            <v>100908</v>
          </cell>
          <cell r="B732" t="str">
            <v>ENSAYO RESISTENCIA A LOS SULFATOS</v>
          </cell>
          <cell r="C732" t="str">
            <v>UN</v>
          </cell>
          <cell r="E732">
            <v>41155</v>
          </cell>
          <cell r="F732">
            <v>139200</v>
          </cell>
        </row>
        <row r="733">
          <cell r="A733">
            <v>3590</v>
          </cell>
          <cell r="B733" t="str">
            <v>ENSAYO ROTURA POR COMPRESION EN</v>
          </cell>
          <cell r="C733" t="str">
            <v>UN</v>
          </cell>
          <cell r="E733">
            <v>41155</v>
          </cell>
          <cell r="F733">
            <v>20880</v>
          </cell>
        </row>
        <row r="734">
          <cell r="A734">
            <v>101456</v>
          </cell>
          <cell r="B734" t="str">
            <v>ENSAYO SOLIDEZ 5</v>
          </cell>
          <cell r="C734" t="str">
            <v>UN</v>
          </cell>
          <cell r="E734">
            <v>41155</v>
          </cell>
          <cell r="F734">
            <v>197200</v>
          </cell>
        </row>
        <row r="735">
          <cell r="A735">
            <v>100857</v>
          </cell>
          <cell r="B735" t="str">
            <v>ENSAYO SONDEO MECANICO, suelo blando **</v>
          </cell>
          <cell r="C735" t="str">
            <v>ML</v>
          </cell>
          <cell r="E735">
            <v>42800</v>
          </cell>
          <cell r="F735">
            <v>271425</v>
          </cell>
        </row>
        <row r="736">
          <cell r="A736">
            <v>100866</v>
          </cell>
          <cell r="B736" t="str">
            <v>ENSAYO TRIAXIAL DINAMICO</v>
          </cell>
          <cell r="C736" t="str">
            <v>UN</v>
          </cell>
          <cell r="E736">
            <v>42922</v>
          </cell>
          <cell r="F736">
            <v>1140000</v>
          </cell>
        </row>
        <row r="738">
          <cell r="A738">
            <v>101430</v>
          </cell>
          <cell r="B738" t="str">
            <v>ENSAYO TRIAXIAL ESTATICO CD.</v>
          </cell>
          <cell r="C738" t="str">
            <v>UN</v>
          </cell>
          <cell r="D738" t="str">
            <v>E130</v>
          </cell>
          <cell r="E738">
            <v>39937</v>
          </cell>
          <cell r="F738">
            <v>1101884</v>
          </cell>
        </row>
        <row r="739">
          <cell r="A739">
            <v>3591</v>
          </cell>
          <cell r="B739" t="str">
            <v>ENSAYOS POR EL SISTEMA DE ULTRASONIDO</v>
          </cell>
          <cell r="C739" t="str">
            <v>UN</v>
          </cell>
          <cell r="D739" t="str">
            <v>F2000</v>
          </cell>
          <cell r="E739">
            <v>41155</v>
          </cell>
          <cell r="F739">
            <v>98500</v>
          </cell>
        </row>
        <row r="741">
          <cell r="A741">
            <v>100928</v>
          </cell>
          <cell r="B741" t="str">
            <v>ESCLEROMETRO (MINIMO 5 ELEMENTOS)</v>
          </cell>
          <cell r="C741" t="str">
            <v>UN</v>
          </cell>
          <cell r="E741">
            <v>41155</v>
          </cell>
          <cell r="F741">
            <v>69600</v>
          </cell>
        </row>
        <row r="742">
          <cell r="A742">
            <v>100923</v>
          </cell>
          <cell r="B742" t="str">
            <v>EXTRACCION DE NUCLEO DE 2" X 4" CONC.</v>
          </cell>
          <cell r="C742" t="str">
            <v>UN</v>
          </cell>
          <cell r="E742">
            <v>42800</v>
          </cell>
          <cell r="F742">
            <v>131495</v>
          </cell>
        </row>
        <row r="743">
          <cell r="A743">
            <v>100921</v>
          </cell>
          <cell r="B743" t="str">
            <v>EXTRACCION DE NUCLEO DE 4" X 8"CONC.</v>
          </cell>
          <cell r="C743" t="str">
            <v>UN</v>
          </cell>
          <cell r="E743">
            <v>42923</v>
          </cell>
          <cell r="F743">
            <v>120904</v>
          </cell>
        </row>
        <row r="744">
          <cell r="A744">
            <v>100920</v>
          </cell>
          <cell r="B744" t="str">
            <v>EXTRACCION DE NUCLEO DE 6"X12" CONC.</v>
          </cell>
          <cell r="C744" t="str">
            <v>UN</v>
          </cell>
          <cell r="E744">
            <v>42923</v>
          </cell>
          <cell r="F744">
            <v>217627</v>
          </cell>
        </row>
        <row r="745">
          <cell r="A745">
            <v>100888</v>
          </cell>
          <cell r="B745" t="str">
            <v>EXTRACCION DE NUCLEOS 4" DE PAVIMENTO</v>
          </cell>
          <cell r="C745" t="str">
            <v>UN</v>
          </cell>
          <cell r="E745">
            <v>41155</v>
          </cell>
          <cell r="F745">
            <v>69600</v>
          </cell>
        </row>
        <row r="746">
          <cell r="A746">
            <v>102236</v>
          </cell>
          <cell r="B746" t="str">
            <v>Extracción de Núcleos Concreto 3 "L=20cm**</v>
          </cell>
          <cell r="C746" t="str">
            <v>UN</v>
          </cell>
          <cell r="E746">
            <v>41155</v>
          </cell>
          <cell r="F746">
            <v>107300</v>
          </cell>
        </row>
        <row r="747">
          <cell r="A747">
            <v>102237</v>
          </cell>
          <cell r="B747" t="str">
            <v>Extracción de Núcleos Concreto 3 "L=21-30cm**</v>
          </cell>
          <cell r="C747" t="str">
            <v>UN</v>
          </cell>
          <cell r="E747">
            <v>41155</v>
          </cell>
          <cell r="F747">
            <v>107300</v>
          </cell>
        </row>
        <row r="748">
          <cell r="A748">
            <v>102238</v>
          </cell>
          <cell r="B748" t="str">
            <v>Extracción de Núcleos Concreto 3"L=31-40cm</v>
          </cell>
          <cell r="C748" t="str">
            <v>UN</v>
          </cell>
          <cell r="E748">
            <v>41155</v>
          </cell>
          <cell r="F748">
            <v>174000</v>
          </cell>
        </row>
        <row r="749">
          <cell r="A749">
            <v>102240</v>
          </cell>
          <cell r="B749" t="str">
            <v>Extracción de Núcleos Concreto 3"L=41-50cm</v>
          </cell>
          <cell r="C749" t="str">
            <v>UN</v>
          </cell>
          <cell r="E749">
            <v>41155</v>
          </cell>
          <cell r="F749">
            <v>197200</v>
          </cell>
        </row>
        <row r="750">
          <cell r="A750">
            <v>102241</v>
          </cell>
          <cell r="B750" t="str">
            <v>Extracción de Núcleos Concreto 3"L=51-60cm</v>
          </cell>
          <cell r="C750" t="str">
            <v>UN</v>
          </cell>
          <cell r="E750">
            <v>41155</v>
          </cell>
          <cell r="F750">
            <v>208800</v>
          </cell>
        </row>
        <row r="752">
          <cell r="B752" t="str">
            <v>Tekhne Ltda. Control Integral de Obras</v>
          </cell>
        </row>
        <row r="756">
          <cell r="B756" t="str">
            <v>Listado de Insumos</v>
          </cell>
        </row>
        <row r="758">
          <cell r="A758">
            <v>43132</v>
          </cell>
          <cell r="C758" t="str">
            <v>INSTITUTO DISTRITAL DE RECREACION Y</v>
          </cell>
          <cell r="E758" t="str">
            <v>Página 12</v>
          </cell>
        </row>
        <row r="761">
          <cell r="A761" t="str">
            <v>Código</v>
          </cell>
          <cell r="B761" t="str">
            <v>Descripción</v>
          </cell>
          <cell r="D761" t="str">
            <v>Unidad</v>
          </cell>
          <cell r="F761" t="str">
            <v>Referencia</v>
          </cell>
        </row>
        <row r="764">
          <cell r="A764">
            <v>102242</v>
          </cell>
          <cell r="B764" t="str">
            <v>Extracción de Núcleos Concreto 3"L=61-65cm</v>
          </cell>
          <cell r="C764" t="str">
            <v>UN</v>
          </cell>
          <cell r="E764">
            <v>40101</v>
          </cell>
          <cell r="F764">
            <v>322119</v>
          </cell>
        </row>
        <row r="765">
          <cell r="A765">
            <v>100827</v>
          </cell>
          <cell r="B765" t="str">
            <v>Extracción de Núcleos de 4" de Pavimento asf.</v>
          </cell>
          <cell r="C765" t="str">
            <v>UN</v>
          </cell>
          <cell r="E765">
            <v>40150</v>
          </cell>
          <cell r="F765">
            <v>92800</v>
          </cell>
        </row>
        <row r="767">
          <cell r="A767">
            <v>3580</v>
          </cell>
          <cell r="B767" t="str">
            <v>EXTRACION MANUAL DE MUESTRA</v>
          </cell>
          <cell r="C767" t="str">
            <v>UN</v>
          </cell>
          <cell r="D767" t="str">
            <v>B1500</v>
          </cell>
          <cell r="E767">
            <v>41155</v>
          </cell>
          <cell r="F767">
            <v>81200</v>
          </cell>
        </row>
        <row r="769">
          <cell r="A769">
            <v>102714</v>
          </cell>
          <cell r="B769" t="str">
            <v>GRANITO DE MARMOL N°2 (40KG).</v>
          </cell>
          <cell r="C769" t="str">
            <v>kG</v>
          </cell>
          <cell r="E769">
            <v>42853</v>
          </cell>
          <cell r="F769">
            <v>327</v>
          </cell>
        </row>
        <row r="770">
          <cell r="A770">
            <v>83</v>
          </cell>
          <cell r="B770" t="str">
            <v>GRANITO DEL 2 A 3 BLANCO NEIVA (40Kg)</v>
          </cell>
          <cell r="C770" t="str">
            <v>BT</v>
          </cell>
          <cell r="E770">
            <v>42800</v>
          </cell>
          <cell r="F770">
            <v>13090</v>
          </cell>
        </row>
        <row r="772">
          <cell r="A772">
            <v>101428</v>
          </cell>
          <cell r="B772" t="str">
            <v>GRANULOMETRIA CON HIDROMETRO</v>
          </cell>
          <cell r="C772" t="str">
            <v>UN</v>
          </cell>
          <cell r="D772" t="str">
            <v>E130</v>
          </cell>
          <cell r="E772">
            <v>41155</v>
          </cell>
          <cell r="F772">
            <v>55680</v>
          </cell>
        </row>
        <row r="773">
          <cell r="A773">
            <v>3585</v>
          </cell>
          <cell r="B773" t="str">
            <v>GRANULOMETRIA DE AGREGADOS HASTA EL</v>
          </cell>
          <cell r="C773" t="str">
            <v>UN</v>
          </cell>
          <cell r="D773" t="str">
            <v>D700</v>
          </cell>
          <cell r="E773">
            <v>41155</v>
          </cell>
          <cell r="F773">
            <v>35000</v>
          </cell>
        </row>
        <row r="775">
          <cell r="A775">
            <v>104224</v>
          </cell>
          <cell r="B775" t="str">
            <v>Gravilla 3/4" (Con transporte) NO USAR</v>
          </cell>
          <cell r="C775" t="str">
            <v>m3</v>
          </cell>
          <cell r="E775">
            <v>42821</v>
          </cell>
          <cell r="F775">
            <v>110000</v>
          </cell>
        </row>
        <row r="776">
          <cell r="A776">
            <v>102864</v>
          </cell>
          <cell r="B776" t="str">
            <v>GRAVILLA BLANCA</v>
          </cell>
          <cell r="C776" t="str">
            <v>BT</v>
          </cell>
          <cell r="E776">
            <v>40334</v>
          </cell>
          <cell r="F776">
            <v>16000</v>
          </cell>
        </row>
        <row r="777">
          <cell r="A777">
            <v>101110</v>
          </cell>
          <cell r="B777" t="str">
            <v>Gravilla de rio (Material.)</v>
          </cell>
          <cell r="C777" t="str">
            <v>M3</v>
          </cell>
          <cell r="E777">
            <v>41038</v>
          </cell>
          <cell r="F777">
            <v>70000</v>
          </cell>
        </row>
        <row r="778">
          <cell r="A778">
            <v>100485</v>
          </cell>
          <cell r="B778" t="str">
            <v>Gravilla de rio 3/4" (Con Transporte)</v>
          </cell>
          <cell r="C778" t="str">
            <v>M3</v>
          </cell>
          <cell r="E778">
            <v>42760</v>
          </cell>
          <cell r="F778">
            <v>110000</v>
          </cell>
        </row>
        <row r="779">
          <cell r="A779">
            <v>84</v>
          </cell>
          <cell r="B779" t="str">
            <v>GRAVILLA DE RIO M3 (Incl. Transporte) NO</v>
          </cell>
          <cell r="C779" t="str">
            <v>M3</v>
          </cell>
          <cell r="E779">
            <v>42433</v>
          </cell>
          <cell r="F779">
            <v>110000</v>
          </cell>
        </row>
        <row r="780">
          <cell r="A780">
            <v>85</v>
          </cell>
          <cell r="B780" t="str">
            <v>GRAVILLA FINA M3 + Transporte</v>
          </cell>
          <cell r="C780" t="str">
            <v>M3</v>
          </cell>
          <cell r="E780">
            <v>42821</v>
          </cell>
          <cell r="F780">
            <v>110000</v>
          </cell>
        </row>
        <row r="781">
          <cell r="A781">
            <v>102866</v>
          </cell>
          <cell r="B781" t="str">
            <v>GRAVILLA GRIS</v>
          </cell>
          <cell r="C781" t="str">
            <v>BT</v>
          </cell>
          <cell r="E781">
            <v>41257</v>
          </cell>
          <cell r="F781">
            <v>12500</v>
          </cell>
        </row>
        <row r="782">
          <cell r="A782">
            <v>102865</v>
          </cell>
          <cell r="B782" t="str">
            <v>GRAVILLA NEGRA</v>
          </cell>
          <cell r="C782" t="str">
            <v>BT</v>
          </cell>
          <cell r="E782">
            <v>41716</v>
          </cell>
          <cell r="F782">
            <v>23750</v>
          </cell>
        </row>
        <row r="783">
          <cell r="A783">
            <v>100825</v>
          </cell>
          <cell r="B783" t="str">
            <v>Humedad Natural</v>
          </cell>
          <cell r="C783" t="str">
            <v>UN</v>
          </cell>
          <cell r="E783">
            <v>42534</v>
          </cell>
          <cell r="F783">
            <v>6635</v>
          </cell>
        </row>
        <row r="784">
          <cell r="A784">
            <v>100835</v>
          </cell>
          <cell r="B784" t="str">
            <v>INFRAESTRUCTURA PROTECCION</v>
          </cell>
          <cell r="C784" t="str">
            <v>UN</v>
          </cell>
          <cell r="E784">
            <v>40435</v>
          </cell>
          <cell r="F784">
            <v>689148</v>
          </cell>
        </row>
        <row r="785">
          <cell r="A785">
            <v>100830</v>
          </cell>
          <cell r="B785" t="str">
            <v>Limites de Consistencia Atterberg</v>
          </cell>
          <cell r="C785" t="str">
            <v>UN</v>
          </cell>
          <cell r="E785">
            <v>42859</v>
          </cell>
          <cell r="F785">
            <v>58429</v>
          </cell>
        </row>
        <row r="786">
          <cell r="A786">
            <v>103326</v>
          </cell>
          <cell r="B786" t="str">
            <v>MASILLAEPOXICA PÁRA METAL (50 GR)</v>
          </cell>
          <cell r="C786" t="str">
            <v>UN</v>
          </cell>
          <cell r="E786">
            <v>42864</v>
          </cell>
          <cell r="F786">
            <v>3570</v>
          </cell>
        </row>
        <row r="787">
          <cell r="A787">
            <v>100667</v>
          </cell>
          <cell r="B787" t="str">
            <v>Mortero 1500 PSI Corriente** (1:7)</v>
          </cell>
          <cell r="C787" t="str">
            <v>M3</v>
          </cell>
          <cell r="E787">
            <v>42311</v>
          </cell>
          <cell r="F787">
            <v>163050</v>
          </cell>
        </row>
        <row r="788">
          <cell r="A788">
            <v>100668</v>
          </cell>
          <cell r="B788" t="str">
            <v>Mortero 1500 PSI grouting **</v>
          </cell>
          <cell r="C788" t="str">
            <v>M3</v>
          </cell>
          <cell r="E788">
            <v>40227</v>
          </cell>
          <cell r="F788">
            <v>313200</v>
          </cell>
        </row>
        <row r="789">
          <cell r="A789">
            <v>109</v>
          </cell>
          <cell r="B789" t="str">
            <v>MORTERO 2000 PSI Cte. - Ar</v>
          </cell>
          <cell r="C789" t="str">
            <v>M3</v>
          </cell>
          <cell r="E789">
            <v>41729</v>
          </cell>
          <cell r="F789">
            <v>341951</v>
          </cell>
        </row>
        <row r="790">
          <cell r="A790">
            <v>100669</v>
          </cell>
          <cell r="B790" t="str">
            <v>Mortero 2000 PSI grouting **</v>
          </cell>
          <cell r="C790" t="str">
            <v>M3</v>
          </cell>
          <cell r="E790">
            <v>41774</v>
          </cell>
          <cell r="F790">
            <v>364402</v>
          </cell>
        </row>
        <row r="791">
          <cell r="A791">
            <v>140</v>
          </cell>
          <cell r="B791" t="str">
            <v>MORTERO 2500 PSI Cte.</v>
          </cell>
          <cell r="C791" t="str">
            <v>M3</v>
          </cell>
          <cell r="E791">
            <v>42856</v>
          </cell>
          <cell r="F791">
            <v>365943</v>
          </cell>
        </row>
        <row r="792">
          <cell r="A792">
            <v>100670</v>
          </cell>
          <cell r="B792" t="str">
            <v>Mortero 2500 PSI grouting **</v>
          </cell>
          <cell r="C792" t="str">
            <v>M3</v>
          </cell>
          <cell r="E792">
            <v>42173</v>
          </cell>
          <cell r="F792">
            <v>402056</v>
          </cell>
        </row>
        <row r="793">
          <cell r="A793">
            <v>1622</v>
          </cell>
          <cell r="B793" t="str">
            <v>MORTERO 3000 PSI Cte.</v>
          </cell>
          <cell r="C793" t="str">
            <v>M3</v>
          </cell>
          <cell r="E793">
            <v>41239</v>
          </cell>
          <cell r="F793">
            <v>324753</v>
          </cell>
        </row>
        <row r="794">
          <cell r="A794">
            <v>100671</v>
          </cell>
          <cell r="B794" t="str">
            <v>Mortero 3000 PSI grouting **</v>
          </cell>
          <cell r="C794" t="str">
            <v>M3</v>
          </cell>
          <cell r="E794">
            <v>42947</v>
          </cell>
          <cell r="F794">
            <v>449601</v>
          </cell>
        </row>
        <row r="795">
          <cell r="A795">
            <v>1623</v>
          </cell>
          <cell r="B795" t="str">
            <v>MORTERO 3500 PSI Cte.</v>
          </cell>
          <cell r="C795" t="str">
            <v>M3</v>
          </cell>
          <cell r="E795">
            <v>41036</v>
          </cell>
          <cell r="F795">
            <v>321199</v>
          </cell>
        </row>
        <row r="796">
          <cell r="A796">
            <v>100672</v>
          </cell>
          <cell r="B796" t="str">
            <v>Mortero 3500 PSI grouting **</v>
          </cell>
          <cell r="C796" t="str">
            <v>M3</v>
          </cell>
          <cell r="E796">
            <v>40227</v>
          </cell>
          <cell r="F796">
            <v>380480</v>
          </cell>
        </row>
        <row r="797">
          <cell r="A797">
            <v>1624</v>
          </cell>
          <cell r="B797" t="str">
            <v>MORTERO 4000 PSI Cte.</v>
          </cell>
          <cell r="C797" t="str">
            <v>M3</v>
          </cell>
          <cell r="E797">
            <v>41036</v>
          </cell>
          <cell r="F797">
            <v>336539</v>
          </cell>
        </row>
        <row r="798">
          <cell r="A798">
            <v>100673</v>
          </cell>
          <cell r="B798" t="str">
            <v>Mortero 4000 PSI grouting **</v>
          </cell>
          <cell r="C798" t="str">
            <v>M3</v>
          </cell>
          <cell r="E798">
            <v>40227</v>
          </cell>
          <cell r="F798">
            <v>394400</v>
          </cell>
        </row>
        <row r="799">
          <cell r="A799">
            <v>1625</v>
          </cell>
          <cell r="B799" t="str">
            <v>MORTERO 4500 PSI Cte.</v>
          </cell>
          <cell r="C799" t="str">
            <v>M3</v>
          </cell>
          <cell r="E799">
            <v>40227</v>
          </cell>
          <cell r="F799">
            <v>372360</v>
          </cell>
        </row>
        <row r="800">
          <cell r="A800">
            <v>1626</v>
          </cell>
          <cell r="B800" t="str">
            <v>MORTERO 5000 PSI Cte.</v>
          </cell>
          <cell r="C800" t="str">
            <v>M3</v>
          </cell>
          <cell r="E800">
            <v>40227</v>
          </cell>
          <cell r="F800">
            <v>390804</v>
          </cell>
        </row>
        <row r="801">
          <cell r="A801">
            <v>3193</v>
          </cell>
          <cell r="B801" t="str">
            <v>MORTERO SECO CONVENCIONAL 50</v>
          </cell>
          <cell r="C801" t="str">
            <v>KG</v>
          </cell>
          <cell r="E801">
            <v>39661</v>
          </cell>
          <cell r="F801">
            <v>165</v>
          </cell>
        </row>
        <row r="803">
          <cell r="A803">
            <v>3325</v>
          </cell>
          <cell r="B803" t="str">
            <v>MURO PANTALLA Y BARRETES PROCESO 0.30</v>
          </cell>
          <cell r="C803" t="str">
            <v>M3</v>
          </cell>
          <cell r="D803" t="str">
            <v>SOLO</v>
          </cell>
          <cell r="E803">
            <v>40408</v>
          </cell>
          <cell r="F803">
            <v>230000</v>
          </cell>
        </row>
        <row r="804">
          <cell r="A804">
            <v>3326</v>
          </cell>
          <cell r="B804" t="str">
            <v>MURO PANTALLA Y BARRETES PROCESO 0.60</v>
          </cell>
          <cell r="C804" t="str">
            <v>M3</v>
          </cell>
          <cell r="D804" t="str">
            <v>SOLO</v>
          </cell>
          <cell r="E804">
            <v>40408</v>
          </cell>
          <cell r="F804">
            <v>246520</v>
          </cell>
        </row>
        <row r="806">
          <cell r="A806">
            <v>100895</v>
          </cell>
          <cell r="B806" t="str">
            <v>NUCLEOS DE ASFALTO</v>
          </cell>
          <cell r="C806" t="str">
            <v>UN</v>
          </cell>
          <cell r="E806">
            <v>40428</v>
          </cell>
          <cell r="F806">
            <v>66816</v>
          </cell>
        </row>
        <row r="807">
          <cell r="A807">
            <v>102468</v>
          </cell>
          <cell r="B807" t="str">
            <v>OXICLORURO DE COBRE</v>
          </cell>
          <cell r="C807" t="str">
            <v>KG</v>
          </cell>
          <cell r="E807">
            <v>40211</v>
          </cell>
          <cell r="F807">
            <v>18000</v>
          </cell>
        </row>
        <row r="808">
          <cell r="A808">
            <v>100931</v>
          </cell>
          <cell r="B808" t="str">
            <v>PACHOMETRO</v>
          </cell>
          <cell r="C808" t="str">
            <v>UN</v>
          </cell>
          <cell r="E808">
            <v>40435</v>
          </cell>
          <cell r="F808">
            <v>88160</v>
          </cell>
        </row>
        <row r="809">
          <cell r="A809">
            <v>100826</v>
          </cell>
          <cell r="B809" t="str">
            <v>Peso Unitario de Suelo</v>
          </cell>
          <cell r="C809" t="str">
            <v>UN</v>
          </cell>
          <cell r="E809">
            <v>41155</v>
          </cell>
          <cell r="F809">
            <v>18000</v>
          </cell>
        </row>
        <row r="810">
          <cell r="A810">
            <v>101806</v>
          </cell>
          <cell r="B810" t="str">
            <v>PIEDRA BOLA (Sum+Inst)**</v>
          </cell>
          <cell r="C810" t="str">
            <v>M3</v>
          </cell>
          <cell r="E810">
            <v>40031</v>
          </cell>
          <cell r="F810">
            <v>350000</v>
          </cell>
        </row>
        <row r="811">
          <cell r="A811">
            <v>2516</v>
          </cell>
          <cell r="B811" t="str">
            <v>PIEDRA DE RIO</v>
          </cell>
          <cell r="C811" t="str">
            <v>M3</v>
          </cell>
          <cell r="E811">
            <v>40241</v>
          </cell>
          <cell r="F811">
            <v>9450</v>
          </cell>
        </row>
        <row r="812">
          <cell r="A812">
            <v>103582</v>
          </cell>
          <cell r="B812" t="str">
            <v>PIEDRA DE RIO</v>
          </cell>
          <cell r="C812" t="str">
            <v>M3</v>
          </cell>
          <cell r="E812">
            <v>40527</v>
          </cell>
          <cell r="F812">
            <v>36000</v>
          </cell>
        </row>
        <row r="813">
          <cell r="A813">
            <v>103583</v>
          </cell>
          <cell r="B813" t="str">
            <v>PIEDRA GAVION</v>
          </cell>
          <cell r="C813" t="str">
            <v>M3</v>
          </cell>
          <cell r="E813">
            <v>40527</v>
          </cell>
          <cell r="F813">
            <v>36000</v>
          </cell>
        </row>
        <row r="814">
          <cell r="A814">
            <v>98</v>
          </cell>
          <cell r="B814" t="str">
            <v>PIEDRA MEDIA ZONGA (25-40cm)</v>
          </cell>
          <cell r="C814" t="str">
            <v>M3</v>
          </cell>
          <cell r="E814">
            <v>42786</v>
          </cell>
          <cell r="F814">
            <v>46600</v>
          </cell>
        </row>
        <row r="815">
          <cell r="A815">
            <v>100488</v>
          </cell>
          <cell r="B815" t="str">
            <v>Piedra media Zonga (Rajon)Suministro*(NO</v>
          </cell>
          <cell r="C815" t="str">
            <v>M3</v>
          </cell>
          <cell r="E815">
            <v>42760</v>
          </cell>
          <cell r="F815">
            <v>46600</v>
          </cell>
        </row>
        <row r="816">
          <cell r="A816">
            <v>101253</v>
          </cell>
          <cell r="B816" t="str">
            <v>Piedra media Zonga 30-40cm(Rajon) NO USAR</v>
          </cell>
          <cell r="C816" t="str">
            <v>M3</v>
          </cell>
          <cell r="E816">
            <v>42800</v>
          </cell>
          <cell r="F816">
            <v>46600</v>
          </cell>
        </row>
        <row r="817">
          <cell r="A817">
            <v>101787</v>
          </cell>
          <cell r="B817" t="str">
            <v>Piedra media Zonga(Rajon)Sum+Transp</v>
          </cell>
          <cell r="C817" t="str">
            <v>M3</v>
          </cell>
          <cell r="E817">
            <v>40918</v>
          </cell>
          <cell r="F817">
            <v>35762</v>
          </cell>
        </row>
        <row r="818">
          <cell r="A818">
            <v>104418</v>
          </cell>
          <cell r="B818" t="str">
            <v>PILOTE EN CONCRETO PROCESO .40 Roca</v>
          </cell>
          <cell r="C818" t="str">
            <v>ML</v>
          </cell>
          <cell r="E818">
            <v>42180</v>
          </cell>
          <cell r="F818">
            <v>30000</v>
          </cell>
        </row>
        <row r="819">
          <cell r="A819">
            <v>3058</v>
          </cell>
          <cell r="B819" t="str">
            <v>PILOTE EN CONCRETO PROCESO .40 Blando</v>
          </cell>
          <cell r="C819" t="str">
            <v>ML</v>
          </cell>
          <cell r="E819">
            <v>42790</v>
          </cell>
          <cell r="F819">
            <v>22898</v>
          </cell>
        </row>
        <row r="821">
          <cell r="B821" t="str">
            <v>Tekhne Ltda. Control Integral de Obras</v>
          </cell>
        </row>
        <row r="825">
          <cell r="B825" t="str">
            <v>Listado de Insumos</v>
          </cell>
        </row>
        <row r="827">
          <cell r="A827">
            <v>43132</v>
          </cell>
          <cell r="C827" t="str">
            <v>INSTITUTO DISTRITAL DE RECREACION Y</v>
          </cell>
          <cell r="E827" t="str">
            <v>Página 13</v>
          </cell>
        </row>
        <row r="830">
          <cell r="A830" t="str">
            <v>Código</v>
          </cell>
          <cell r="B830" t="str">
            <v>Descripción</v>
          </cell>
          <cell r="D830" t="str">
            <v>Unidad</v>
          </cell>
          <cell r="F830" t="str">
            <v>Referencia</v>
          </cell>
        </row>
        <row r="833">
          <cell r="A833">
            <v>104417</v>
          </cell>
          <cell r="B833" t="str">
            <v>PILOTE EN CONCRETO PROCESO D. 0.30</v>
          </cell>
          <cell r="C833" t="str">
            <v>ML</v>
          </cell>
          <cell r="E833">
            <v>42180</v>
          </cell>
          <cell r="F833">
            <v>25000</v>
          </cell>
        </row>
        <row r="834">
          <cell r="A834">
            <v>3044</v>
          </cell>
          <cell r="B834" t="str">
            <v>PILOTE EN CONCRETO PROCESO D. 0.30</v>
          </cell>
          <cell r="C834" t="str">
            <v>ML</v>
          </cell>
          <cell r="E834">
            <v>42849</v>
          </cell>
          <cell r="F834">
            <v>20608</v>
          </cell>
        </row>
        <row r="835">
          <cell r="A835">
            <v>3328</v>
          </cell>
          <cell r="B835" t="str">
            <v>PILOTE EN CONCRETO PROCESO D. 0.60</v>
          </cell>
          <cell r="C835" t="str">
            <v>ML</v>
          </cell>
          <cell r="E835">
            <v>40435</v>
          </cell>
          <cell r="F835">
            <v>41760</v>
          </cell>
        </row>
        <row r="836">
          <cell r="A836">
            <v>101071</v>
          </cell>
          <cell r="B836" t="str">
            <v>PILOTE EN CONCRETO PROCESO D. 0.70</v>
          </cell>
          <cell r="C836" t="str">
            <v>ML</v>
          </cell>
          <cell r="E836">
            <v>40435</v>
          </cell>
          <cell r="F836">
            <v>47954</v>
          </cell>
        </row>
        <row r="837">
          <cell r="A837">
            <v>3327</v>
          </cell>
          <cell r="B837" t="str">
            <v>PILOTE EN CONCRETO PROCESO D. 0.80</v>
          </cell>
          <cell r="C837" t="str">
            <v>ML</v>
          </cell>
          <cell r="E837">
            <v>40435</v>
          </cell>
          <cell r="F837">
            <v>48720</v>
          </cell>
        </row>
        <row r="838">
          <cell r="A838">
            <v>101788</v>
          </cell>
          <cell r="B838" t="str">
            <v>Recebo Afirmado Sum+Transp &gt;15000 m3 **</v>
          </cell>
          <cell r="C838" t="str">
            <v>M3</v>
          </cell>
          <cell r="E838">
            <v>40234</v>
          </cell>
          <cell r="F838">
            <v>29000</v>
          </cell>
        </row>
        <row r="839">
          <cell r="A839">
            <v>100626</v>
          </cell>
          <cell r="B839" t="str">
            <v>Recebo Comun sin Transporte</v>
          </cell>
          <cell r="C839" t="str">
            <v>M3</v>
          </cell>
          <cell r="E839">
            <v>42760</v>
          </cell>
          <cell r="F839">
            <v>11900</v>
          </cell>
        </row>
        <row r="840">
          <cell r="A840">
            <v>2141</v>
          </cell>
          <cell r="B840" t="str">
            <v>RECEBO MEJORADO CANTERA planta</v>
          </cell>
          <cell r="C840" t="str">
            <v>M3</v>
          </cell>
          <cell r="E840">
            <v>40234</v>
          </cell>
          <cell r="F840">
            <v>6960</v>
          </cell>
        </row>
        <row r="841">
          <cell r="A841">
            <v>2155</v>
          </cell>
          <cell r="B841" t="str">
            <v>RECEBO MEJORADO CANTERA Obra</v>
          </cell>
          <cell r="C841" t="str">
            <v>M3</v>
          </cell>
          <cell r="E841">
            <v>40234</v>
          </cell>
          <cell r="F841">
            <v>21960</v>
          </cell>
        </row>
        <row r="842">
          <cell r="A842">
            <v>3309</v>
          </cell>
          <cell r="B842" t="str">
            <v>Recebo para Afirmado Sin transporte</v>
          </cell>
          <cell r="C842" t="str">
            <v>M3</v>
          </cell>
          <cell r="E842">
            <v>42760</v>
          </cell>
          <cell r="F842">
            <v>11900</v>
          </cell>
        </row>
        <row r="843">
          <cell r="A843">
            <v>101810</v>
          </cell>
          <cell r="B843" t="str">
            <v>Recebo para Afirmado Sin transporte (NO USAR)</v>
          </cell>
          <cell r="C843" t="str">
            <v>M3</v>
          </cell>
          <cell r="E843">
            <v>42786</v>
          </cell>
          <cell r="F843">
            <v>11900</v>
          </cell>
        </row>
        <row r="844">
          <cell r="A844">
            <v>100</v>
          </cell>
          <cell r="B844" t="str">
            <v>Recebo Subbase granular - Sin transporte(NO</v>
          </cell>
          <cell r="C844" t="str">
            <v>M3</v>
          </cell>
          <cell r="E844">
            <v>42760</v>
          </cell>
          <cell r="F844">
            <v>21420</v>
          </cell>
        </row>
        <row r="845">
          <cell r="A845">
            <v>101811</v>
          </cell>
          <cell r="B845" t="str">
            <v>Recebo Subbase granular - Sin transporte</v>
          </cell>
          <cell r="C845" t="str">
            <v>M3</v>
          </cell>
          <cell r="E845">
            <v>42760</v>
          </cell>
          <cell r="F845">
            <v>21420</v>
          </cell>
        </row>
        <row r="846">
          <cell r="A846">
            <v>102539</v>
          </cell>
          <cell r="B846" t="str">
            <v>Recebo Subbase granular+ Transporte</v>
          </cell>
          <cell r="C846" t="str">
            <v>M3</v>
          </cell>
          <cell r="E846">
            <v>42760</v>
          </cell>
          <cell r="F846">
            <v>40060</v>
          </cell>
        </row>
        <row r="847">
          <cell r="A847">
            <v>100932</v>
          </cell>
          <cell r="B847" t="str">
            <v>REGATAS DETECCION DE REFUERZO</v>
          </cell>
          <cell r="C847" t="str">
            <v>UN</v>
          </cell>
          <cell r="E847">
            <v>42311</v>
          </cell>
          <cell r="F847">
            <v>75400</v>
          </cell>
        </row>
        <row r="848">
          <cell r="A848">
            <v>3615</v>
          </cell>
          <cell r="B848" t="str">
            <v>RELLENO FLUIDO B.ANDEN 15</v>
          </cell>
          <cell r="C848" t="str">
            <v>M3</v>
          </cell>
          <cell r="E848">
            <v>40408</v>
          </cell>
          <cell r="F848">
            <v>169360</v>
          </cell>
        </row>
        <row r="849">
          <cell r="A849">
            <v>3616</v>
          </cell>
          <cell r="B849" t="str">
            <v>RELLENO FLUIDO B.PAV 30</v>
          </cell>
          <cell r="C849" t="str">
            <v>M3</v>
          </cell>
          <cell r="E849">
            <v>40435</v>
          </cell>
          <cell r="F849">
            <v>177480</v>
          </cell>
        </row>
        <row r="850">
          <cell r="A850">
            <v>3617</v>
          </cell>
          <cell r="B850" t="str">
            <v>RELLENO FLUIDO B.PAV 6030</v>
          </cell>
          <cell r="C850" t="str">
            <v>M3</v>
          </cell>
          <cell r="E850">
            <v>40435</v>
          </cell>
          <cell r="F850">
            <v>207640</v>
          </cell>
        </row>
        <row r="851">
          <cell r="A851">
            <v>3614</v>
          </cell>
          <cell r="B851" t="str">
            <v>RELLENO FLUIDO ZANJA 10</v>
          </cell>
          <cell r="C851" t="str">
            <v>M3</v>
          </cell>
          <cell r="E851">
            <v>40435</v>
          </cell>
          <cell r="F851">
            <v>163560</v>
          </cell>
        </row>
        <row r="852">
          <cell r="A852">
            <v>3613</v>
          </cell>
          <cell r="B852" t="str">
            <v>RELLENO FLUIDO ZANJA 7</v>
          </cell>
          <cell r="C852" t="str">
            <v>M3</v>
          </cell>
          <cell r="E852">
            <v>40435</v>
          </cell>
          <cell r="F852">
            <v>143840</v>
          </cell>
        </row>
        <row r="854">
          <cell r="A854">
            <v>3194</v>
          </cell>
          <cell r="B854" t="str">
            <v>RELLENO FLUIDO 30 BASE PAVIMENTO</v>
          </cell>
          <cell r="C854" t="str">
            <v>M3</v>
          </cell>
          <cell r="D854" t="str">
            <v>Base 30</v>
          </cell>
          <cell r="E854">
            <v>40435</v>
          </cell>
          <cell r="F854">
            <v>193301</v>
          </cell>
        </row>
        <row r="856">
          <cell r="A856">
            <v>3646</v>
          </cell>
          <cell r="B856" t="str">
            <v>RETIRO DE ESCOMBROS CON RETRO</v>
          </cell>
          <cell r="C856" t="str">
            <v>M3</v>
          </cell>
          <cell r="E856">
            <v>40409</v>
          </cell>
          <cell r="F856">
            <v>45000</v>
          </cell>
        </row>
        <row r="857">
          <cell r="A857">
            <v>101513</v>
          </cell>
          <cell r="B857" t="str">
            <v>Rotura en concreto Cámara ETB</v>
          </cell>
          <cell r="C857" t="str">
            <v>M3</v>
          </cell>
          <cell r="E857">
            <v>40435</v>
          </cell>
          <cell r="F857">
            <v>471286</v>
          </cell>
        </row>
        <row r="858">
          <cell r="A858">
            <v>104372</v>
          </cell>
          <cell r="B858" t="str">
            <v>SUBBASE GRANULAR SBG-1/SBG-2 (INVIAS)</v>
          </cell>
          <cell r="C858" t="str">
            <v>M3</v>
          </cell>
          <cell r="E858">
            <v>42433</v>
          </cell>
          <cell r="F858">
            <v>73080</v>
          </cell>
        </row>
        <row r="859">
          <cell r="A859">
            <v>105870</v>
          </cell>
          <cell r="B859" t="str">
            <v>SUBBSE GRAGNULAR SBG-1/SBG-2 (NO</v>
          </cell>
          <cell r="C859" t="str">
            <v>m3</v>
          </cell>
          <cell r="E859">
            <v>42598</v>
          </cell>
          <cell r="F859">
            <v>75400</v>
          </cell>
        </row>
        <row r="860">
          <cell r="A860">
            <v>102422</v>
          </cell>
          <cell r="B860" t="str">
            <v>TIERRA NEGRA (NO USAR)</v>
          </cell>
          <cell r="C860" t="str">
            <v>M3</v>
          </cell>
          <cell r="E860">
            <v>41976</v>
          </cell>
          <cell r="F860">
            <v>41667</v>
          </cell>
        </row>
        <row r="861">
          <cell r="A861">
            <v>100844</v>
          </cell>
          <cell r="B861" t="str">
            <v>TIERRA NEGRA +TRANSPORTE</v>
          </cell>
          <cell r="C861" t="str">
            <v>M3</v>
          </cell>
          <cell r="E861">
            <v>42760</v>
          </cell>
          <cell r="F861">
            <v>40000</v>
          </cell>
        </row>
        <row r="862">
          <cell r="A862">
            <v>100590</v>
          </cell>
          <cell r="B862" t="str">
            <v>Tierra negra selec. con cascarilla y abono org.**</v>
          </cell>
          <cell r="C862" t="str">
            <v>M3</v>
          </cell>
          <cell r="E862">
            <v>42795</v>
          </cell>
          <cell r="F862">
            <v>48000</v>
          </cell>
        </row>
        <row r="863">
          <cell r="A863">
            <v>100363</v>
          </cell>
          <cell r="B863" t="str">
            <v>Tierra seleccionada producto de excavacion **</v>
          </cell>
          <cell r="C863" t="str">
            <v>M3</v>
          </cell>
          <cell r="E863">
            <v>41233</v>
          </cell>
          <cell r="F863">
            <v>13000</v>
          </cell>
        </row>
        <row r="864">
          <cell r="A864">
            <v>100935</v>
          </cell>
          <cell r="B864" t="str">
            <v>TOMA DE BRIQUETAS DE PAVIMENTO</v>
          </cell>
          <cell r="C864" t="str">
            <v>UN</v>
          </cell>
          <cell r="E864">
            <v>41155</v>
          </cell>
          <cell r="F864">
            <v>15900</v>
          </cell>
        </row>
        <row r="865">
          <cell r="A865">
            <v>2473</v>
          </cell>
          <cell r="B865" t="str">
            <v>Transporte+Disposicion Final Escombros Vj 6m3</v>
          </cell>
          <cell r="C865" t="str">
            <v>M3</v>
          </cell>
          <cell r="E865">
            <v>42800</v>
          </cell>
          <cell r="F865">
            <v>26730</v>
          </cell>
        </row>
        <row r="866">
          <cell r="A866">
            <v>100426</v>
          </cell>
          <cell r="B866" t="str">
            <v>Triturado 1 1/2" (Suministro + Transporte)</v>
          </cell>
          <cell r="C866" t="str">
            <v>M3</v>
          </cell>
          <cell r="E866">
            <v>42786</v>
          </cell>
          <cell r="F866">
            <v>75000</v>
          </cell>
        </row>
        <row r="867">
          <cell r="A867">
            <v>100427</v>
          </cell>
          <cell r="B867" t="str">
            <v>Triturado 1" Lavado (Sin Transporte)*</v>
          </cell>
          <cell r="C867" t="str">
            <v>M3</v>
          </cell>
          <cell r="E867">
            <v>41241</v>
          </cell>
          <cell r="F867">
            <v>65000</v>
          </cell>
        </row>
        <row r="868">
          <cell r="A868">
            <v>101235</v>
          </cell>
          <cell r="B868" t="str">
            <v>Triturado 3-4" **</v>
          </cell>
          <cell r="C868" t="str">
            <v>M3</v>
          </cell>
          <cell r="E868">
            <v>42709</v>
          </cell>
          <cell r="F868">
            <v>88911.5</v>
          </cell>
        </row>
        <row r="869">
          <cell r="A869">
            <v>102534</v>
          </cell>
          <cell r="B869" t="str">
            <v>Triturado 3/4" a 1" Lavado(Inc. transporte) **</v>
          </cell>
          <cell r="C869" t="str">
            <v>M3</v>
          </cell>
          <cell r="E869">
            <v>42760</v>
          </cell>
          <cell r="F869">
            <v>80520</v>
          </cell>
        </row>
        <row r="870">
          <cell r="A870">
            <v>101</v>
          </cell>
          <cell r="B870" t="str">
            <v>TRITURADO DE MAQUINA DE 1A sin transp.</v>
          </cell>
          <cell r="C870" t="str">
            <v>M3</v>
          </cell>
          <cell r="E870">
            <v>42436</v>
          </cell>
          <cell r="F870">
            <v>46400</v>
          </cell>
        </row>
        <row r="871">
          <cell r="A871">
            <v>100846</v>
          </cell>
          <cell r="B871" t="str">
            <v>Vehículo con Capacidad Mayor a 3 Ton.</v>
          </cell>
          <cell r="C871" t="str">
            <v>MES</v>
          </cell>
          <cell r="E871">
            <v>41400</v>
          </cell>
          <cell r="F871">
            <v>8162449</v>
          </cell>
        </row>
        <row r="872">
          <cell r="A872">
            <v>100834</v>
          </cell>
          <cell r="B872" t="str">
            <v>Vehículo de transporte de 1300 a 2000cc.</v>
          </cell>
          <cell r="C872" t="str">
            <v>MES</v>
          </cell>
          <cell r="E872">
            <v>41400</v>
          </cell>
          <cell r="F872">
            <v>4188885</v>
          </cell>
        </row>
        <row r="873">
          <cell r="A873">
            <v>100845</v>
          </cell>
          <cell r="B873" t="str">
            <v>Vehículo de transporte Mayores a 2000cc.</v>
          </cell>
          <cell r="C873" t="str">
            <v>MES</v>
          </cell>
          <cell r="E873">
            <v>41400</v>
          </cell>
          <cell r="F873">
            <v>5999874</v>
          </cell>
        </row>
        <row r="874">
          <cell r="A874">
            <v>1962</v>
          </cell>
          <cell r="B874" t="str">
            <v>YESO (saco de 25Kg)</v>
          </cell>
          <cell r="C874" t="str">
            <v>KG</v>
          </cell>
          <cell r="E874">
            <v>42844</v>
          </cell>
          <cell r="F874">
            <v>696</v>
          </cell>
        </row>
        <row r="876">
          <cell r="A876">
            <v>3195</v>
          </cell>
          <cell r="B876" t="str">
            <v>YESO PIRAMIDE</v>
          </cell>
          <cell r="C876" t="str">
            <v>BT</v>
          </cell>
          <cell r="D876" t="str">
            <v>Piramide</v>
          </cell>
          <cell r="E876">
            <v>40409</v>
          </cell>
          <cell r="F876">
            <v>17500</v>
          </cell>
        </row>
        <row r="879">
          <cell r="A879">
            <v>3</v>
          </cell>
          <cell r="C879" t="str">
            <v>BLOQUES Y LADRILLOS</v>
          </cell>
        </row>
        <row r="882">
          <cell r="A882">
            <v>1711</v>
          </cell>
          <cell r="B882" t="str">
            <v>ADOQUIN 6CM STA/FE 6x10x20 Fab.</v>
          </cell>
          <cell r="C882" t="str">
            <v>UN</v>
          </cell>
          <cell r="D882" t="str">
            <v>Fab. ADCOL</v>
          </cell>
          <cell r="E882">
            <v>42790</v>
          </cell>
          <cell r="F882">
            <v>540</v>
          </cell>
        </row>
        <row r="883">
          <cell r="A883">
            <v>2480</v>
          </cell>
          <cell r="B883" t="str">
            <v>ADOQUIN NAT. 10x20x6 (VEHICULAR</v>
          </cell>
          <cell r="C883" t="str">
            <v>M2</v>
          </cell>
          <cell r="D883">
            <v>788</v>
          </cell>
          <cell r="E883">
            <v>42790</v>
          </cell>
          <cell r="F883">
            <v>22250</v>
          </cell>
        </row>
        <row r="885">
          <cell r="A885">
            <v>104960</v>
          </cell>
          <cell r="B885" t="str">
            <v>ADOQUIN (6X12X24) EN OBRA</v>
          </cell>
          <cell r="C885" t="str">
            <v>M2</v>
          </cell>
          <cell r="E885">
            <v>42857</v>
          </cell>
          <cell r="F885">
            <v>27300</v>
          </cell>
        </row>
        <row r="886">
          <cell r="A886">
            <v>104500</v>
          </cell>
          <cell r="B886" t="str">
            <v>ADOQUIN 10X20X8CM(VEHIC.MEDIANO) EN</v>
          </cell>
          <cell r="C886" t="str">
            <v>UN</v>
          </cell>
          <cell r="E886">
            <v>42790</v>
          </cell>
          <cell r="F886">
            <v>725</v>
          </cell>
        </row>
        <row r="887">
          <cell r="A887">
            <v>104499</v>
          </cell>
          <cell r="B887" t="str">
            <v>ADOQUIN 10X20X8CM(VEHIC.MEDIANO)EN</v>
          </cell>
          <cell r="C887" t="str">
            <v>UN</v>
          </cell>
          <cell r="E887">
            <v>41144</v>
          </cell>
          <cell r="F887">
            <v>573</v>
          </cell>
        </row>
        <row r="888">
          <cell r="A888">
            <v>104497</v>
          </cell>
          <cell r="B888" t="str">
            <v>ADOQUIN 24X12X6CM (VEHIC.LIVIANO) EN</v>
          </cell>
          <cell r="C888" t="str">
            <v>M2</v>
          </cell>
          <cell r="E888">
            <v>42859</v>
          </cell>
          <cell r="F888">
            <v>22568</v>
          </cell>
        </row>
        <row r="891">
          <cell r="B891" t="str">
            <v>Tekhne Ltda. Control Integral de Obras</v>
          </cell>
        </row>
        <row r="895">
          <cell r="B895" t="str">
            <v>Listado de Insumos</v>
          </cell>
        </row>
        <row r="897">
          <cell r="A897">
            <v>43132</v>
          </cell>
          <cell r="C897" t="str">
            <v>INSTITUTO DISTRITAL DE RECREACION Y</v>
          </cell>
          <cell r="E897" t="str">
            <v>Página 14</v>
          </cell>
        </row>
        <row r="900">
          <cell r="A900" t="str">
            <v>Código</v>
          </cell>
          <cell r="B900" t="str">
            <v>Descripción</v>
          </cell>
          <cell r="D900" t="str">
            <v>Unidad</v>
          </cell>
          <cell r="F900" t="str">
            <v>Referencia</v>
          </cell>
        </row>
        <row r="903">
          <cell r="A903">
            <v>100654</v>
          </cell>
          <cell r="B903" t="str">
            <v>ADOQUIN 26x12.5 x 6 MOORE(VEHICULAR</v>
          </cell>
          <cell r="C903" t="str">
            <v>M2</v>
          </cell>
          <cell r="E903">
            <v>41144</v>
          </cell>
          <cell r="F903">
            <v>21120</v>
          </cell>
        </row>
        <row r="904">
          <cell r="A904">
            <v>104498</v>
          </cell>
          <cell r="B904" t="str">
            <v>ADOQUIN 26X12.5X6CM(VEHIC.LIVIANO) EN</v>
          </cell>
          <cell r="C904" t="str">
            <v>UN</v>
          </cell>
          <cell r="E904">
            <v>41144</v>
          </cell>
          <cell r="F904">
            <v>749</v>
          </cell>
        </row>
        <row r="906">
          <cell r="A906">
            <v>2596</v>
          </cell>
          <cell r="B906" t="str">
            <v>ADOQUIN 3x6x25 S/CRIST.</v>
          </cell>
          <cell r="C906" t="str">
            <v>UN</v>
          </cell>
          <cell r="D906" t="str">
            <v>Obra</v>
          </cell>
          <cell r="E906">
            <v>40099</v>
          </cell>
          <cell r="F906">
            <v>265</v>
          </cell>
        </row>
        <row r="908">
          <cell r="A908">
            <v>104468</v>
          </cell>
          <cell r="B908" t="str">
            <v>ADOQUIN CEMENT PEAT.</v>
          </cell>
          <cell r="C908" t="str">
            <v>M2</v>
          </cell>
          <cell r="E908">
            <v>42795</v>
          </cell>
          <cell r="F908">
            <v>45000</v>
          </cell>
        </row>
        <row r="910">
          <cell r="A910">
            <v>137</v>
          </cell>
          <cell r="B910" t="str">
            <v>ADOQUIN COLON.6CM STA/FE 24.5x12x6</v>
          </cell>
          <cell r="C910" t="str">
            <v>UN</v>
          </cell>
          <cell r="D910" t="str">
            <v>Obra ADCOL</v>
          </cell>
          <cell r="E910">
            <v>40813</v>
          </cell>
          <cell r="F910">
            <v>608</v>
          </cell>
        </row>
        <row r="912">
          <cell r="A912">
            <v>104921</v>
          </cell>
          <cell r="B912" t="str">
            <v>ADOQUIN COLONIAL</v>
          </cell>
          <cell r="C912" t="str">
            <v>UN</v>
          </cell>
          <cell r="E912">
            <v>42075</v>
          </cell>
          <cell r="F912">
            <v>570</v>
          </cell>
        </row>
        <row r="914">
          <cell r="A914">
            <v>246</v>
          </cell>
          <cell r="B914" t="str">
            <v>ADOQUIN CONC.A-6 OBRA (10x20x6)</v>
          </cell>
          <cell r="C914" t="str">
            <v>UN</v>
          </cell>
          <cell r="D914" t="str">
            <v>A-6 GRIS</v>
          </cell>
          <cell r="E914">
            <v>42795</v>
          </cell>
          <cell r="F914">
            <v>900</v>
          </cell>
        </row>
        <row r="915">
          <cell r="A915">
            <v>248</v>
          </cell>
          <cell r="B915" t="str">
            <v>ADOQUIN CONC.A-8 OBRA (10x20x8)</v>
          </cell>
          <cell r="C915" t="str">
            <v>UN</v>
          </cell>
          <cell r="D915" t="str">
            <v>A-8 GRIS</v>
          </cell>
          <cell r="E915">
            <v>42795</v>
          </cell>
          <cell r="F915">
            <v>1100</v>
          </cell>
        </row>
        <row r="917">
          <cell r="A917">
            <v>105243</v>
          </cell>
          <cell r="B917" t="str">
            <v>Adoquín Curvo Ecológico Traf. Peatonal 33x16x3.5</v>
          </cell>
          <cell r="C917" t="str">
            <v>M2</v>
          </cell>
          <cell r="E917">
            <v>42837</v>
          </cell>
          <cell r="F917">
            <v>65450</v>
          </cell>
        </row>
        <row r="918">
          <cell r="A918">
            <v>105231</v>
          </cell>
          <cell r="B918" t="str">
            <v>Adoquin de arcilla tipo vehicular (20x10x8) obra</v>
          </cell>
          <cell r="C918" t="str">
            <v>UN</v>
          </cell>
          <cell r="E918">
            <v>41849</v>
          </cell>
          <cell r="F918">
            <v>724</v>
          </cell>
        </row>
        <row r="919">
          <cell r="A919">
            <v>101803</v>
          </cell>
          <cell r="B919" t="str">
            <v>Adoquin ecologico 20x20x3.8 **</v>
          </cell>
          <cell r="C919" t="str">
            <v>M2</v>
          </cell>
          <cell r="E919">
            <v>40234</v>
          </cell>
          <cell r="F919">
            <v>25500</v>
          </cell>
        </row>
        <row r="920">
          <cell r="A920">
            <v>100524</v>
          </cell>
          <cell r="B920" t="str">
            <v>Adoquin ecologico 29x43x8 GRAMOQUIN</v>
          </cell>
          <cell r="C920" t="str">
            <v>UN</v>
          </cell>
          <cell r="E920">
            <v>42795</v>
          </cell>
          <cell r="F920">
            <v>7021</v>
          </cell>
        </row>
        <row r="921">
          <cell r="A921">
            <v>105314</v>
          </cell>
          <cell r="B921" t="str">
            <v>ADOQUIN ESPAÑOL E=6CM STA/FE 6x10x20</v>
          </cell>
          <cell r="C921" t="str">
            <v>UN</v>
          </cell>
          <cell r="E921">
            <v>42790</v>
          </cell>
          <cell r="F921">
            <v>540</v>
          </cell>
        </row>
        <row r="922">
          <cell r="A922">
            <v>101804</v>
          </cell>
          <cell r="B922" t="str">
            <v>Adoquin Estructural fino Ecologico 6x12x24.5cm **</v>
          </cell>
          <cell r="C922" t="str">
            <v>M2</v>
          </cell>
          <cell r="E922">
            <v>40234</v>
          </cell>
          <cell r="F922">
            <v>14960</v>
          </cell>
        </row>
        <row r="923">
          <cell r="A923">
            <v>104225</v>
          </cell>
          <cell r="B923" t="str">
            <v>ADOQUIN Nat. 24X12X6 (VEHICULAR LIVIANO)</v>
          </cell>
          <cell r="C923" t="str">
            <v>UN</v>
          </cell>
          <cell r="E923">
            <v>42859</v>
          </cell>
          <cell r="F923">
            <v>650</v>
          </cell>
        </row>
        <row r="924">
          <cell r="A924">
            <v>105086</v>
          </cell>
          <cell r="B924" t="str">
            <v>ADOQUIN Nat.Cuarteron 25X6X6 (VEHICULAR</v>
          </cell>
          <cell r="C924" t="str">
            <v>M2</v>
          </cell>
          <cell r="E924">
            <v>42809</v>
          </cell>
          <cell r="F924">
            <v>36850</v>
          </cell>
        </row>
        <row r="925">
          <cell r="A925">
            <v>105244</v>
          </cell>
          <cell r="B925" t="str">
            <v>Adoquín Rectangular Ecológico Peatonal 20x15x4</v>
          </cell>
          <cell r="C925" t="str">
            <v>M2</v>
          </cell>
          <cell r="E925">
            <v>42895</v>
          </cell>
          <cell r="F925">
            <v>64895</v>
          </cell>
        </row>
        <row r="926">
          <cell r="A926">
            <v>105245</v>
          </cell>
          <cell r="B926" t="str">
            <v>Adoquín Rombiode Ecológico Peatonal 31x20x3.5</v>
          </cell>
          <cell r="C926" t="str">
            <v>M2</v>
          </cell>
          <cell r="E926">
            <v>42837</v>
          </cell>
          <cell r="F926">
            <v>65450</v>
          </cell>
        </row>
        <row r="927">
          <cell r="A927">
            <v>1880</v>
          </cell>
          <cell r="B927" t="str">
            <v>ALFAJIA 6 MOORE arena. Fab.(NO USAR)</v>
          </cell>
          <cell r="C927" t="str">
            <v>ML</v>
          </cell>
          <cell r="E927">
            <v>40814</v>
          </cell>
          <cell r="F927">
            <v>15045</v>
          </cell>
        </row>
        <row r="928">
          <cell r="A928">
            <v>1881</v>
          </cell>
          <cell r="B928" t="str">
            <v>ALFAJIA 6 MOORE Nat. Fab.</v>
          </cell>
          <cell r="C928" t="str">
            <v>ML</v>
          </cell>
          <cell r="E928">
            <v>40814</v>
          </cell>
          <cell r="F928">
            <v>10880</v>
          </cell>
        </row>
        <row r="930">
          <cell r="A930">
            <v>100964</v>
          </cell>
          <cell r="B930" t="str">
            <v>BLOQ. CONCRETO 20X20X40 + Transporte</v>
          </cell>
          <cell r="C930" t="str">
            <v>UN</v>
          </cell>
          <cell r="D930" t="str">
            <v>Fab.</v>
          </cell>
          <cell r="E930">
            <v>40337</v>
          </cell>
          <cell r="F930">
            <v>2675</v>
          </cell>
        </row>
        <row r="931">
          <cell r="A931">
            <v>100547</v>
          </cell>
          <cell r="B931" t="str">
            <v>BLOQ.ESTR.MEDIO 18x19x16 Piedra-Liso Obra</v>
          </cell>
          <cell r="C931" t="str">
            <v>UN</v>
          </cell>
          <cell r="D931" t="str">
            <v>PT-16 Obra</v>
          </cell>
          <cell r="E931">
            <v>40085</v>
          </cell>
          <cell r="F931">
            <v>1695</v>
          </cell>
        </row>
        <row r="932">
          <cell r="A932">
            <v>100544</v>
          </cell>
          <cell r="B932" t="str">
            <v>BLOQ.ESTR.MEDIO 18x19x16 Piedra-Liso Obra</v>
          </cell>
          <cell r="C932" t="str">
            <v>UN</v>
          </cell>
          <cell r="D932" t="str">
            <v>PT-16 Obra</v>
          </cell>
          <cell r="E932">
            <v>40085</v>
          </cell>
          <cell r="F932">
            <v>1280</v>
          </cell>
        </row>
        <row r="933">
          <cell r="A933">
            <v>100545</v>
          </cell>
          <cell r="B933" t="str">
            <v>BLOQ.ESTRMEDIO8x19x16 Piedr Obra Color(NO</v>
          </cell>
          <cell r="C933" t="str">
            <v>UN</v>
          </cell>
          <cell r="D933" t="str">
            <v>PT-16 Obra</v>
          </cell>
          <cell r="E933">
            <v>40085</v>
          </cell>
          <cell r="F933">
            <v>1977</v>
          </cell>
        </row>
        <row r="934">
          <cell r="A934">
            <v>100546</v>
          </cell>
          <cell r="B934" t="str">
            <v>BLOQESTR.MEDIO</v>
          </cell>
          <cell r="C934" t="str">
            <v>UN</v>
          </cell>
          <cell r="D934" t="str">
            <v>PT-16 Obra</v>
          </cell>
          <cell r="E934">
            <v>40085</v>
          </cell>
          <cell r="F934">
            <v>1386</v>
          </cell>
        </row>
        <row r="935">
          <cell r="A935">
            <v>1777</v>
          </cell>
          <cell r="B935" t="str">
            <v>BLOQUE #3 YOMASA 31.5x23x7 Perforado Fab.</v>
          </cell>
          <cell r="C935" t="str">
            <v>UN</v>
          </cell>
          <cell r="D935" t="str">
            <v>Fab.</v>
          </cell>
          <cell r="E935">
            <v>40814</v>
          </cell>
          <cell r="F935">
            <v>860</v>
          </cell>
        </row>
        <row r="936">
          <cell r="A936">
            <v>2143</v>
          </cell>
          <cell r="B936" t="str">
            <v>BLOQUE #3 YOMASA 31.5x23x7 Perforado Obra</v>
          </cell>
          <cell r="C936" t="str">
            <v>UN</v>
          </cell>
          <cell r="D936" t="str">
            <v>Obra</v>
          </cell>
          <cell r="E936">
            <v>40814</v>
          </cell>
          <cell r="F936">
            <v>955</v>
          </cell>
        </row>
        <row r="937">
          <cell r="A937">
            <v>31912</v>
          </cell>
          <cell r="B937" t="str">
            <v>BLOQUE #4 300 x 200 x 100</v>
          </cell>
          <cell r="C937" t="str">
            <v>UN</v>
          </cell>
          <cell r="D937" t="str">
            <v>Dep.</v>
          </cell>
          <cell r="E937">
            <v>41235</v>
          </cell>
          <cell r="F937">
            <v>730</v>
          </cell>
        </row>
        <row r="938">
          <cell r="A938">
            <v>31913</v>
          </cell>
          <cell r="B938" t="str">
            <v>BLOQUE #4 32 x 20 x 9</v>
          </cell>
          <cell r="C938" t="str">
            <v>UN</v>
          </cell>
          <cell r="D938" t="str">
            <v>Dep.</v>
          </cell>
          <cell r="E938">
            <v>40234</v>
          </cell>
          <cell r="F938">
            <v>430</v>
          </cell>
        </row>
        <row r="939">
          <cell r="A939">
            <v>1689</v>
          </cell>
          <cell r="B939" t="str">
            <v>BLOQUE #4 STA/FE 33x23x9 Fab.</v>
          </cell>
          <cell r="C939" t="str">
            <v>UN</v>
          </cell>
          <cell r="D939" t="str">
            <v>Fab. BL4</v>
          </cell>
          <cell r="E939">
            <v>42790</v>
          </cell>
          <cell r="F939">
            <v>920</v>
          </cell>
        </row>
        <row r="940">
          <cell r="A940">
            <v>114</v>
          </cell>
          <cell r="B940" t="str">
            <v>BLOQUE #4 STA/FE 33x23x9 Obra</v>
          </cell>
          <cell r="C940" t="str">
            <v>UN</v>
          </cell>
          <cell r="D940" t="str">
            <v>Obra BL4</v>
          </cell>
          <cell r="E940">
            <v>42230</v>
          </cell>
          <cell r="F940">
            <v>961</v>
          </cell>
        </row>
        <row r="941">
          <cell r="A941">
            <v>2409</v>
          </cell>
          <cell r="B941" t="str">
            <v>BLOQUE #4 USME 16.5x23x9 Medio Fab.</v>
          </cell>
          <cell r="C941" t="str">
            <v>UN</v>
          </cell>
          <cell r="D941" t="str">
            <v>Fab.</v>
          </cell>
          <cell r="E941">
            <v>42993</v>
          </cell>
          <cell r="F941">
            <v>460</v>
          </cell>
        </row>
        <row r="942">
          <cell r="A942">
            <v>1965</v>
          </cell>
          <cell r="B942" t="str">
            <v>BLOQUE #4 USME TRADICIONAL 33x23x9 Fab.</v>
          </cell>
          <cell r="C942" t="str">
            <v>UN</v>
          </cell>
          <cell r="D942" t="str">
            <v>Dep.</v>
          </cell>
          <cell r="E942">
            <v>40813</v>
          </cell>
          <cell r="F942">
            <v>830</v>
          </cell>
        </row>
        <row r="943">
          <cell r="A943">
            <v>1778</v>
          </cell>
          <cell r="B943" t="str">
            <v>BLOQUE #4 YOMASA 30x20x10 Estandar Fab.</v>
          </cell>
          <cell r="C943" t="str">
            <v>UN</v>
          </cell>
          <cell r="D943" t="str">
            <v>Fab.</v>
          </cell>
          <cell r="E943">
            <v>40814</v>
          </cell>
          <cell r="F943">
            <v>660</v>
          </cell>
        </row>
        <row r="944">
          <cell r="A944">
            <v>2145</v>
          </cell>
          <cell r="B944" t="str">
            <v>BLOQUE #4S YOMASA 30x20x10 Perforado Obra</v>
          </cell>
          <cell r="C944" t="str">
            <v>UN</v>
          </cell>
          <cell r="D944" t="str">
            <v>Obra</v>
          </cell>
          <cell r="E944">
            <v>40814</v>
          </cell>
          <cell r="F944">
            <v>755</v>
          </cell>
        </row>
        <row r="945">
          <cell r="A945">
            <v>31914</v>
          </cell>
          <cell r="B945" t="str">
            <v>BLOQUE #5 32 x 20 x 115</v>
          </cell>
          <cell r="C945" t="str">
            <v>UN</v>
          </cell>
          <cell r="D945" t="str">
            <v>Dep.</v>
          </cell>
          <cell r="E945">
            <v>40234</v>
          </cell>
          <cell r="F945">
            <v>580</v>
          </cell>
        </row>
        <row r="946">
          <cell r="A946">
            <v>116</v>
          </cell>
          <cell r="B946" t="str">
            <v>BLOQUE #5 33x23x11.5 Obra Perf.Vertical +</v>
          </cell>
          <cell r="C946" t="str">
            <v>UN</v>
          </cell>
          <cell r="D946" t="str">
            <v>Obra BL5</v>
          </cell>
          <cell r="E946">
            <v>42790</v>
          </cell>
          <cell r="F946">
            <v>1370</v>
          </cell>
        </row>
        <row r="947">
          <cell r="A947">
            <v>1690</v>
          </cell>
          <cell r="B947" t="str">
            <v>BLOQUE #5 STA/FE 33x23x11.5 Fab.</v>
          </cell>
          <cell r="C947" t="str">
            <v>UN</v>
          </cell>
          <cell r="D947" t="str">
            <v>Fab. BL5</v>
          </cell>
          <cell r="E947">
            <v>41172</v>
          </cell>
          <cell r="F947">
            <v>876</v>
          </cell>
        </row>
        <row r="948">
          <cell r="A948">
            <v>1966</v>
          </cell>
          <cell r="B948" t="str">
            <v>BLOQUE #5 TRADICIONAL 33x23x12 +</v>
          </cell>
          <cell r="C948" t="str">
            <v>UN</v>
          </cell>
          <cell r="D948" t="str">
            <v>Dep.</v>
          </cell>
          <cell r="E948">
            <v>42800</v>
          </cell>
          <cell r="F948">
            <v>1075</v>
          </cell>
        </row>
        <row r="949">
          <cell r="A949">
            <v>2408</v>
          </cell>
          <cell r="B949" t="str">
            <v>BLOQUE #5 USME TRADIC. 16.5x23x12 Medio</v>
          </cell>
          <cell r="C949" t="str">
            <v>UN</v>
          </cell>
          <cell r="D949" t="str">
            <v>Fab.</v>
          </cell>
          <cell r="E949">
            <v>42992</v>
          </cell>
          <cell r="F949">
            <v>470</v>
          </cell>
        </row>
        <row r="950">
          <cell r="A950">
            <v>1779</v>
          </cell>
          <cell r="B950" t="str">
            <v>BLOQUE #5S YOMASA 30x20x12 Perforado Fab.</v>
          </cell>
          <cell r="C950" t="str">
            <v>UN</v>
          </cell>
          <cell r="D950" t="str">
            <v>Fab.</v>
          </cell>
          <cell r="E950">
            <v>40814</v>
          </cell>
          <cell r="F950">
            <v>680</v>
          </cell>
        </row>
        <row r="951">
          <cell r="A951">
            <v>2148</v>
          </cell>
          <cell r="B951" t="str">
            <v>BLOQUE #5S YOMASA 30x20x12 Perforado Obra</v>
          </cell>
          <cell r="C951" t="str">
            <v>UN</v>
          </cell>
          <cell r="D951" t="str">
            <v>Obra</v>
          </cell>
          <cell r="E951">
            <v>40814</v>
          </cell>
          <cell r="F951">
            <v>775</v>
          </cell>
        </row>
        <row r="953">
          <cell r="A953">
            <v>104281</v>
          </cell>
          <cell r="B953" t="str">
            <v>BLOQUE ALIGERANT.BLOQELON</v>
          </cell>
          <cell r="C953" t="str">
            <v>UN</v>
          </cell>
          <cell r="E953">
            <v>40936</v>
          </cell>
          <cell r="F953">
            <v>3500</v>
          </cell>
        </row>
        <row r="954">
          <cell r="A954">
            <v>104467</v>
          </cell>
          <cell r="B954" t="str">
            <v>BLOQUE CEMENTO PEAT.</v>
          </cell>
          <cell r="C954" t="str">
            <v>UN</v>
          </cell>
          <cell r="E954">
            <v>41122</v>
          </cell>
          <cell r="F954">
            <v>721</v>
          </cell>
        </row>
        <row r="955">
          <cell r="A955">
            <v>104952</v>
          </cell>
          <cell r="B955" t="str">
            <v>BLOQUE CEMENTO TIPO SPLIT 15X20X40</v>
          </cell>
          <cell r="C955" t="str">
            <v>UN</v>
          </cell>
          <cell r="E955">
            <v>42128</v>
          </cell>
          <cell r="F955">
            <v>3350</v>
          </cell>
        </row>
        <row r="957">
          <cell r="A957">
            <v>100627</v>
          </cell>
          <cell r="B957" t="str">
            <v>Bloque concreto 10x20x20 medio Fab. **</v>
          </cell>
          <cell r="C957" t="str">
            <v>UN</v>
          </cell>
          <cell r="D957" t="str">
            <v>Fab.</v>
          </cell>
          <cell r="E957">
            <v>40344</v>
          </cell>
          <cell r="F957">
            <v>1470</v>
          </cell>
        </row>
        <row r="958">
          <cell r="A958">
            <v>100629</v>
          </cell>
          <cell r="B958" t="str">
            <v>Bloque concreto 12x20x20 medio Fab. **</v>
          </cell>
          <cell r="C958" t="str">
            <v>UN</v>
          </cell>
          <cell r="D958" t="str">
            <v>Fab.</v>
          </cell>
          <cell r="E958">
            <v>40344</v>
          </cell>
          <cell r="F958">
            <v>1050</v>
          </cell>
        </row>
        <row r="959">
          <cell r="A959">
            <v>100628</v>
          </cell>
          <cell r="B959" t="str">
            <v>Bloque concreto 12x20x40 enteroFab. **</v>
          </cell>
          <cell r="C959" t="str">
            <v>UN</v>
          </cell>
          <cell r="D959" t="str">
            <v>Fab.</v>
          </cell>
          <cell r="E959">
            <v>40658</v>
          </cell>
          <cell r="F959">
            <v>2170</v>
          </cell>
        </row>
        <row r="960">
          <cell r="A960">
            <v>100631</v>
          </cell>
          <cell r="B960" t="str">
            <v>Bloque concreto 15x20x20 medio Fab. **</v>
          </cell>
          <cell r="C960" t="str">
            <v>UN</v>
          </cell>
          <cell r="D960" t="str">
            <v>Fab.</v>
          </cell>
          <cell r="E960">
            <v>40344</v>
          </cell>
          <cell r="F960">
            <v>1158</v>
          </cell>
        </row>
        <row r="961">
          <cell r="A961">
            <v>100630</v>
          </cell>
          <cell r="B961" t="str">
            <v>Bloque concreto 15x20x40 enteroFab. **</v>
          </cell>
          <cell r="C961" t="str">
            <v>UN</v>
          </cell>
          <cell r="D961" t="str">
            <v>Fab.</v>
          </cell>
          <cell r="E961">
            <v>40344</v>
          </cell>
          <cell r="F961">
            <v>1930</v>
          </cell>
        </row>
        <row r="963">
          <cell r="B963" t="str">
            <v>Tekhne Ltda. Control Integral de Obras</v>
          </cell>
        </row>
        <row r="967">
          <cell r="B967" t="str">
            <v>Listado de Insumos</v>
          </cell>
        </row>
        <row r="969">
          <cell r="A969">
            <v>43132</v>
          </cell>
          <cell r="C969" t="str">
            <v>INSTITUTO DISTRITAL DE RECREACION Y</v>
          </cell>
          <cell r="E969" t="str">
            <v>Página 15</v>
          </cell>
        </row>
        <row r="972">
          <cell r="A972" t="str">
            <v>Código</v>
          </cell>
          <cell r="B972" t="str">
            <v>Descripción</v>
          </cell>
          <cell r="D972" t="str">
            <v>Unidad</v>
          </cell>
          <cell r="F972" t="str">
            <v>Referencia</v>
          </cell>
        </row>
        <row r="975">
          <cell r="A975">
            <v>100633</v>
          </cell>
          <cell r="B975" t="str">
            <v>Bloque concreto 20x20x20 medio Fab. **</v>
          </cell>
          <cell r="C975" t="str">
            <v>UN</v>
          </cell>
          <cell r="D975" t="str">
            <v>Fab.</v>
          </cell>
          <cell r="E975">
            <v>40344</v>
          </cell>
          <cell r="F975">
            <v>910</v>
          </cell>
        </row>
        <row r="976">
          <cell r="A976">
            <v>100632</v>
          </cell>
          <cell r="B976" t="str">
            <v>Bloque concreto 20x20x40 enteroFab. **</v>
          </cell>
          <cell r="C976" t="str">
            <v>UN</v>
          </cell>
          <cell r="D976" t="str">
            <v>Fab.</v>
          </cell>
          <cell r="E976">
            <v>40344</v>
          </cell>
          <cell r="F976">
            <v>2300</v>
          </cell>
        </row>
        <row r="977">
          <cell r="A977">
            <v>106</v>
          </cell>
          <cell r="B977" t="str">
            <v>BLOQUE CONCRETO CONCREBLOCK</v>
          </cell>
          <cell r="C977" t="str">
            <v>UN</v>
          </cell>
          <cell r="D977" t="str">
            <v>Fab.</v>
          </cell>
          <cell r="E977">
            <v>40344</v>
          </cell>
          <cell r="F977">
            <v>1300</v>
          </cell>
        </row>
        <row r="978">
          <cell r="A978">
            <v>107</v>
          </cell>
          <cell r="B978" t="str">
            <v>BLOQUE CONCRETO CONCREBLOCK</v>
          </cell>
          <cell r="C978" t="str">
            <v>UN</v>
          </cell>
          <cell r="D978" t="str">
            <v>Fab.</v>
          </cell>
          <cell r="E978">
            <v>40344</v>
          </cell>
          <cell r="F978">
            <v>2700</v>
          </cell>
        </row>
        <row r="980">
          <cell r="A980">
            <v>103044</v>
          </cell>
          <cell r="B980" t="str">
            <v>BLOQUE CONCRETO ESTRIADO 14X19X39 EN</v>
          </cell>
          <cell r="C980" t="str">
            <v>UN</v>
          </cell>
          <cell r="E980">
            <v>42858</v>
          </cell>
          <cell r="F980">
            <v>3550</v>
          </cell>
        </row>
        <row r="982">
          <cell r="A982">
            <v>2624</v>
          </cell>
          <cell r="B982" t="str">
            <v>BLOQUE DIV. CONCRETODO 10x20x40 Fab.</v>
          </cell>
          <cell r="C982" t="str">
            <v>UN</v>
          </cell>
          <cell r="D982" t="str">
            <v>Fab.</v>
          </cell>
          <cell r="E982">
            <v>40344</v>
          </cell>
          <cell r="F982">
            <v>790</v>
          </cell>
        </row>
        <row r="983">
          <cell r="A983">
            <v>2373</v>
          </cell>
          <cell r="B983" t="str">
            <v>BLOQUE DIV. MODULARES 9.5x19x39 Estrd.</v>
          </cell>
          <cell r="C983" t="str">
            <v>UN</v>
          </cell>
          <cell r="D983" t="str">
            <v>PI-10 Obra</v>
          </cell>
          <cell r="E983">
            <v>40344</v>
          </cell>
          <cell r="F983">
            <v>1600</v>
          </cell>
        </row>
        <row r="984">
          <cell r="A984">
            <v>2374</v>
          </cell>
          <cell r="B984" t="str">
            <v>BLOQUE DIV. MODULARES 9x19x19 Liso Obra</v>
          </cell>
          <cell r="C984" t="str">
            <v>UN</v>
          </cell>
          <cell r="D984" t="str">
            <v>CM10 Obra</v>
          </cell>
          <cell r="E984">
            <v>40344</v>
          </cell>
          <cell r="F984">
            <v>780</v>
          </cell>
        </row>
        <row r="985">
          <cell r="A985">
            <v>110</v>
          </cell>
          <cell r="B985" t="str">
            <v>BLOQUE DIV. MODULARES 9x19x39 Liso Obra</v>
          </cell>
          <cell r="C985" t="str">
            <v>UN</v>
          </cell>
          <cell r="D985" t="str">
            <v>CT10 Obra</v>
          </cell>
          <cell r="E985">
            <v>40344</v>
          </cell>
          <cell r="F985">
            <v>1600</v>
          </cell>
        </row>
        <row r="986">
          <cell r="A986">
            <v>112</v>
          </cell>
          <cell r="B986" t="str">
            <v>BLOQUE ESCORIA CONCREBLOCK 10x20x40</v>
          </cell>
          <cell r="C986" t="str">
            <v>UN</v>
          </cell>
          <cell r="D986" t="str">
            <v>Fab.</v>
          </cell>
          <cell r="E986">
            <v>40344</v>
          </cell>
          <cell r="F986">
            <v>1100</v>
          </cell>
        </row>
        <row r="987">
          <cell r="A987">
            <v>93</v>
          </cell>
          <cell r="B987" t="str">
            <v>BLOQUE ESCORIA CONCREBLOCK 15x20x60</v>
          </cell>
          <cell r="C987" t="str">
            <v>UN</v>
          </cell>
          <cell r="D987" t="str">
            <v>Fab.</v>
          </cell>
          <cell r="E987">
            <v>40105</v>
          </cell>
          <cell r="F987">
            <v>2500</v>
          </cell>
        </row>
        <row r="988">
          <cell r="A988">
            <v>113</v>
          </cell>
          <cell r="B988" t="str">
            <v>BLOQUE ESCORIA CONCREBLOCK 20x20x40</v>
          </cell>
          <cell r="C988" t="str">
            <v>UN</v>
          </cell>
          <cell r="D988" t="str">
            <v>Fab.</v>
          </cell>
          <cell r="E988">
            <v>40105</v>
          </cell>
          <cell r="F988">
            <v>2400</v>
          </cell>
        </row>
        <row r="989">
          <cell r="A989">
            <v>2911</v>
          </cell>
          <cell r="B989" t="str">
            <v>BLOQUE ESCORIA</v>
          </cell>
          <cell r="C989" t="str">
            <v>UN</v>
          </cell>
          <cell r="D989" t="str">
            <v>Fab.</v>
          </cell>
          <cell r="E989">
            <v>40344</v>
          </cell>
          <cell r="F989">
            <v>2158</v>
          </cell>
        </row>
        <row r="990">
          <cell r="A990">
            <v>2362</v>
          </cell>
          <cell r="B990" t="str">
            <v>BLOQUE ESTRUCT. MODULARES 19x19x19 Liso</v>
          </cell>
          <cell r="C990" t="str">
            <v>UN</v>
          </cell>
          <cell r="D990" t="str">
            <v>CM-20 Obra</v>
          </cell>
          <cell r="E990">
            <v>40344</v>
          </cell>
          <cell r="F990">
            <v>1350</v>
          </cell>
        </row>
        <row r="991">
          <cell r="A991">
            <v>2365</v>
          </cell>
          <cell r="B991" t="str">
            <v>BLOQUE ESTRUCT. MODULARES 36x19x16</v>
          </cell>
          <cell r="C991" t="str">
            <v>UN</v>
          </cell>
          <cell r="D991" t="str">
            <v>PT-16 Obra</v>
          </cell>
          <cell r="E991">
            <v>40344</v>
          </cell>
          <cell r="F991">
            <v>2250</v>
          </cell>
        </row>
        <row r="992">
          <cell r="A992">
            <v>2375</v>
          </cell>
          <cell r="B992" t="str">
            <v>BLOQUE ESTRUCT. MODULARES 39x19x12.5</v>
          </cell>
          <cell r="C992" t="str">
            <v>UN</v>
          </cell>
          <cell r="D992" t="str">
            <v>EI-12 Obra</v>
          </cell>
          <cell r="E992">
            <v>40344</v>
          </cell>
          <cell r="F992">
            <v>2050</v>
          </cell>
        </row>
        <row r="993">
          <cell r="A993">
            <v>2364</v>
          </cell>
          <cell r="B993" t="str">
            <v>BLOQUE ESTRUCT. MODULARES 39x19x16</v>
          </cell>
          <cell r="C993" t="str">
            <v>UN</v>
          </cell>
          <cell r="D993" t="str">
            <v>PI-16 Obra</v>
          </cell>
          <cell r="E993">
            <v>42849</v>
          </cell>
          <cell r="F993">
            <v>2700</v>
          </cell>
        </row>
        <row r="994">
          <cell r="A994">
            <v>111</v>
          </cell>
          <cell r="B994" t="str">
            <v>BLOQUE ESTRUCT. MODULARES 39x19x18</v>
          </cell>
          <cell r="C994" t="str">
            <v>UN</v>
          </cell>
          <cell r="D994" t="str">
            <v>EI-18 Obra</v>
          </cell>
          <cell r="E994">
            <v>40344</v>
          </cell>
          <cell r="F994">
            <v>3080</v>
          </cell>
        </row>
        <row r="995">
          <cell r="A995">
            <v>2368</v>
          </cell>
          <cell r="B995" t="str">
            <v>BLOQUE ESTRUCT.</v>
          </cell>
          <cell r="C995" t="str">
            <v>UN</v>
          </cell>
          <cell r="D995" t="str">
            <v>PI-12 Obra</v>
          </cell>
          <cell r="E995">
            <v>40344</v>
          </cell>
          <cell r="F995">
            <v>1938</v>
          </cell>
        </row>
        <row r="996">
          <cell r="A996">
            <v>100548</v>
          </cell>
          <cell r="B996" t="str">
            <v>BLOQUE ESTRUCT.36x19x16</v>
          </cell>
          <cell r="C996" t="str">
            <v>UN</v>
          </cell>
          <cell r="D996" t="str">
            <v>PT-16 Obra</v>
          </cell>
          <cell r="E996">
            <v>40344</v>
          </cell>
          <cell r="F996">
            <v>2666</v>
          </cell>
        </row>
        <row r="997">
          <cell r="A997">
            <v>100542</v>
          </cell>
          <cell r="B997" t="str">
            <v>BLOQUE ESTRUCT.36x19x16 Pied-Pied Obra</v>
          </cell>
          <cell r="C997" t="str">
            <v>UN</v>
          </cell>
          <cell r="D997" t="str">
            <v>PT-16 Obra</v>
          </cell>
          <cell r="E997">
            <v>40344</v>
          </cell>
          <cell r="F997">
            <v>3056</v>
          </cell>
        </row>
        <row r="998">
          <cell r="A998">
            <v>2370</v>
          </cell>
          <cell r="B998" t="str">
            <v>BLOQUE ESTRUCTMODULARES39x19x16</v>
          </cell>
          <cell r="C998" t="str">
            <v>UN</v>
          </cell>
          <cell r="D998" t="str">
            <v>EI-15 Obra</v>
          </cell>
          <cell r="E998">
            <v>40344</v>
          </cell>
          <cell r="F998">
            <v>2830</v>
          </cell>
        </row>
        <row r="999">
          <cell r="A999">
            <v>2371</v>
          </cell>
          <cell r="B999" t="str">
            <v>BLOQUE</v>
          </cell>
          <cell r="C999" t="str">
            <v>UN</v>
          </cell>
          <cell r="D999" t="str">
            <v>PP-16 Obra</v>
          </cell>
          <cell r="E999">
            <v>40344</v>
          </cell>
          <cell r="F999">
            <v>3080</v>
          </cell>
        </row>
        <row r="1001">
          <cell r="A1001">
            <v>104313</v>
          </cell>
          <cell r="B1001" t="str">
            <v>BLOQUE MEDIO #5(33X11.5X11.5CM) HELIOS</v>
          </cell>
          <cell r="C1001" t="str">
            <v>UN</v>
          </cell>
          <cell r="E1001">
            <v>40954</v>
          </cell>
          <cell r="F1001">
            <v>710</v>
          </cell>
        </row>
        <row r="1003">
          <cell r="A1003">
            <v>2912</v>
          </cell>
          <cell r="B1003" t="str">
            <v>BLOQUEESCORIACONCREBLOCK15x20x40Ob</v>
          </cell>
          <cell r="C1003" t="str">
            <v>UN</v>
          </cell>
          <cell r="D1003" t="str">
            <v>Obra</v>
          </cell>
          <cell r="E1003">
            <v>40344</v>
          </cell>
          <cell r="F1003">
            <v>1972</v>
          </cell>
        </row>
        <row r="1004">
          <cell r="A1004">
            <v>100549</v>
          </cell>
          <cell r="B1004" t="str">
            <v>BLOQUEESTRUCT36x19x16Liso-LisoObraGris(</v>
          </cell>
          <cell r="C1004" t="str">
            <v>UN</v>
          </cell>
          <cell r="D1004" t="str">
            <v>PT-16 Obra</v>
          </cell>
          <cell r="E1004">
            <v>40105</v>
          </cell>
          <cell r="F1004">
            <v>2260</v>
          </cell>
        </row>
        <row r="1005">
          <cell r="A1005">
            <v>100550</v>
          </cell>
          <cell r="B1005" t="str">
            <v>BLOQUEESTRUCT36x19x16Piedra-LisoObraCol</v>
          </cell>
          <cell r="C1005" t="str">
            <v>UN</v>
          </cell>
          <cell r="D1005" t="str">
            <v>PT-16 Obra</v>
          </cell>
          <cell r="E1005">
            <v>40344</v>
          </cell>
          <cell r="F1005">
            <v>3387</v>
          </cell>
        </row>
        <row r="1006">
          <cell r="A1006">
            <v>100543</v>
          </cell>
          <cell r="B1006" t="str">
            <v>BLOQUEESTRUCT36x19x16Piedra-LisoObraGri</v>
          </cell>
          <cell r="C1006" t="str">
            <v>UN</v>
          </cell>
          <cell r="D1006" t="str">
            <v>PT-16 Obra</v>
          </cell>
          <cell r="E1006">
            <v>40344</v>
          </cell>
          <cell r="F1006">
            <v>2590</v>
          </cell>
        </row>
        <row r="1007">
          <cell r="A1007">
            <v>2367</v>
          </cell>
          <cell r="B1007" t="str">
            <v>BLOQUEESTRUCTMODULARES39x19x12Liso</v>
          </cell>
          <cell r="C1007" t="str">
            <v>UN</v>
          </cell>
          <cell r="D1007" t="str">
            <v>CT-12 Obra</v>
          </cell>
          <cell r="E1007">
            <v>40344</v>
          </cell>
          <cell r="F1007">
            <v>1630</v>
          </cell>
        </row>
        <row r="1009">
          <cell r="A1009">
            <v>100773</v>
          </cell>
          <cell r="B1009" t="str">
            <v>CIELO RASO-LAM DRY WALL</v>
          </cell>
          <cell r="C1009" t="str">
            <v>M2</v>
          </cell>
          <cell r="E1009">
            <v>40310</v>
          </cell>
          <cell r="F1009">
            <v>18964</v>
          </cell>
        </row>
        <row r="1010">
          <cell r="A1010">
            <v>100772</v>
          </cell>
          <cell r="B1010" t="str">
            <v>CIELO RASO-LAM DRY WALL</v>
          </cell>
          <cell r="C1010" t="str">
            <v>M2</v>
          </cell>
          <cell r="E1010">
            <v>40310</v>
          </cell>
          <cell r="F1010">
            <v>18964</v>
          </cell>
        </row>
        <row r="1011">
          <cell r="A1011">
            <v>100774</v>
          </cell>
          <cell r="B1011" t="str">
            <v>CIELO RASO-LAM DRY WALL</v>
          </cell>
          <cell r="C1011" t="str">
            <v>M2</v>
          </cell>
          <cell r="E1011">
            <v>40310</v>
          </cell>
          <cell r="F1011">
            <v>18964</v>
          </cell>
        </row>
        <row r="1013">
          <cell r="A1013">
            <v>101453</v>
          </cell>
          <cell r="B1013" t="str">
            <v>Fachada en 150 FS Aluzinc</v>
          </cell>
          <cell r="C1013" t="str">
            <v>M2</v>
          </cell>
          <cell r="D1013" t="str">
            <v>Fab.</v>
          </cell>
          <cell r="E1013">
            <v>39938</v>
          </cell>
          <cell r="F1013">
            <v>111395</v>
          </cell>
        </row>
        <row r="1015">
          <cell r="A1015">
            <v>104808</v>
          </cell>
          <cell r="B1015" t="str">
            <v>GRIFERIA LAVAMANOS FENIX DE 8" GRIVAL</v>
          </cell>
          <cell r="C1015" t="str">
            <v>UN</v>
          </cell>
          <cell r="E1015">
            <v>40435</v>
          </cell>
          <cell r="F1015">
            <v>8231.2999999999993</v>
          </cell>
        </row>
        <row r="1016">
          <cell r="A1016">
            <v>1884</v>
          </cell>
          <cell r="B1016" t="str">
            <v>GRIFERIA LAVAMANOS VENTO ECONOMICA 4"</v>
          </cell>
          <cell r="C1016" t="str">
            <v>ML</v>
          </cell>
          <cell r="E1016">
            <v>40435</v>
          </cell>
          <cell r="F1016">
            <v>8231.2999999999993</v>
          </cell>
        </row>
        <row r="1017">
          <cell r="A1017">
            <v>1883</v>
          </cell>
          <cell r="B1017" t="str">
            <v>JAMBAS 16x6 MOORE NATURAL Fab.</v>
          </cell>
          <cell r="C1017" t="str">
            <v>ML</v>
          </cell>
          <cell r="E1017">
            <v>40234</v>
          </cell>
          <cell r="F1017">
            <v>8874</v>
          </cell>
        </row>
        <row r="1018">
          <cell r="A1018">
            <v>1882</v>
          </cell>
          <cell r="B1018" t="str">
            <v>JAMBAS 16x6 MOORE Vitrif. Fab.</v>
          </cell>
          <cell r="C1018" t="str">
            <v>ML</v>
          </cell>
          <cell r="E1018">
            <v>40820</v>
          </cell>
          <cell r="F1018">
            <v>22100</v>
          </cell>
        </row>
        <row r="1019">
          <cell r="A1019">
            <v>102606</v>
          </cell>
          <cell r="B1019" t="str">
            <v>LADRIBLOC 12 STA/FE -19X12X39 Obra.</v>
          </cell>
          <cell r="C1019" t="str">
            <v>UN</v>
          </cell>
          <cell r="E1019">
            <v>42934</v>
          </cell>
          <cell r="F1019">
            <v>2275</v>
          </cell>
        </row>
        <row r="1021">
          <cell r="A1021">
            <v>1708</v>
          </cell>
          <cell r="B1021" t="str">
            <v>LADRIBLOC 14 STA/FE 39x14x19 Fab.</v>
          </cell>
          <cell r="C1021" t="str">
            <v>UN</v>
          </cell>
          <cell r="D1021" t="str">
            <v>Fab LB14</v>
          </cell>
          <cell r="E1021">
            <v>40813</v>
          </cell>
          <cell r="F1021">
            <v>1549</v>
          </cell>
        </row>
        <row r="1022">
          <cell r="A1022">
            <v>120</v>
          </cell>
          <cell r="B1022" t="str">
            <v>LADRIBLOC 14 STA/FE 39x14x19 Obra</v>
          </cell>
          <cell r="C1022" t="str">
            <v>UN</v>
          </cell>
          <cell r="D1022" t="str">
            <v>Obra LB14</v>
          </cell>
          <cell r="E1022">
            <v>42171</v>
          </cell>
          <cell r="F1022">
            <v>1322</v>
          </cell>
        </row>
        <row r="1024">
          <cell r="A1024">
            <v>104479</v>
          </cell>
          <cell r="B1024" t="str">
            <v>LADRILLO RECOCIDO (19X9X6.5CM)</v>
          </cell>
          <cell r="C1024" t="str">
            <v>und</v>
          </cell>
          <cell r="E1024">
            <v>41135</v>
          </cell>
          <cell r="F1024">
            <v>500</v>
          </cell>
        </row>
        <row r="1026">
          <cell r="A1026">
            <v>2929</v>
          </cell>
          <cell r="B1026" t="str">
            <v>LADRILLO REJILLA VIS YOMASA 24x12x6</v>
          </cell>
          <cell r="C1026" t="str">
            <v>UN</v>
          </cell>
          <cell r="D1026" t="str">
            <v>Fab.</v>
          </cell>
          <cell r="E1026">
            <v>40814</v>
          </cell>
          <cell r="F1026">
            <v>418</v>
          </cell>
        </row>
        <row r="1027">
          <cell r="A1027">
            <v>1894</v>
          </cell>
          <cell r="B1027" t="str">
            <v>LADRILLO ½ LUNA MOORE 25x12.5x6 Nat. Fab.</v>
          </cell>
          <cell r="C1027" t="str">
            <v>UN</v>
          </cell>
          <cell r="D1027" t="str">
            <v>Fab.</v>
          </cell>
          <cell r="E1027">
            <v>40814</v>
          </cell>
          <cell r="F1027">
            <v>580</v>
          </cell>
        </row>
        <row r="1028">
          <cell r="A1028">
            <v>1893</v>
          </cell>
          <cell r="B1028" t="str">
            <v>LADRILLO ½ LUNA MOORE 25x12.5x6 Vtrif. Fab.</v>
          </cell>
          <cell r="C1028" t="str">
            <v>UN</v>
          </cell>
          <cell r="D1028" t="str">
            <v>Fab.</v>
          </cell>
          <cell r="E1028">
            <v>40234</v>
          </cell>
          <cell r="F1028">
            <v>754</v>
          </cell>
        </row>
        <row r="1029">
          <cell r="A1029">
            <v>102722</v>
          </cell>
          <cell r="B1029" t="str">
            <v>LADRILLO 20x10x4 Obra</v>
          </cell>
          <cell r="C1029" t="str">
            <v>UN</v>
          </cell>
          <cell r="D1029" t="str">
            <v>Dep.</v>
          </cell>
          <cell r="E1029">
            <v>40224</v>
          </cell>
          <cell r="F1029">
            <v>320</v>
          </cell>
        </row>
        <row r="1030">
          <cell r="A1030">
            <v>2577</v>
          </cell>
          <cell r="B1030" t="str">
            <v>LADRILLO BOCADILLO ROMANO S/CRIST.</v>
          </cell>
          <cell r="C1030" t="str">
            <v>UN</v>
          </cell>
          <cell r="D1030" t="str">
            <v>Obra</v>
          </cell>
          <cell r="E1030">
            <v>40084</v>
          </cell>
          <cell r="F1030">
            <v>395</v>
          </cell>
        </row>
        <row r="1031">
          <cell r="A1031">
            <v>1181</v>
          </cell>
          <cell r="B1031" t="str">
            <v>LADRILLO COCO ESTRIADO 10X19X39</v>
          </cell>
          <cell r="C1031" t="str">
            <v>UN</v>
          </cell>
          <cell r="D1031" t="str">
            <v>fab</v>
          </cell>
          <cell r="E1031">
            <v>39664</v>
          </cell>
          <cell r="F1031">
            <v>450</v>
          </cell>
        </row>
        <row r="1032">
          <cell r="A1032">
            <v>1320</v>
          </cell>
          <cell r="B1032" t="str">
            <v>LADRILLO COCO ESTRIADO DE 7cm 7X19X39</v>
          </cell>
          <cell r="C1032" t="str">
            <v>UN</v>
          </cell>
          <cell r="D1032" t="str">
            <v>fab</v>
          </cell>
          <cell r="E1032">
            <v>39511</v>
          </cell>
          <cell r="F1032">
            <v>392</v>
          </cell>
        </row>
        <row r="1033">
          <cell r="A1033">
            <v>1309</v>
          </cell>
          <cell r="B1033" t="str">
            <v>LADRILLO COCO LISO 10X19X39</v>
          </cell>
          <cell r="C1033" t="str">
            <v>UN</v>
          </cell>
          <cell r="D1033" t="str">
            <v>Obra</v>
          </cell>
          <cell r="E1033">
            <v>39892</v>
          </cell>
          <cell r="F1033">
            <v>455</v>
          </cell>
        </row>
        <row r="1034">
          <cell r="A1034">
            <v>1751</v>
          </cell>
          <cell r="B1034" t="str">
            <v>LADRILLO COCO PARA REVOCAR 10X19X39</v>
          </cell>
          <cell r="C1034" t="str">
            <v>UN</v>
          </cell>
          <cell r="D1034" t="str">
            <v>fab</v>
          </cell>
          <cell r="E1034">
            <v>39675</v>
          </cell>
          <cell r="F1034">
            <v>368</v>
          </cell>
        </row>
        <row r="1036">
          <cell r="B1036" t="str">
            <v>Tekhne Ltda. Control Integral de Obras</v>
          </cell>
        </row>
        <row r="1040">
          <cell r="B1040" t="str">
            <v>Listado de Insumos</v>
          </cell>
        </row>
        <row r="1042">
          <cell r="A1042">
            <v>43132</v>
          </cell>
          <cell r="C1042" t="str">
            <v>INSTITUTO DISTRITAL DE RECREACION Y</v>
          </cell>
          <cell r="E1042" t="str">
            <v>Página 16</v>
          </cell>
        </row>
        <row r="1045">
          <cell r="A1045" t="str">
            <v>Código</v>
          </cell>
          <cell r="B1045" t="str">
            <v>Descripción</v>
          </cell>
          <cell r="D1045" t="str">
            <v>Unidad</v>
          </cell>
          <cell r="F1045" t="str">
            <v>Referencia</v>
          </cell>
        </row>
        <row r="1048">
          <cell r="A1048">
            <v>1873</v>
          </cell>
          <cell r="B1048" t="str">
            <v>LADRILLO COMUN MOORE OSIMILAR</v>
          </cell>
          <cell r="C1048" t="str">
            <v>UN</v>
          </cell>
          <cell r="D1048" t="str">
            <v>Fab.</v>
          </cell>
          <cell r="E1048">
            <v>40814</v>
          </cell>
          <cell r="F1048">
            <v>619</v>
          </cell>
        </row>
        <row r="1049">
          <cell r="A1049">
            <v>1877</v>
          </cell>
          <cell r="B1049" t="str">
            <v>LADRILLO DE 12 ESTRIADO 12X19X39</v>
          </cell>
          <cell r="C1049" t="str">
            <v>UN</v>
          </cell>
          <cell r="D1049" t="str">
            <v>obra</v>
          </cell>
          <cell r="E1049">
            <v>39892</v>
          </cell>
          <cell r="F1049">
            <v>478</v>
          </cell>
        </row>
        <row r="1050">
          <cell r="A1050">
            <v>1321</v>
          </cell>
          <cell r="B1050" t="str">
            <v>LADRILLO ESPECIAL RUSTICO SULTANA(NO</v>
          </cell>
          <cell r="C1050" t="str">
            <v>UN</v>
          </cell>
          <cell r="D1050" t="str">
            <v>Obra</v>
          </cell>
          <cell r="E1050">
            <v>39664</v>
          </cell>
          <cell r="F1050">
            <v>220</v>
          </cell>
        </row>
        <row r="1051">
          <cell r="A1051">
            <v>1319</v>
          </cell>
          <cell r="B1051" t="str">
            <v>LADRILLO ESPECIAL RUSTICOSULTANA (NO</v>
          </cell>
          <cell r="C1051" t="str">
            <v>UN</v>
          </cell>
          <cell r="D1051" t="str">
            <v>Fab.</v>
          </cell>
          <cell r="E1051">
            <v>39511</v>
          </cell>
          <cell r="F1051">
            <v>194</v>
          </cell>
        </row>
        <row r="1053">
          <cell r="A1053">
            <v>104646</v>
          </cell>
          <cell r="B1053" t="str">
            <v>Ladrillo Estruct. Liviano Arena</v>
          </cell>
          <cell r="C1053" t="str">
            <v>UN</v>
          </cell>
          <cell r="E1053">
            <v>41178</v>
          </cell>
          <cell r="F1053">
            <v>613</v>
          </cell>
        </row>
        <row r="1055">
          <cell r="A1055">
            <v>1631</v>
          </cell>
          <cell r="B1055" t="str">
            <v>LADRILLO ESTRUCT. YOMASA 24x12x7 Fab.</v>
          </cell>
          <cell r="C1055" t="str">
            <v>UN</v>
          </cell>
          <cell r="D1055" t="str">
            <v>Fab.</v>
          </cell>
          <cell r="E1055">
            <v>40814</v>
          </cell>
          <cell r="F1055">
            <v>400</v>
          </cell>
        </row>
        <row r="1056">
          <cell r="A1056">
            <v>1654</v>
          </cell>
          <cell r="B1056" t="str">
            <v>LADRILLO ESTRUCT. YOMASA 24x12x7 Obra</v>
          </cell>
          <cell r="C1056" t="str">
            <v>UN</v>
          </cell>
          <cell r="D1056" t="str">
            <v>Obra</v>
          </cell>
          <cell r="E1056">
            <v>40814</v>
          </cell>
          <cell r="F1056">
            <v>438</v>
          </cell>
        </row>
        <row r="1057">
          <cell r="A1057">
            <v>3376</v>
          </cell>
          <cell r="B1057" t="str">
            <v>LADRILLO ESTRUCT.LIVIANO ARENA MOORE</v>
          </cell>
          <cell r="C1057" t="str">
            <v>UN</v>
          </cell>
          <cell r="D1057" t="str">
            <v>Fab.</v>
          </cell>
          <cell r="E1057">
            <v>40814</v>
          </cell>
          <cell r="F1057">
            <v>510</v>
          </cell>
        </row>
        <row r="1058">
          <cell r="A1058">
            <v>3377</v>
          </cell>
          <cell r="B1058" t="str">
            <v>LADRILLO ESTRUCT.LIVIANO NAT. MOORE</v>
          </cell>
          <cell r="C1058" t="str">
            <v>UN</v>
          </cell>
          <cell r="D1058" t="str">
            <v>Fab.</v>
          </cell>
          <cell r="E1058">
            <v>40814</v>
          </cell>
          <cell r="F1058">
            <v>420</v>
          </cell>
        </row>
        <row r="1059">
          <cell r="A1059">
            <v>2910</v>
          </cell>
          <cell r="B1059" t="str">
            <v>LADRILLO ESTRUCTURAL 24x12x6 Obra</v>
          </cell>
          <cell r="C1059" t="str">
            <v>UN</v>
          </cell>
          <cell r="D1059" t="str">
            <v>Dep.</v>
          </cell>
          <cell r="E1059">
            <v>42242</v>
          </cell>
          <cell r="F1059">
            <v>550</v>
          </cell>
        </row>
        <row r="1061">
          <cell r="A1061">
            <v>297</v>
          </cell>
          <cell r="B1061" t="str">
            <v>LADRILLO ESTRUCTURAL G 29X14.5X9 fab</v>
          </cell>
          <cell r="C1061" t="str">
            <v>UN</v>
          </cell>
          <cell r="E1061">
            <v>40808</v>
          </cell>
          <cell r="F1061">
            <v>870</v>
          </cell>
        </row>
        <row r="1062">
          <cell r="A1062">
            <v>523</v>
          </cell>
          <cell r="B1062" t="str">
            <v>LADRILLO ESTRUCTURAL G 29X14.5X9 obra</v>
          </cell>
          <cell r="C1062" t="str">
            <v>UN</v>
          </cell>
          <cell r="E1062">
            <v>40814</v>
          </cell>
          <cell r="F1062">
            <v>636</v>
          </cell>
        </row>
        <row r="1064">
          <cell r="A1064">
            <v>2931</v>
          </cell>
          <cell r="B1064" t="str">
            <v>LADRILLO ESTRUCTURAL HELIOS MATIZADO</v>
          </cell>
          <cell r="C1064" t="str">
            <v>UN</v>
          </cell>
          <cell r="D1064" t="str">
            <v>Dep.</v>
          </cell>
          <cell r="E1064">
            <v>40814</v>
          </cell>
          <cell r="F1064">
            <v>380</v>
          </cell>
        </row>
        <row r="1065">
          <cell r="A1065">
            <v>31909</v>
          </cell>
          <cell r="B1065" t="str">
            <v>LADRILLO ESTRUCTURAL HELIOS MATIZADO</v>
          </cell>
          <cell r="C1065" t="str">
            <v>UN</v>
          </cell>
          <cell r="D1065" t="str">
            <v>Dep.</v>
          </cell>
          <cell r="E1065">
            <v>40814</v>
          </cell>
          <cell r="F1065">
            <v>413</v>
          </cell>
        </row>
        <row r="1067">
          <cell r="A1067">
            <v>104416</v>
          </cell>
          <cell r="B1067" t="str">
            <v>LADRILLO ESTRUCTURAL VERT 0,33*0,115*0,11</v>
          </cell>
          <cell r="C1067" t="str">
            <v>und</v>
          </cell>
          <cell r="E1067">
            <v>42607</v>
          </cell>
          <cell r="F1067">
            <v>1574</v>
          </cell>
        </row>
        <row r="1069">
          <cell r="A1069">
            <v>1770</v>
          </cell>
          <cell r="B1069" t="str">
            <v>LADRILLO FACHADA CUARTERON YOMASA</v>
          </cell>
          <cell r="C1069" t="str">
            <v>UN</v>
          </cell>
          <cell r="D1069" t="str">
            <v>Fab.</v>
          </cell>
          <cell r="E1069">
            <v>40814</v>
          </cell>
          <cell r="F1069">
            <v>380</v>
          </cell>
        </row>
        <row r="1070">
          <cell r="A1070">
            <v>2157</v>
          </cell>
          <cell r="B1070" t="str">
            <v>LADRILLO FACHADA CUARTERON YOMASA</v>
          </cell>
          <cell r="C1070" t="str">
            <v>UN</v>
          </cell>
          <cell r="D1070" t="str">
            <v>Obra</v>
          </cell>
          <cell r="E1070">
            <v>40814</v>
          </cell>
          <cell r="F1070">
            <v>464</v>
          </cell>
        </row>
        <row r="1071">
          <cell r="A1071">
            <v>1891</v>
          </cell>
          <cell r="B1071" t="str">
            <v>LADRILLO FACHADA ELE ESPECIAL OCRE</v>
          </cell>
          <cell r="C1071" t="str">
            <v>UN</v>
          </cell>
          <cell r="D1071" t="str">
            <v>Fab.</v>
          </cell>
          <cell r="E1071">
            <v>40814</v>
          </cell>
          <cell r="F1071">
            <v>1450</v>
          </cell>
        </row>
        <row r="1072">
          <cell r="A1072">
            <v>1892</v>
          </cell>
          <cell r="B1072" t="str">
            <v>LADRILLO FACHADA ELE ESPECIAL.NAT.</v>
          </cell>
          <cell r="C1072" t="str">
            <v>UN</v>
          </cell>
          <cell r="D1072" t="str">
            <v>Fab.</v>
          </cell>
          <cell r="E1072">
            <v>40814</v>
          </cell>
          <cell r="F1072">
            <v>1200</v>
          </cell>
        </row>
        <row r="1073">
          <cell r="A1073">
            <v>1772</v>
          </cell>
          <cell r="B1073" t="str">
            <v>LADRILLO FACHADA ELE YOMASA 24x6x2.5</v>
          </cell>
          <cell r="C1073" t="str">
            <v>UN</v>
          </cell>
          <cell r="D1073" t="str">
            <v>Fab.</v>
          </cell>
          <cell r="E1073">
            <v>40814</v>
          </cell>
          <cell r="F1073">
            <v>330</v>
          </cell>
        </row>
        <row r="1074">
          <cell r="A1074">
            <v>1968</v>
          </cell>
          <cell r="B1074" t="str">
            <v>LADRILLO FACHADA ELE YOMASA 24x6x2.5</v>
          </cell>
          <cell r="C1074" t="str">
            <v>UN</v>
          </cell>
          <cell r="D1074" t="str">
            <v>Obra</v>
          </cell>
          <cell r="E1074">
            <v>40814</v>
          </cell>
          <cell r="F1074">
            <v>401</v>
          </cell>
        </row>
        <row r="1075">
          <cell r="A1075">
            <v>1875</v>
          </cell>
          <cell r="B1075" t="str">
            <v>LADRILLO FACHADA MOORE 26x12.5x6 Arena</v>
          </cell>
          <cell r="C1075" t="str">
            <v>UN</v>
          </cell>
          <cell r="D1075" t="str">
            <v>Fab.</v>
          </cell>
          <cell r="E1075">
            <v>40814</v>
          </cell>
          <cell r="F1075">
            <v>510</v>
          </cell>
        </row>
        <row r="1076">
          <cell r="A1076">
            <v>1876</v>
          </cell>
          <cell r="B1076" t="str">
            <v>LADRILLO FACHADA MOORE 26x12.5x6 Nat.</v>
          </cell>
          <cell r="C1076" t="str">
            <v>UN</v>
          </cell>
          <cell r="D1076" t="str">
            <v>Fab.</v>
          </cell>
          <cell r="E1076">
            <v>41240</v>
          </cell>
          <cell r="F1076">
            <v>525</v>
          </cell>
        </row>
        <row r="1077">
          <cell r="A1077">
            <v>125</v>
          </cell>
          <cell r="B1077" t="str">
            <v>LADRILLO FACHADA MOORE 26x12.5x6 Vtrif.</v>
          </cell>
          <cell r="C1077" t="str">
            <v>UN</v>
          </cell>
          <cell r="D1077" t="str">
            <v>Fab.</v>
          </cell>
          <cell r="E1077">
            <v>40814</v>
          </cell>
          <cell r="F1077">
            <v>1000</v>
          </cell>
        </row>
        <row r="1079">
          <cell r="A1079">
            <v>1341</v>
          </cell>
          <cell r="B1079" t="str">
            <v>LADRILLO FAROL #3 SULTANA 30x20x7 Fab.</v>
          </cell>
          <cell r="C1079" t="str">
            <v>UN</v>
          </cell>
          <cell r="E1079">
            <v>39511</v>
          </cell>
          <cell r="F1079">
            <v>367</v>
          </cell>
        </row>
        <row r="1080">
          <cell r="A1080">
            <v>1347</v>
          </cell>
          <cell r="B1080" t="str">
            <v>LADRILLO FAROL #3 SULTANA 30x20x7 Obra</v>
          </cell>
          <cell r="C1080" t="str">
            <v>UN</v>
          </cell>
          <cell r="E1080">
            <v>39511</v>
          </cell>
          <cell r="F1080">
            <v>423</v>
          </cell>
        </row>
        <row r="1082">
          <cell r="A1082">
            <v>1332</v>
          </cell>
          <cell r="B1082" t="str">
            <v>LADRILLO FAROL #6 SULTANA</v>
          </cell>
          <cell r="C1082" t="str">
            <v>UN</v>
          </cell>
          <cell r="D1082" t="str">
            <v>Fab.</v>
          </cell>
          <cell r="E1082">
            <v>39511</v>
          </cell>
          <cell r="F1082">
            <v>367</v>
          </cell>
        </row>
        <row r="1083">
          <cell r="A1083">
            <v>1325</v>
          </cell>
          <cell r="B1083" t="str">
            <v>LADRILLO LIMPIO DECORADO SULTANA (NO</v>
          </cell>
          <cell r="C1083" t="str">
            <v>UN</v>
          </cell>
          <cell r="D1083" t="str">
            <v>Obra</v>
          </cell>
          <cell r="E1083">
            <v>39664</v>
          </cell>
          <cell r="F1083">
            <v>289</v>
          </cell>
        </row>
        <row r="1084">
          <cell r="A1084">
            <v>1324</v>
          </cell>
          <cell r="B1084" t="str">
            <v>LADRILLO LIMPIO DECORADOSULTANA(NO</v>
          </cell>
          <cell r="C1084" t="str">
            <v>UN</v>
          </cell>
          <cell r="D1084" t="str">
            <v>Fab.</v>
          </cell>
          <cell r="E1084">
            <v>39664</v>
          </cell>
          <cell r="F1084">
            <v>267</v>
          </cell>
        </row>
        <row r="1085">
          <cell r="A1085">
            <v>1969</v>
          </cell>
          <cell r="B1085" t="str">
            <v>LADRILLO LIVIANO 24x12x7 Cocido Obra</v>
          </cell>
          <cell r="C1085" t="str">
            <v>UN</v>
          </cell>
          <cell r="D1085" t="str">
            <v>Obra</v>
          </cell>
          <cell r="E1085">
            <v>42790</v>
          </cell>
          <cell r="F1085">
            <v>577</v>
          </cell>
        </row>
        <row r="1086">
          <cell r="A1086">
            <v>2930</v>
          </cell>
          <cell r="B1086" t="str">
            <v>LADRILLO MACIZO MATIZADO HELIOS 24x12x6</v>
          </cell>
          <cell r="C1086" t="str">
            <v>UN</v>
          </cell>
          <cell r="D1086" t="str">
            <v>Dep.</v>
          </cell>
          <cell r="E1086">
            <v>40814</v>
          </cell>
          <cell r="F1086">
            <v>661</v>
          </cell>
        </row>
        <row r="1088">
          <cell r="A1088">
            <v>590</v>
          </cell>
          <cell r="B1088" t="str">
            <v>LADRILLO ME REJILLA SUPER 16X12X6 fab</v>
          </cell>
          <cell r="C1088" t="str">
            <v>UN</v>
          </cell>
          <cell r="E1088">
            <v>40084</v>
          </cell>
          <cell r="F1088">
            <v>180</v>
          </cell>
        </row>
        <row r="1089">
          <cell r="A1089">
            <v>590</v>
          </cell>
          <cell r="B1089" t="str">
            <v>LADRILLO ME REJILLA SUPER 16X12X6 fab</v>
          </cell>
          <cell r="C1089" t="str">
            <v>UN</v>
          </cell>
          <cell r="E1089">
            <v>40814</v>
          </cell>
          <cell r="F1089">
            <v>310</v>
          </cell>
        </row>
        <row r="1090">
          <cell r="A1090">
            <v>619</v>
          </cell>
          <cell r="B1090" t="str">
            <v>LADRILLO ME REJILLA SUPER 16X12X6 obra</v>
          </cell>
          <cell r="C1090" t="str">
            <v>UN</v>
          </cell>
          <cell r="E1090">
            <v>40814</v>
          </cell>
          <cell r="F1090">
            <v>334</v>
          </cell>
        </row>
        <row r="1092">
          <cell r="A1092">
            <v>1133</v>
          </cell>
          <cell r="B1092" t="str">
            <v>LADRILLO No.10 (7x10x24) SULTANA(NO</v>
          </cell>
          <cell r="C1092" t="str">
            <v>UN</v>
          </cell>
          <cell r="D1092" t="str">
            <v>Fab.</v>
          </cell>
          <cell r="E1092">
            <v>39664</v>
          </cell>
          <cell r="F1092">
            <v>267</v>
          </cell>
        </row>
        <row r="1093">
          <cell r="A1093">
            <v>1209</v>
          </cell>
          <cell r="B1093" t="str">
            <v>LADRILLO No.10 (7x10x24) SULTANA(NO</v>
          </cell>
          <cell r="C1093" t="str">
            <v>UN</v>
          </cell>
          <cell r="D1093" t="str">
            <v>Obra</v>
          </cell>
          <cell r="E1093">
            <v>39892</v>
          </cell>
          <cell r="F1093">
            <v>260</v>
          </cell>
        </row>
        <row r="1094">
          <cell r="A1094">
            <v>1129</v>
          </cell>
          <cell r="B1094" t="str">
            <v>LADRILLO No.12 (6x12x24) SULTANA(NO</v>
          </cell>
          <cell r="C1094" t="str">
            <v>UN</v>
          </cell>
          <cell r="D1094" t="str">
            <v>Fab.</v>
          </cell>
          <cell r="E1094">
            <v>39664</v>
          </cell>
          <cell r="F1094">
            <v>160</v>
          </cell>
        </row>
        <row r="1095">
          <cell r="A1095">
            <v>1131</v>
          </cell>
          <cell r="B1095" t="str">
            <v>LADRILLO No.12 (6x12x24) SULTANA(NO</v>
          </cell>
          <cell r="C1095" t="str">
            <v>UN</v>
          </cell>
          <cell r="D1095" t="str">
            <v>Obra</v>
          </cell>
          <cell r="E1095">
            <v>39664</v>
          </cell>
          <cell r="F1095">
            <v>306</v>
          </cell>
        </row>
        <row r="1096">
          <cell r="A1096">
            <v>1728</v>
          </cell>
          <cell r="B1096" t="str">
            <v>LADRILLO PORTANTE 30 STA/FE 29x14.5x9</v>
          </cell>
          <cell r="C1096" t="str">
            <v>UN</v>
          </cell>
          <cell r="D1096" t="str">
            <v>Fab LPOR30</v>
          </cell>
          <cell r="E1096">
            <v>42199</v>
          </cell>
          <cell r="F1096">
            <v>1082</v>
          </cell>
        </row>
        <row r="1097">
          <cell r="A1097">
            <v>128</v>
          </cell>
          <cell r="B1097" t="str">
            <v>LADRILLO PORTANTE 30 STA/FE 29x14.5x9</v>
          </cell>
          <cell r="C1097" t="str">
            <v>UN</v>
          </cell>
          <cell r="D1097" t="str">
            <v>Obra LPOR30</v>
          </cell>
          <cell r="E1097">
            <v>42824</v>
          </cell>
          <cell r="F1097">
            <v>1108</v>
          </cell>
        </row>
        <row r="1098">
          <cell r="A1098">
            <v>104967</v>
          </cell>
          <cell r="B1098" t="str">
            <v>LADRILLO PRENSADO Liviano 24.5 x 6 x 12 cm</v>
          </cell>
          <cell r="C1098" t="str">
            <v>UN</v>
          </cell>
          <cell r="D1098">
            <v>6</v>
          </cell>
          <cell r="E1098">
            <v>42857</v>
          </cell>
          <cell r="F1098">
            <v>700</v>
          </cell>
        </row>
        <row r="1100">
          <cell r="A1100">
            <v>104718</v>
          </cell>
          <cell r="B1100" t="str">
            <v>LADRILLO PRENSADO Liviano 24.5 x 6 x 12 cm</v>
          </cell>
          <cell r="C1100" t="str">
            <v>M2</v>
          </cell>
          <cell r="E1100">
            <v>42857</v>
          </cell>
          <cell r="F1100">
            <v>40200</v>
          </cell>
        </row>
        <row r="1101">
          <cell r="A1101">
            <v>104966</v>
          </cell>
          <cell r="B1101" t="str">
            <v>LADRILLO PRENSADO MACIZO (6X12X24CM)</v>
          </cell>
          <cell r="C1101" t="str">
            <v>UN</v>
          </cell>
          <cell r="E1101">
            <v>42857</v>
          </cell>
          <cell r="F1101">
            <v>670</v>
          </cell>
        </row>
        <row r="1103">
          <cell r="A1103">
            <v>3302</v>
          </cell>
          <cell r="B1103" t="str">
            <v>LADRILLO PRENSADO MACIZO STA/FE</v>
          </cell>
          <cell r="C1103" t="str">
            <v>UN</v>
          </cell>
          <cell r="D1103" t="str">
            <v>Fab. LPR</v>
          </cell>
          <cell r="E1103">
            <v>41240</v>
          </cell>
          <cell r="F1103">
            <v>494</v>
          </cell>
        </row>
        <row r="1104">
          <cell r="A1104">
            <v>122</v>
          </cell>
          <cell r="B1104" t="str">
            <v>LADRILLO PRENSADOMACIZO STA/FE</v>
          </cell>
          <cell r="C1104" t="str">
            <v>UN</v>
          </cell>
          <cell r="D1104" t="str">
            <v>Obra LPR</v>
          </cell>
          <cell r="E1104">
            <v>42773</v>
          </cell>
          <cell r="F1104">
            <v>680</v>
          </cell>
        </row>
        <row r="1105">
          <cell r="A1105">
            <v>102500</v>
          </cell>
          <cell r="B1105" t="str">
            <v>LADRILLO PRENSADOMACIZO STA/FE</v>
          </cell>
          <cell r="C1105" t="str">
            <v>UN</v>
          </cell>
          <cell r="D1105" t="str">
            <v>Obra LPR</v>
          </cell>
          <cell r="E1105">
            <v>42857</v>
          </cell>
          <cell r="F1105">
            <v>670</v>
          </cell>
        </row>
        <row r="1106">
          <cell r="A1106">
            <v>1890</v>
          </cell>
          <cell r="B1106" t="str">
            <v>LADRILLO R/OLAS MOORE 30x13.5x6 Nat. Fab.</v>
          </cell>
          <cell r="C1106" t="str">
            <v>UN</v>
          </cell>
          <cell r="D1106" t="str">
            <v>Fab.</v>
          </cell>
          <cell r="E1106">
            <v>40232</v>
          </cell>
          <cell r="F1106">
            <v>812</v>
          </cell>
        </row>
        <row r="1107">
          <cell r="A1107">
            <v>1889</v>
          </cell>
          <cell r="B1107" t="str">
            <v>LADRILLO R/OLAS MOORE 30x15 Vtrif. Fab.</v>
          </cell>
          <cell r="C1107" t="str">
            <v>UN</v>
          </cell>
          <cell r="D1107" t="str">
            <v>Fab.</v>
          </cell>
          <cell r="E1107">
            <v>40232</v>
          </cell>
          <cell r="F1107">
            <v>1624</v>
          </cell>
        </row>
        <row r="1109">
          <cell r="A1109">
            <v>104517</v>
          </cell>
          <cell r="B1109" t="str">
            <v>LADRILLO RECOCIDO (12X24X6) EN OBRA</v>
          </cell>
          <cell r="C1109" t="str">
            <v>UN</v>
          </cell>
          <cell r="E1109">
            <v>42857</v>
          </cell>
          <cell r="F1109">
            <v>470</v>
          </cell>
        </row>
        <row r="1111">
          <cell r="A1111">
            <v>100523</v>
          </cell>
          <cell r="B1111" t="str">
            <v>Ladrillo recocido 10x20x6 en obra **</v>
          </cell>
          <cell r="C1111" t="str">
            <v>UN</v>
          </cell>
          <cell r="D1111" t="str">
            <v>Dep.</v>
          </cell>
          <cell r="E1111">
            <v>42773</v>
          </cell>
          <cell r="F1111">
            <v>412</v>
          </cell>
        </row>
        <row r="1113">
          <cell r="B1113" t="str">
            <v>Tekhne Ltda. Control Integral de Obras</v>
          </cell>
        </row>
        <row r="1117">
          <cell r="B1117" t="str">
            <v>Listado de Insumos</v>
          </cell>
        </row>
        <row r="1119">
          <cell r="A1119">
            <v>43132</v>
          </cell>
          <cell r="C1119" t="str">
            <v>INSTITUTO DISTRITAL DE RECREACION Y</v>
          </cell>
          <cell r="E1119" t="str">
            <v>Página 17</v>
          </cell>
        </row>
        <row r="1122">
          <cell r="A1122" t="str">
            <v>Código</v>
          </cell>
          <cell r="B1122" t="str">
            <v>Descripción</v>
          </cell>
          <cell r="D1122" t="str">
            <v>Unidad</v>
          </cell>
          <cell r="F1122" t="str">
            <v>Referencia</v>
          </cell>
        </row>
        <row r="1125">
          <cell r="A1125">
            <v>123</v>
          </cell>
          <cell r="B1125" t="str">
            <v>LADRILLO RECOCIDO COMUN 12x24x6 Dep.</v>
          </cell>
          <cell r="C1125" t="str">
            <v>UN</v>
          </cell>
          <cell r="D1125" t="str">
            <v>Dep.</v>
          </cell>
          <cell r="E1125">
            <v>42807</v>
          </cell>
          <cell r="F1125">
            <v>450</v>
          </cell>
        </row>
        <row r="1126">
          <cell r="A1126">
            <v>2153</v>
          </cell>
          <cell r="B1126" t="str">
            <v>LADRILLO REJILLA YOMASA 24x12x6 Canela</v>
          </cell>
          <cell r="C1126" t="str">
            <v>UN</v>
          </cell>
          <cell r="D1126" t="str">
            <v>Obra.</v>
          </cell>
          <cell r="E1126">
            <v>42857</v>
          </cell>
          <cell r="F1126">
            <v>600</v>
          </cell>
        </row>
        <row r="1127">
          <cell r="A1127">
            <v>1710</v>
          </cell>
          <cell r="B1127" t="str">
            <v>LADRILLO REJILLA YOMASA 24x12x6 COLOR</v>
          </cell>
          <cell r="C1127" t="str">
            <v>UN</v>
          </cell>
          <cell r="D1127" t="str">
            <v>Obra Dep.</v>
          </cell>
          <cell r="E1127">
            <v>40814</v>
          </cell>
          <cell r="F1127">
            <v>418</v>
          </cell>
        </row>
        <row r="1128">
          <cell r="A1128">
            <v>3375</v>
          </cell>
          <cell r="B1128" t="str">
            <v>LADRILLO REJILLA MOORE 26x12.5x6 nat. Fab.</v>
          </cell>
          <cell r="C1128" t="str">
            <v>UN</v>
          </cell>
          <cell r="D1128" t="str">
            <v>Fab.</v>
          </cell>
          <cell r="E1128">
            <v>40233</v>
          </cell>
          <cell r="F1128">
            <v>464</v>
          </cell>
        </row>
        <row r="1129">
          <cell r="A1129">
            <v>2903</v>
          </cell>
          <cell r="B1129" t="str">
            <v>LADRILLO REJILLA VIS YOMASA 24x12x6 Cocido</v>
          </cell>
          <cell r="C1129" t="str">
            <v>UN</v>
          </cell>
          <cell r="D1129" t="str">
            <v>Fab.</v>
          </cell>
          <cell r="E1129">
            <v>40814</v>
          </cell>
          <cell r="F1129">
            <v>360</v>
          </cell>
        </row>
        <row r="1130">
          <cell r="A1130">
            <v>1636</v>
          </cell>
          <cell r="B1130" t="str">
            <v>LADRILLO REJILLA VIS YOMASA 24x12x6 Osc.</v>
          </cell>
          <cell r="C1130" t="str">
            <v>UN</v>
          </cell>
          <cell r="D1130" t="str">
            <v>Fab.</v>
          </cell>
          <cell r="E1130">
            <v>40814</v>
          </cell>
          <cell r="F1130">
            <v>440</v>
          </cell>
        </row>
        <row r="1131">
          <cell r="A1131">
            <v>135</v>
          </cell>
          <cell r="B1131" t="str">
            <v>LADRILLO REJILLA YOMASA 24x12x7 Cocido</v>
          </cell>
          <cell r="C1131" t="str">
            <v>UN</v>
          </cell>
          <cell r="D1131" t="str">
            <v>Fab.</v>
          </cell>
          <cell r="E1131">
            <v>42860</v>
          </cell>
          <cell r="F1131">
            <v>470</v>
          </cell>
        </row>
        <row r="1132">
          <cell r="A1132">
            <v>134</v>
          </cell>
          <cell r="B1132" t="str">
            <v>LADRILLO REJILLA YOMASA 24x12x7 Osc Fab.</v>
          </cell>
          <cell r="C1132" t="str">
            <v>UN</v>
          </cell>
          <cell r="D1132" t="str">
            <v>Fab.</v>
          </cell>
          <cell r="E1132">
            <v>40814</v>
          </cell>
          <cell r="F1132">
            <v>440</v>
          </cell>
        </row>
        <row r="1133">
          <cell r="A1133">
            <v>2138</v>
          </cell>
          <cell r="B1133" t="str">
            <v>LADRILLO REJILLA YOMASA 24x12x7 Osc. Obra</v>
          </cell>
          <cell r="C1133" t="str">
            <v>UN</v>
          </cell>
          <cell r="D1133" t="str">
            <v>Obra.</v>
          </cell>
          <cell r="E1133">
            <v>40814</v>
          </cell>
          <cell r="F1133">
            <v>481</v>
          </cell>
        </row>
        <row r="1134">
          <cell r="A1134">
            <v>31911</v>
          </cell>
          <cell r="B1134" t="str">
            <v>LADRILLO</v>
          </cell>
          <cell r="C1134" t="str">
            <v>UN</v>
          </cell>
          <cell r="D1134" t="str">
            <v>Obra Dep.</v>
          </cell>
          <cell r="E1134">
            <v>40814</v>
          </cell>
          <cell r="F1134">
            <v>418</v>
          </cell>
        </row>
        <row r="1135">
          <cell r="A1135">
            <v>102913</v>
          </cell>
          <cell r="B1135" t="str">
            <v>LADRILLO TOLETE COMUN-10 X .20 X.06</v>
          </cell>
          <cell r="C1135" t="str">
            <v>UN</v>
          </cell>
          <cell r="D1135" t="str">
            <v>Fab. LTFL</v>
          </cell>
          <cell r="E1135">
            <v>42758</v>
          </cell>
          <cell r="F1135">
            <v>412</v>
          </cell>
        </row>
        <row r="1136">
          <cell r="A1136">
            <v>139</v>
          </cell>
          <cell r="B1136" t="str">
            <v>LADRILLO TOLETE FINO STA/FE 24.5x12x6 Perf.</v>
          </cell>
          <cell r="C1136" t="str">
            <v>UN</v>
          </cell>
          <cell r="D1136" t="str">
            <v>Obra LTFL</v>
          </cell>
          <cell r="E1136">
            <v>42240</v>
          </cell>
          <cell r="F1136">
            <v>600</v>
          </cell>
        </row>
        <row r="1137">
          <cell r="A1137">
            <v>1886</v>
          </cell>
          <cell r="B1137" t="str">
            <v>LADRILLO TOLETE MOLD. MOORE 26x12.5x6</v>
          </cell>
          <cell r="C1137" t="str">
            <v>UN</v>
          </cell>
          <cell r="D1137" t="str">
            <v>Fab.+ flete</v>
          </cell>
          <cell r="E1137">
            <v>41240</v>
          </cell>
          <cell r="F1137">
            <v>525</v>
          </cell>
        </row>
        <row r="1138">
          <cell r="A1138">
            <v>1885</v>
          </cell>
          <cell r="B1138" t="str">
            <v>LADRILLO TOLETE MOLD. MOORE 26x12.5x6</v>
          </cell>
          <cell r="C1138" t="str">
            <v>UN</v>
          </cell>
          <cell r="D1138" t="str">
            <v>Fab.</v>
          </cell>
          <cell r="E1138">
            <v>40233</v>
          </cell>
          <cell r="F1138">
            <v>1000</v>
          </cell>
        </row>
        <row r="1139">
          <cell r="A1139">
            <v>1887</v>
          </cell>
          <cell r="B1139" t="str">
            <v>LADRILLO TOLETE MOLD.½ MOORE 26x6x6</v>
          </cell>
          <cell r="C1139" t="str">
            <v>UN</v>
          </cell>
          <cell r="D1139" t="str">
            <v>Fab.+ flete</v>
          </cell>
          <cell r="E1139">
            <v>40233</v>
          </cell>
          <cell r="F1139">
            <v>400</v>
          </cell>
        </row>
        <row r="1140">
          <cell r="A1140">
            <v>1888</v>
          </cell>
          <cell r="B1140" t="str">
            <v>LADRILLO TOLETE MOLD.½ MOORE 26x6x6</v>
          </cell>
          <cell r="C1140" t="str">
            <v>UN</v>
          </cell>
          <cell r="D1140" t="str">
            <v>Fab.</v>
          </cell>
          <cell r="E1140">
            <v>40233</v>
          </cell>
          <cell r="F1140">
            <v>535</v>
          </cell>
        </row>
        <row r="1141">
          <cell r="A1141">
            <v>3374</v>
          </cell>
          <cell r="B1141" t="str">
            <v>LADRILLO TOLETE PERF. MOORE 26x12.5x6</v>
          </cell>
          <cell r="C1141" t="str">
            <v>UN</v>
          </cell>
          <cell r="D1141" t="str">
            <v>Fab.</v>
          </cell>
          <cell r="E1141">
            <v>40820</v>
          </cell>
          <cell r="F1141">
            <v>510</v>
          </cell>
        </row>
        <row r="1142">
          <cell r="A1142">
            <v>3373</v>
          </cell>
          <cell r="B1142" t="str">
            <v>LADRILLO TOLETE PERF. MOORE 26x12.5x6</v>
          </cell>
          <cell r="C1142" t="str">
            <v>UN</v>
          </cell>
          <cell r="D1142" t="str">
            <v>Fab.</v>
          </cell>
          <cell r="E1142">
            <v>40233</v>
          </cell>
          <cell r="F1142">
            <v>720</v>
          </cell>
        </row>
        <row r="1143">
          <cell r="A1143">
            <v>2898</v>
          </cell>
          <cell r="B1143" t="str">
            <v>LADRILLO TOLETE SUPER STA/FE 24.5x12x7.5</v>
          </cell>
          <cell r="C1143" t="str">
            <v>UN</v>
          </cell>
          <cell r="D1143" t="str">
            <v>Fab. LTFL</v>
          </cell>
          <cell r="E1143">
            <v>40813</v>
          </cell>
          <cell r="F1143">
            <v>592</v>
          </cell>
        </row>
        <row r="1144">
          <cell r="A1144">
            <v>31908</v>
          </cell>
          <cell r="B1144" t="str">
            <v>LADRILLOESTRUCTHELIOSMATIZADO24x12x</v>
          </cell>
          <cell r="C1144" t="str">
            <v>UN</v>
          </cell>
          <cell r="D1144" t="str">
            <v>Dep.</v>
          </cell>
          <cell r="E1144">
            <v>40814</v>
          </cell>
          <cell r="F1144">
            <v>380</v>
          </cell>
        </row>
        <row r="1146">
          <cell r="A1146">
            <v>100356</v>
          </cell>
          <cell r="B1146" t="str">
            <v>Lamina concret aligerado fibra de vidrio GRC **</v>
          </cell>
          <cell r="C1146" t="str">
            <v>M2</v>
          </cell>
          <cell r="E1146">
            <v>40435</v>
          </cell>
          <cell r="F1146">
            <v>197405</v>
          </cell>
        </row>
        <row r="1147">
          <cell r="A1147">
            <v>127</v>
          </cell>
          <cell r="B1147" t="str">
            <v>LAMINA EN DRY WALL 3/8"</v>
          </cell>
          <cell r="C1147" t="str">
            <v>UN</v>
          </cell>
          <cell r="E1147">
            <v>40676</v>
          </cell>
          <cell r="F1147">
            <v>15892</v>
          </cell>
        </row>
        <row r="1148">
          <cell r="A1148">
            <v>3321</v>
          </cell>
          <cell r="B1148" t="str">
            <v>LAMINA EN DRY WALL 5/8"</v>
          </cell>
          <cell r="C1148" t="str">
            <v>UN</v>
          </cell>
          <cell r="E1148">
            <v>40311</v>
          </cell>
          <cell r="F1148">
            <v>33640</v>
          </cell>
        </row>
        <row r="1149">
          <cell r="A1149">
            <v>72</v>
          </cell>
          <cell r="B1149" t="str">
            <v>MINERAL COLOR ROJO</v>
          </cell>
          <cell r="C1149" t="str">
            <v>KG</v>
          </cell>
          <cell r="E1149">
            <v>42853</v>
          </cell>
          <cell r="F1149">
            <v>6000</v>
          </cell>
        </row>
        <row r="1150">
          <cell r="A1150">
            <v>100771</v>
          </cell>
          <cell r="B1150" t="str">
            <v>MUR-LAM DRY WALL</v>
          </cell>
          <cell r="C1150" t="str">
            <v>M2</v>
          </cell>
          <cell r="E1150">
            <v>40310</v>
          </cell>
          <cell r="F1150">
            <v>34816</v>
          </cell>
        </row>
        <row r="1151">
          <cell r="A1151">
            <v>104414</v>
          </cell>
          <cell r="B1151" t="str">
            <v>PIEDRA CREMA DURA</v>
          </cell>
          <cell r="C1151" t="str">
            <v>m2</v>
          </cell>
          <cell r="E1151">
            <v>41096</v>
          </cell>
          <cell r="F1151">
            <v>50714</v>
          </cell>
        </row>
        <row r="1153">
          <cell r="A1153">
            <v>2347</v>
          </cell>
          <cell r="B1153" t="str">
            <v>VITROBLOCK PISO</v>
          </cell>
          <cell r="C1153" t="str">
            <v>UN</v>
          </cell>
          <cell r="D1153" t="str">
            <v>SOL</v>
          </cell>
          <cell r="E1153">
            <v>42857</v>
          </cell>
          <cell r="F1153">
            <v>4200</v>
          </cell>
        </row>
        <row r="1155">
          <cell r="A1155">
            <v>103</v>
          </cell>
          <cell r="B1155" t="str">
            <v>VITROMURO .0.19 x0.19x0.08</v>
          </cell>
          <cell r="C1155" t="str">
            <v>UN</v>
          </cell>
          <cell r="E1155">
            <v>40344</v>
          </cell>
          <cell r="F1155">
            <v>7500</v>
          </cell>
        </row>
        <row r="1158">
          <cell r="A1158">
            <v>4</v>
          </cell>
          <cell r="C1158" t="str">
            <v>CIELO RASOS</v>
          </cell>
        </row>
        <row r="1161">
          <cell r="A1161">
            <v>105664</v>
          </cell>
          <cell r="B1161" t="str">
            <v>"T "CIELO RASO PVC BLANCO BRILLANTE</v>
          </cell>
          <cell r="C1161" t="str">
            <v>und</v>
          </cell>
          <cell r="E1161">
            <v>42886</v>
          </cell>
          <cell r="F1161">
            <v>10230</v>
          </cell>
        </row>
        <row r="1163">
          <cell r="A1163">
            <v>102338</v>
          </cell>
          <cell r="B1163" t="str">
            <v>ACRILICO 1.20x1.80</v>
          </cell>
          <cell r="C1163" t="str">
            <v>LAMIN</v>
          </cell>
          <cell r="D1163" t="str">
            <v>13200 blanc</v>
          </cell>
          <cell r="E1163">
            <v>40120</v>
          </cell>
          <cell r="F1163">
            <v>55680</v>
          </cell>
        </row>
        <row r="1164">
          <cell r="A1164">
            <v>141</v>
          </cell>
          <cell r="B1164" t="str">
            <v>ACRILICO 2mm.</v>
          </cell>
          <cell r="C1164" t="str">
            <v>M2</v>
          </cell>
          <cell r="D1164" t="str">
            <v>13200 blanc</v>
          </cell>
          <cell r="E1164">
            <v>40337</v>
          </cell>
          <cell r="F1164">
            <v>30000</v>
          </cell>
        </row>
        <row r="1165">
          <cell r="A1165">
            <v>142</v>
          </cell>
          <cell r="B1165" t="str">
            <v>ACRILICO 3mm.</v>
          </cell>
          <cell r="C1165" t="str">
            <v>M2</v>
          </cell>
          <cell r="D1165" t="str">
            <v>13202 blanco</v>
          </cell>
          <cell r="E1165">
            <v>42626</v>
          </cell>
          <cell r="F1165">
            <v>89352</v>
          </cell>
        </row>
        <row r="1166">
          <cell r="A1166">
            <v>102336</v>
          </cell>
          <cell r="B1166" t="str">
            <v>ACRILICO 6.1X2.45</v>
          </cell>
          <cell r="C1166" t="str">
            <v>LAMIN</v>
          </cell>
          <cell r="D1166" t="str">
            <v>13200 blanc</v>
          </cell>
          <cell r="E1166">
            <v>40120</v>
          </cell>
          <cell r="F1166">
            <v>30160</v>
          </cell>
        </row>
        <row r="1167">
          <cell r="A1167">
            <v>104405</v>
          </cell>
          <cell r="B1167" t="str">
            <v>ACRILICO INCOLORO 4mm. - Puerta o</v>
          </cell>
          <cell r="C1167" t="str">
            <v>M2</v>
          </cell>
          <cell r="D1167" t="str">
            <v>13202 blanco</v>
          </cell>
          <cell r="E1167">
            <v>42853</v>
          </cell>
          <cell r="F1167">
            <v>137222</v>
          </cell>
        </row>
        <row r="1168">
          <cell r="A1168">
            <v>3041</v>
          </cell>
          <cell r="B1168" t="str">
            <v>ACUSTIFIBRA S/inst. Fglas</v>
          </cell>
          <cell r="C1168" t="str">
            <v>M2</v>
          </cell>
          <cell r="D1168">
            <v>24140</v>
          </cell>
          <cell r="E1168">
            <v>40338</v>
          </cell>
          <cell r="F1168">
            <v>28948</v>
          </cell>
        </row>
        <row r="1170">
          <cell r="A1170">
            <v>1720</v>
          </cell>
          <cell r="B1170" t="str">
            <v>AISLAPOR FIGURADO .61x1.22 2.5m</v>
          </cell>
          <cell r="C1170" t="str">
            <v>UN</v>
          </cell>
          <cell r="E1170">
            <v>40337</v>
          </cell>
          <cell r="F1170">
            <v>5000</v>
          </cell>
        </row>
        <row r="1171">
          <cell r="A1171">
            <v>1718</v>
          </cell>
          <cell r="B1171" t="str">
            <v>AISLAPOR LE BARON .61x1.22 25mm</v>
          </cell>
          <cell r="C1171" t="str">
            <v>UN</v>
          </cell>
          <cell r="E1171">
            <v>40337</v>
          </cell>
          <cell r="F1171">
            <v>6900</v>
          </cell>
        </row>
        <row r="1172">
          <cell r="A1172">
            <v>1721</v>
          </cell>
          <cell r="B1172" t="str">
            <v>AISLAPOR TAYRONA .62x1.22 25mm</v>
          </cell>
          <cell r="C1172" t="str">
            <v>UN</v>
          </cell>
          <cell r="E1172">
            <v>40337</v>
          </cell>
          <cell r="F1172">
            <v>6500</v>
          </cell>
        </row>
        <row r="1173">
          <cell r="A1173">
            <v>104533</v>
          </cell>
          <cell r="B1173" t="str">
            <v>ANCLAJE METALICO DE ROSCA INTERNA (1/4")</v>
          </cell>
          <cell r="C1173" t="str">
            <v>UN</v>
          </cell>
          <cell r="E1173">
            <v>41155</v>
          </cell>
          <cell r="F1173">
            <v>476</v>
          </cell>
        </row>
        <row r="1174">
          <cell r="A1174">
            <v>103271</v>
          </cell>
          <cell r="B1174" t="str">
            <v>ANGULO ROLADO 30X20 CAL.26 L=2.44M</v>
          </cell>
          <cell r="C1174" t="str">
            <v>und</v>
          </cell>
          <cell r="E1174">
            <v>42853</v>
          </cell>
          <cell r="F1174">
            <v>1503</v>
          </cell>
        </row>
        <row r="1175">
          <cell r="A1175">
            <v>3189</v>
          </cell>
          <cell r="B1175" t="str">
            <v>BAQUETON Y ESQUINERAS APLICADO</v>
          </cell>
          <cell r="C1175" t="str">
            <v>ML</v>
          </cell>
          <cell r="E1175">
            <v>40337</v>
          </cell>
          <cell r="F1175">
            <v>6500</v>
          </cell>
        </row>
        <row r="1177">
          <cell r="A1177">
            <v>3049</v>
          </cell>
          <cell r="B1177" t="str">
            <v>CANAL OMEGA MA-340 7/8x3.05 Fglas</v>
          </cell>
          <cell r="C1177" t="str">
            <v>UN</v>
          </cell>
          <cell r="D1177">
            <v>23072</v>
          </cell>
          <cell r="E1177">
            <v>40337</v>
          </cell>
          <cell r="F1177">
            <v>6500</v>
          </cell>
        </row>
        <row r="1179">
          <cell r="A1179">
            <v>100776</v>
          </cell>
          <cell r="B1179" t="str">
            <v>CIELO RASO FUTURA- HUNTER-FIBRA</v>
          </cell>
          <cell r="C1179" t="str">
            <v>M2</v>
          </cell>
          <cell r="E1179">
            <v>42857</v>
          </cell>
          <cell r="F1179">
            <v>64000</v>
          </cell>
        </row>
        <row r="1181">
          <cell r="A1181">
            <v>101452</v>
          </cell>
          <cell r="B1181" t="str">
            <v>CieloRasoTipoBandejaTile lisaSistemaClip</v>
          </cell>
          <cell r="C1181" t="str">
            <v>M2</v>
          </cell>
          <cell r="D1181">
            <v>20022</v>
          </cell>
          <cell r="E1181">
            <v>40337</v>
          </cell>
          <cell r="F1181">
            <v>131088</v>
          </cell>
        </row>
        <row r="1182">
          <cell r="A1182">
            <v>2505</v>
          </cell>
          <cell r="B1182" t="str">
            <v>CLOUDS sin/inst. Fglas</v>
          </cell>
          <cell r="C1182" t="str">
            <v>M2</v>
          </cell>
          <cell r="D1182">
            <v>24600</v>
          </cell>
          <cell r="E1182">
            <v>40337</v>
          </cell>
          <cell r="F1182">
            <v>18270</v>
          </cell>
        </row>
        <row r="1183">
          <cell r="A1183">
            <v>3182</v>
          </cell>
          <cell r="B1183" t="str">
            <v>CORNISA DECORADA</v>
          </cell>
          <cell r="C1183" t="str">
            <v>ML</v>
          </cell>
          <cell r="D1183" t="str">
            <v>CD3</v>
          </cell>
          <cell r="E1183">
            <v>40337</v>
          </cell>
          <cell r="F1183">
            <v>9164</v>
          </cell>
        </row>
        <row r="1184">
          <cell r="A1184">
            <v>3181</v>
          </cell>
          <cell r="B1184" t="str">
            <v>CORNISA MEDIACANA ATENAS</v>
          </cell>
          <cell r="C1184" t="str">
            <v>ML</v>
          </cell>
          <cell r="D1184" t="str">
            <v>MC2</v>
          </cell>
          <cell r="E1184">
            <v>40122</v>
          </cell>
          <cell r="F1184">
            <v>9650</v>
          </cell>
        </row>
        <row r="1187">
          <cell r="B1187" t="str">
            <v>Tekhne Ltda. Control Integral de Obras</v>
          </cell>
        </row>
        <row r="1191">
          <cell r="B1191" t="str">
            <v>Listado de Insumos</v>
          </cell>
        </row>
        <row r="1193">
          <cell r="A1193">
            <v>43132</v>
          </cell>
          <cell r="C1193" t="str">
            <v>INSTITUTO DISTRITAL DE RECREACION Y</v>
          </cell>
          <cell r="E1193" t="str">
            <v>Página 18</v>
          </cell>
        </row>
        <row r="1196">
          <cell r="A1196" t="str">
            <v>Código</v>
          </cell>
          <cell r="B1196" t="str">
            <v>Descripción</v>
          </cell>
          <cell r="D1196" t="str">
            <v>Unidad</v>
          </cell>
          <cell r="F1196" t="str">
            <v>Referencia</v>
          </cell>
        </row>
        <row r="1199">
          <cell r="A1199">
            <v>3183</v>
          </cell>
          <cell r="B1199" t="str">
            <v>CORNISA PECHO DE PALOMA</v>
          </cell>
          <cell r="C1199" t="str">
            <v>ML</v>
          </cell>
          <cell r="D1199" t="str">
            <v>PP1</v>
          </cell>
          <cell r="E1199">
            <v>40337</v>
          </cell>
          <cell r="F1199">
            <v>9650</v>
          </cell>
        </row>
        <row r="1200">
          <cell r="A1200">
            <v>148</v>
          </cell>
          <cell r="B1200" t="str">
            <v>DURACUSTIC 5/8" S/inst. Fglas</v>
          </cell>
          <cell r="C1200" t="str">
            <v>M2</v>
          </cell>
          <cell r="D1200">
            <v>20409</v>
          </cell>
          <cell r="E1200">
            <v>40337</v>
          </cell>
          <cell r="F1200">
            <v>30200</v>
          </cell>
        </row>
        <row r="1201">
          <cell r="A1201">
            <v>101371</v>
          </cell>
          <cell r="B1201" t="str">
            <v>DURACUSTIC 5/8" S/inst.Fglas Cielo Raso</v>
          </cell>
          <cell r="C1201" t="str">
            <v>UN</v>
          </cell>
          <cell r="D1201">
            <v>20409</v>
          </cell>
          <cell r="E1201">
            <v>40337</v>
          </cell>
          <cell r="F1201">
            <v>14094</v>
          </cell>
        </row>
        <row r="1202">
          <cell r="A1202">
            <v>2501</v>
          </cell>
          <cell r="B1202" t="str">
            <v>DURACUSTIC ROCKS Fglas</v>
          </cell>
          <cell r="C1202" t="str">
            <v>PLC</v>
          </cell>
          <cell r="D1202">
            <v>20022</v>
          </cell>
          <cell r="E1202">
            <v>40112</v>
          </cell>
          <cell r="F1202">
            <v>14094</v>
          </cell>
        </row>
        <row r="1204">
          <cell r="A1204">
            <v>100612</v>
          </cell>
          <cell r="B1204" t="str">
            <v>Figu tuberia 2 1/2"</v>
          </cell>
          <cell r="C1204" t="str">
            <v>ML</v>
          </cell>
          <cell r="E1204">
            <v>40331</v>
          </cell>
          <cell r="F1204">
            <v>6455.5</v>
          </cell>
        </row>
        <row r="1206">
          <cell r="A1206">
            <v>3043</v>
          </cell>
          <cell r="B1206" t="str">
            <v>FRESCASA M.B.I. S/inst. Fglas</v>
          </cell>
          <cell r="C1206" t="str">
            <v>M2</v>
          </cell>
          <cell r="D1206">
            <v>24500</v>
          </cell>
          <cell r="E1206">
            <v>40337</v>
          </cell>
          <cell r="F1206">
            <v>18000</v>
          </cell>
        </row>
        <row r="1208">
          <cell r="A1208">
            <v>154</v>
          </cell>
          <cell r="B1208" t="str">
            <v>ICOPOR 1 Cm. DENSIDAD 15 1x1</v>
          </cell>
          <cell r="C1208" t="str">
            <v>M2</v>
          </cell>
          <cell r="E1208">
            <v>42857</v>
          </cell>
          <cell r="F1208">
            <v>2380</v>
          </cell>
        </row>
        <row r="1209">
          <cell r="A1209">
            <v>155</v>
          </cell>
          <cell r="B1209" t="str">
            <v>ICOPOR 4 Cm DENSIDAD 15 1x1</v>
          </cell>
          <cell r="C1209" t="str">
            <v>M2</v>
          </cell>
          <cell r="E1209">
            <v>40337</v>
          </cell>
          <cell r="F1209">
            <v>8613</v>
          </cell>
        </row>
        <row r="1211">
          <cell r="A1211">
            <v>101494</v>
          </cell>
          <cell r="B1211" t="str">
            <v>LAMINA ACRILICO COLOR 3MM (1.20X1.80M)</v>
          </cell>
          <cell r="C1211" t="str">
            <v>UN</v>
          </cell>
          <cell r="D1211" t="str">
            <v>RH90/pedido</v>
          </cell>
          <cell r="E1211">
            <v>40337</v>
          </cell>
          <cell r="F1211">
            <v>186064</v>
          </cell>
        </row>
        <row r="1212">
          <cell r="A1212">
            <v>3040</v>
          </cell>
          <cell r="B1212" t="str">
            <v>LAMINA BLACK THEATER 24 x 48 x 1" Fglas</v>
          </cell>
          <cell r="C1212" t="str">
            <v>M2</v>
          </cell>
          <cell r="D1212">
            <v>23002</v>
          </cell>
          <cell r="E1212">
            <v>40337</v>
          </cell>
          <cell r="F1212">
            <v>30753</v>
          </cell>
        </row>
        <row r="1213">
          <cell r="A1213">
            <v>3465</v>
          </cell>
          <cell r="B1213" t="str">
            <v>LAMINA CIRRUS 24x24x3/4"ref:549</v>
          </cell>
          <cell r="C1213" t="str">
            <v>M2</v>
          </cell>
          <cell r="D1213">
            <v>549</v>
          </cell>
          <cell r="E1213">
            <v>40337</v>
          </cell>
          <cell r="F1213">
            <v>69900</v>
          </cell>
        </row>
        <row r="1214">
          <cell r="A1214">
            <v>3464</v>
          </cell>
          <cell r="B1214" t="str">
            <v>LAMINA CIRRUS 24x24x3/4"ref:550</v>
          </cell>
          <cell r="C1214" t="str">
            <v>M2</v>
          </cell>
          <cell r="D1214">
            <v>550</v>
          </cell>
          <cell r="E1214">
            <v>40337</v>
          </cell>
          <cell r="F1214">
            <v>67000</v>
          </cell>
        </row>
        <row r="1215">
          <cell r="A1215">
            <v>3466</v>
          </cell>
          <cell r="B1215" t="str">
            <v>LAMINA CIRRUS 24x24x3/4"ref:584</v>
          </cell>
          <cell r="C1215" t="str">
            <v>M2</v>
          </cell>
          <cell r="D1215">
            <v>584</v>
          </cell>
          <cell r="E1215">
            <v>40337</v>
          </cell>
          <cell r="F1215">
            <v>55000</v>
          </cell>
        </row>
        <row r="1216">
          <cell r="A1216">
            <v>3467</v>
          </cell>
          <cell r="B1216" t="str">
            <v>LAMINA CIRRUS 24x24x3/4"ref:589</v>
          </cell>
          <cell r="C1216" t="str">
            <v>M2</v>
          </cell>
          <cell r="D1216">
            <v>589</v>
          </cell>
          <cell r="E1216">
            <v>40337</v>
          </cell>
          <cell r="F1216">
            <v>63000</v>
          </cell>
        </row>
        <row r="1217">
          <cell r="A1217">
            <v>102340</v>
          </cell>
          <cell r="B1217" t="str">
            <v>LAMINA CIRRUS RH 70 1.22X61 12mm</v>
          </cell>
          <cell r="C1217" t="str">
            <v>UND</v>
          </cell>
          <cell r="D1217" t="str">
            <v>RH90/pedido</v>
          </cell>
          <cell r="E1217">
            <v>40126</v>
          </cell>
          <cell r="F1217">
            <v>10806</v>
          </cell>
        </row>
        <row r="1218">
          <cell r="A1218">
            <v>3454</v>
          </cell>
          <cell r="B1218" t="str">
            <v>LAMINA CORTEGA 24x24x5/8"ref:704</v>
          </cell>
          <cell r="C1218" t="str">
            <v>M2</v>
          </cell>
          <cell r="D1218">
            <v>704</v>
          </cell>
          <cell r="E1218">
            <v>40337</v>
          </cell>
          <cell r="F1218">
            <v>28000</v>
          </cell>
        </row>
        <row r="1219">
          <cell r="A1219">
            <v>102342</v>
          </cell>
          <cell r="B1219" t="str">
            <v>LAMINA COSMOS RH 95 60x60 15 mm</v>
          </cell>
          <cell r="C1219" t="str">
            <v>UND</v>
          </cell>
          <cell r="D1219" t="str">
            <v>RH90/pedido</v>
          </cell>
          <cell r="E1219">
            <v>40126</v>
          </cell>
          <cell r="F1219">
            <v>13389</v>
          </cell>
        </row>
        <row r="1221">
          <cell r="A1221">
            <v>1276</v>
          </cell>
          <cell r="B1221" t="str">
            <v>LAMINA DE ICOPOR DE 1X1X0.5 cmD-10</v>
          </cell>
          <cell r="C1221" t="str">
            <v>UN</v>
          </cell>
          <cell r="E1221">
            <v>41064</v>
          </cell>
          <cell r="F1221">
            <v>1392</v>
          </cell>
        </row>
        <row r="1222">
          <cell r="A1222">
            <v>1277</v>
          </cell>
          <cell r="B1222" t="str">
            <v>LAMINA DE ICOPOR DE 1X1X1 cm D-10</v>
          </cell>
          <cell r="C1222" t="str">
            <v>UN</v>
          </cell>
          <cell r="E1222">
            <v>41064</v>
          </cell>
          <cell r="F1222">
            <v>1856</v>
          </cell>
        </row>
        <row r="1223">
          <cell r="A1223">
            <v>1278</v>
          </cell>
          <cell r="B1223" t="str">
            <v>LAMINA DE ICOPOR DE 1X1X1.5 cm D-10</v>
          </cell>
          <cell r="C1223" t="str">
            <v>UN</v>
          </cell>
          <cell r="E1223">
            <v>41064</v>
          </cell>
          <cell r="F1223">
            <v>2633</v>
          </cell>
        </row>
        <row r="1224">
          <cell r="A1224">
            <v>1279</v>
          </cell>
          <cell r="B1224" t="str">
            <v>LAMINA DE ICOPOR DE 1X1X3 cm D-10</v>
          </cell>
          <cell r="C1224" t="str">
            <v>UN</v>
          </cell>
          <cell r="E1224">
            <v>41005</v>
          </cell>
          <cell r="F1224">
            <v>5220</v>
          </cell>
        </row>
        <row r="1225">
          <cell r="A1225">
            <v>1280</v>
          </cell>
          <cell r="B1225" t="str">
            <v>LAMINA DE ICOPOR DE 1X1X4 cm D-10</v>
          </cell>
          <cell r="C1225" t="str">
            <v>UN</v>
          </cell>
          <cell r="E1225">
            <v>41005</v>
          </cell>
          <cell r="F1225">
            <v>6960</v>
          </cell>
        </row>
        <row r="1226">
          <cell r="A1226">
            <v>1281</v>
          </cell>
          <cell r="B1226" t="str">
            <v>LAMINA DE ICOPOR DE 1X1X5 cm D-10</v>
          </cell>
          <cell r="C1226" t="str">
            <v>UN</v>
          </cell>
          <cell r="E1226">
            <v>41064</v>
          </cell>
          <cell r="F1226">
            <v>9280</v>
          </cell>
        </row>
        <row r="1227">
          <cell r="A1227">
            <v>3462</v>
          </cell>
          <cell r="B1227" t="str">
            <v>LAMINA DRY WAL 1/2" RH</v>
          </cell>
          <cell r="C1227" t="str">
            <v>UN</v>
          </cell>
          <cell r="E1227">
            <v>42970</v>
          </cell>
          <cell r="F1227">
            <v>37957</v>
          </cell>
        </row>
        <row r="1228">
          <cell r="A1228">
            <v>2430</v>
          </cell>
          <cell r="B1228" t="str">
            <v>LAMINA DRY WALL (2.44X1.22) 1/2"</v>
          </cell>
          <cell r="C1228" t="str">
            <v>M2</v>
          </cell>
          <cell r="E1228">
            <v>40676</v>
          </cell>
          <cell r="F1228">
            <v>5543</v>
          </cell>
        </row>
        <row r="1229">
          <cell r="A1229">
            <v>3455</v>
          </cell>
          <cell r="B1229" t="str">
            <v>LAMINA DRY WALL 1/2''</v>
          </cell>
          <cell r="C1229" t="str">
            <v>UN</v>
          </cell>
          <cell r="E1229">
            <v>42775</v>
          </cell>
          <cell r="F1229">
            <v>17439</v>
          </cell>
        </row>
        <row r="1231">
          <cell r="A1231">
            <v>3320</v>
          </cell>
          <cell r="B1231" t="str">
            <v>LAMINA EN DRY WALL 1/2" (NO USAR)</v>
          </cell>
          <cell r="C1231" t="str">
            <v>UN</v>
          </cell>
          <cell r="D1231" t="str">
            <v>Cieloraso</v>
          </cell>
          <cell r="E1231">
            <v>42114</v>
          </cell>
          <cell r="F1231">
            <v>17000</v>
          </cell>
        </row>
        <row r="1233">
          <cell r="A1233">
            <v>102874</v>
          </cell>
          <cell r="B1233" t="str">
            <v>Lamina en Superboard (1.22x2.44) 8mm **</v>
          </cell>
          <cell r="C1233" t="str">
            <v>und</v>
          </cell>
          <cell r="E1233">
            <v>42114</v>
          </cell>
          <cell r="F1233">
            <v>38048</v>
          </cell>
        </row>
        <row r="1234">
          <cell r="A1234">
            <v>103060</v>
          </cell>
          <cell r="B1234" t="str">
            <v>Lamina en Superboard 17MM</v>
          </cell>
          <cell r="C1234" t="str">
            <v>und</v>
          </cell>
          <cell r="E1234">
            <v>40676</v>
          </cell>
          <cell r="F1234">
            <v>78900</v>
          </cell>
        </row>
        <row r="1235">
          <cell r="A1235">
            <v>101132</v>
          </cell>
          <cell r="B1235" t="str">
            <v>Lamina en Superboard modular (10mm) (NO</v>
          </cell>
          <cell r="C1235" t="str">
            <v>M2</v>
          </cell>
          <cell r="E1235">
            <v>40310</v>
          </cell>
          <cell r="F1235">
            <v>24550</v>
          </cell>
        </row>
        <row r="1236">
          <cell r="A1236">
            <v>100362</v>
          </cell>
          <cell r="B1236" t="str">
            <v>Lamina en Superboard modular **</v>
          </cell>
          <cell r="C1236" t="str">
            <v>M2</v>
          </cell>
          <cell r="E1236">
            <v>40310</v>
          </cell>
          <cell r="F1236">
            <v>20050</v>
          </cell>
        </row>
        <row r="1238">
          <cell r="A1238">
            <v>3471</v>
          </cell>
          <cell r="B1238" t="str">
            <v>LAMINA ENCORE 1933</v>
          </cell>
          <cell r="C1238" t="str">
            <v>M2</v>
          </cell>
          <cell r="D1238" t="str">
            <v>RH90/pedido</v>
          </cell>
          <cell r="E1238">
            <v>40337</v>
          </cell>
          <cell r="F1238">
            <v>19140</v>
          </cell>
        </row>
        <row r="1240">
          <cell r="A1240">
            <v>104074</v>
          </cell>
          <cell r="B1240" t="str">
            <v>LAMINA ETERBOARD 10MM-1.22X2.44M</v>
          </cell>
          <cell r="C1240" t="str">
            <v>UN</v>
          </cell>
          <cell r="E1240">
            <v>42114</v>
          </cell>
          <cell r="F1240">
            <v>48140</v>
          </cell>
        </row>
        <row r="1241">
          <cell r="A1241">
            <v>102349</v>
          </cell>
          <cell r="B1241" t="str">
            <v>LAMINA ETERBOARD 10mm 2.44X1.22</v>
          </cell>
          <cell r="C1241" t="str">
            <v>M2</v>
          </cell>
          <cell r="E1241">
            <v>40675</v>
          </cell>
          <cell r="F1241">
            <v>13908</v>
          </cell>
        </row>
        <row r="1242">
          <cell r="A1242">
            <v>104076</v>
          </cell>
          <cell r="B1242" t="str">
            <v>LAMINA ETERBOARD 17MM-1.22X2.44M</v>
          </cell>
          <cell r="C1242" t="str">
            <v>UN</v>
          </cell>
          <cell r="E1242">
            <v>41093</v>
          </cell>
          <cell r="F1242">
            <v>78283</v>
          </cell>
        </row>
        <row r="1243">
          <cell r="A1243">
            <v>104073</v>
          </cell>
          <cell r="B1243" t="str">
            <v>LAMINA ETERBOARD 8MM-1.22X2.44M</v>
          </cell>
          <cell r="C1243" t="str">
            <v>UN</v>
          </cell>
          <cell r="E1243">
            <v>41093</v>
          </cell>
          <cell r="F1243">
            <v>34900</v>
          </cell>
        </row>
        <row r="1245">
          <cell r="A1245">
            <v>3463</v>
          </cell>
          <cell r="B1245" t="str">
            <v>LAMINA F.FISS. SECOND LOOK 24x48x3/4"</v>
          </cell>
          <cell r="C1245" t="str">
            <v>M2</v>
          </cell>
          <cell r="D1245">
            <v>2790</v>
          </cell>
          <cell r="E1245">
            <v>40337</v>
          </cell>
          <cell r="F1245">
            <v>75400</v>
          </cell>
        </row>
        <row r="1246">
          <cell r="A1246">
            <v>3461</v>
          </cell>
          <cell r="B1246" t="str">
            <v>LAMINA F.FISS.FIRE GUARD 24x48x5/8"</v>
          </cell>
          <cell r="C1246" t="str">
            <v>M2</v>
          </cell>
          <cell r="D1246">
            <v>1830</v>
          </cell>
          <cell r="E1246">
            <v>40337</v>
          </cell>
          <cell r="F1246">
            <v>55332</v>
          </cell>
        </row>
        <row r="1248">
          <cell r="A1248">
            <v>104075</v>
          </cell>
          <cell r="B1248" t="str">
            <v>LAMINA FIBROCEMENTO 14MM-1.22X2.44M</v>
          </cell>
          <cell r="C1248" t="str">
            <v>und</v>
          </cell>
          <cell r="E1248">
            <v>42993</v>
          </cell>
          <cell r="F1248">
            <v>83000</v>
          </cell>
        </row>
        <row r="1250">
          <cell r="A1250">
            <v>3457</v>
          </cell>
          <cell r="B1250" t="str">
            <v>LAMINA FINE FISSURED 24x24x5/8"</v>
          </cell>
          <cell r="C1250" t="str">
            <v>M2</v>
          </cell>
          <cell r="D1250">
            <v>1732</v>
          </cell>
          <cell r="E1250">
            <v>40337</v>
          </cell>
          <cell r="F1250">
            <v>46725</v>
          </cell>
        </row>
        <row r="1251">
          <cell r="A1251">
            <v>3460</v>
          </cell>
          <cell r="B1251" t="str">
            <v>LAMINA FINE FISSURED 24x48x5/8"</v>
          </cell>
          <cell r="C1251" t="str">
            <v>M2</v>
          </cell>
          <cell r="D1251">
            <v>1729</v>
          </cell>
          <cell r="E1251">
            <v>40337</v>
          </cell>
          <cell r="F1251">
            <v>43036</v>
          </cell>
        </row>
        <row r="1252">
          <cell r="A1252">
            <v>3458</v>
          </cell>
          <cell r="B1252" t="str">
            <v>LAMINA FINE FISSURED FIRE GURRO</v>
          </cell>
          <cell r="C1252" t="str">
            <v>M2</v>
          </cell>
          <cell r="D1252">
            <v>1831</v>
          </cell>
          <cell r="E1252">
            <v>40337</v>
          </cell>
          <cell r="F1252">
            <v>55332</v>
          </cell>
        </row>
        <row r="1253">
          <cell r="A1253">
            <v>102341</v>
          </cell>
          <cell r="B1253" t="str">
            <v>LAMINA FUTURA 60x60 14 mm</v>
          </cell>
          <cell r="C1253" t="str">
            <v>UND</v>
          </cell>
          <cell r="D1253" t="str">
            <v>RH90/pedido</v>
          </cell>
          <cell r="E1253">
            <v>40126</v>
          </cell>
          <cell r="F1253">
            <v>9150</v>
          </cell>
        </row>
        <row r="1254">
          <cell r="A1254">
            <v>102339</v>
          </cell>
          <cell r="B1254" t="str">
            <v>LAMINA FUTURA RH 70 1.22x61 14 mm</v>
          </cell>
          <cell r="C1254" t="str">
            <v>UND</v>
          </cell>
          <cell r="D1254" t="str">
            <v>RH90/pedido</v>
          </cell>
          <cell r="E1254">
            <v>40126</v>
          </cell>
          <cell r="F1254">
            <v>14250</v>
          </cell>
        </row>
        <row r="1255">
          <cell r="A1255">
            <v>162</v>
          </cell>
          <cell r="B1255" t="str">
            <v>LUXALON Alumin 130B Decor</v>
          </cell>
          <cell r="C1255" t="str">
            <v>M2</v>
          </cell>
          <cell r="D1255" t="str">
            <v>MULTIPANEL B</v>
          </cell>
          <cell r="E1255">
            <v>40337</v>
          </cell>
          <cell r="F1255">
            <v>92961</v>
          </cell>
        </row>
        <row r="1256">
          <cell r="A1256">
            <v>163</v>
          </cell>
          <cell r="B1256" t="str">
            <v>LUXALON Alumin 180B Decor</v>
          </cell>
          <cell r="C1256" t="str">
            <v>M2</v>
          </cell>
          <cell r="D1256" t="str">
            <v>MULTIPANEL B</v>
          </cell>
          <cell r="E1256">
            <v>40337</v>
          </cell>
          <cell r="F1256">
            <v>97853</v>
          </cell>
        </row>
        <row r="1257">
          <cell r="A1257">
            <v>164</v>
          </cell>
          <cell r="B1257" t="str">
            <v>LUXALON Alumin 80B Decor</v>
          </cell>
          <cell r="C1257" t="str">
            <v>M2</v>
          </cell>
          <cell r="D1257" t="str">
            <v>MULTIPANEL B</v>
          </cell>
          <cell r="E1257">
            <v>40337</v>
          </cell>
          <cell r="F1257">
            <v>110056</v>
          </cell>
        </row>
        <row r="1258">
          <cell r="A1258">
            <v>161</v>
          </cell>
          <cell r="B1258" t="str">
            <v>LUXALON Alumin bisel V5 Decor</v>
          </cell>
          <cell r="C1258" t="str">
            <v>M2</v>
          </cell>
          <cell r="D1258" t="str">
            <v>TIPO 84RV5</v>
          </cell>
          <cell r="E1258">
            <v>40337</v>
          </cell>
          <cell r="F1258">
            <v>85896</v>
          </cell>
        </row>
        <row r="1259">
          <cell r="A1259">
            <v>1627</v>
          </cell>
          <cell r="B1259" t="str">
            <v>LUXALON Alumin espejo V5 Decor</v>
          </cell>
          <cell r="C1259" t="str">
            <v>M2</v>
          </cell>
          <cell r="D1259" t="str">
            <v>TIPO 84R</v>
          </cell>
          <cell r="E1259">
            <v>40337</v>
          </cell>
          <cell r="F1259">
            <v>136261</v>
          </cell>
        </row>
        <row r="1260">
          <cell r="A1260">
            <v>1812</v>
          </cell>
          <cell r="B1260" t="str">
            <v>LUXALON Aluzinc 12mm Decor</v>
          </cell>
          <cell r="C1260" t="str">
            <v>M2</v>
          </cell>
          <cell r="D1260" t="str">
            <v>TIPO 98Z</v>
          </cell>
          <cell r="E1260">
            <v>40337</v>
          </cell>
          <cell r="F1260">
            <v>62714</v>
          </cell>
        </row>
        <row r="1262">
          <cell r="B1262" t="str">
            <v>Tekhne Ltda. Control Integral de Obras</v>
          </cell>
        </row>
        <row r="1266">
          <cell r="B1266" t="str">
            <v>Listado de Insumos</v>
          </cell>
        </row>
        <row r="1268">
          <cell r="A1268">
            <v>43132</v>
          </cell>
          <cell r="C1268" t="str">
            <v>INSTITUTO DISTRITAL DE RECREACION Y</v>
          </cell>
          <cell r="E1268" t="str">
            <v>Página 19</v>
          </cell>
        </row>
        <row r="1271">
          <cell r="A1271" t="str">
            <v>Código</v>
          </cell>
          <cell r="B1271" t="str">
            <v>Descripción</v>
          </cell>
          <cell r="D1271" t="str">
            <v>Unidad</v>
          </cell>
          <cell r="F1271" t="str">
            <v>Referencia</v>
          </cell>
        </row>
        <row r="1274">
          <cell r="A1274">
            <v>158</v>
          </cell>
          <cell r="B1274" t="str">
            <v>LUXALON Aluzinc 130B Decor</v>
          </cell>
          <cell r="C1274" t="str">
            <v>M2</v>
          </cell>
          <cell r="D1274" t="str">
            <v>MULTIPANEL B</v>
          </cell>
          <cell r="E1274">
            <v>40337</v>
          </cell>
          <cell r="F1274">
            <v>74493</v>
          </cell>
        </row>
        <row r="1275">
          <cell r="A1275">
            <v>1815</v>
          </cell>
          <cell r="B1275" t="str">
            <v>LUXALON Aluzinc 280B Decor</v>
          </cell>
          <cell r="C1275" t="str">
            <v>M2</v>
          </cell>
          <cell r="D1275" t="str">
            <v>MULTIPANEL B</v>
          </cell>
          <cell r="E1275">
            <v>40114</v>
          </cell>
          <cell r="F1275">
            <v>88754</v>
          </cell>
        </row>
        <row r="1276">
          <cell r="A1276">
            <v>160</v>
          </cell>
          <cell r="B1276" t="str">
            <v>LUXALON Aluzinc 80B Decor</v>
          </cell>
          <cell r="C1276" t="str">
            <v>M2</v>
          </cell>
          <cell r="D1276" t="str">
            <v>MULTIPANEL B</v>
          </cell>
          <cell r="E1276">
            <v>40337</v>
          </cell>
          <cell r="F1276">
            <v>93315</v>
          </cell>
        </row>
        <row r="1277">
          <cell r="A1277">
            <v>1813</v>
          </cell>
          <cell r="B1277" t="str">
            <v>LUXALON Aluzinc LISO V5 Decor</v>
          </cell>
          <cell r="C1277" t="str">
            <v>M2</v>
          </cell>
          <cell r="D1277" t="str">
            <v>TIPO 84R</v>
          </cell>
          <cell r="E1277">
            <v>40337</v>
          </cell>
          <cell r="F1277">
            <v>96555</v>
          </cell>
        </row>
        <row r="1278">
          <cell r="A1278">
            <v>166</v>
          </cell>
          <cell r="B1278" t="str">
            <v>LUXALON Bandeja Aluminio Natural</v>
          </cell>
          <cell r="C1278" t="str">
            <v>M2</v>
          </cell>
          <cell r="D1278" t="str">
            <v>TILE</v>
          </cell>
          <cell r="E1278">
            <v>40337</v>
          </cell>
          <cell r="F1278">
            <v>97905</v>
          </cell>
        </row>
        <row r="1279">
          <cell r="A1279">
            <v>1817</v>
          </cell>
          <cell r="B1279" t="str">
            <v>LUXALON MaderAlum V5 Acust</v>
          </cell>
          <cell r="C1279" t="str">
            <v>M2</v>
          </cell>
          <cell r="D1279" t="str">
            <v>TIPO 84R</v>
          </cell>
          <cell r="E1279">
            <v>40337</v>
          </cell>
          <cell r="F1279">
            <v>162284</v>
          </cell>
        </row>
        <row r="1280">
          <cell r="A1280">
            <v>1816</v>
          </cell>
          <cell r="B1280" t="str">
            <v>LUXALON MaderAlum V5 Decor</v>
          </cell>
          <cell r="C1280" t="str">
            <v>M2</v>
          </cell>
          <cell r="D1280" t="str">
            <v>TIPO 84R</v>
          </cell>
          <cell r="E1280">
            <v>40337</v>
          </cell>
          <cell r="F1280">
            <v>142521</v>
          </cell>
        </row>
        <row r="1281">
          <cell r="A1281">
            <v>157</v>
          </cell>
          <cell r="B1281" t="str">
            <v>LUXALON Minicell 5x5 Alumin</v>
          </cell>
          <cell r="C1281" t="str">
            <v>M2</v>
          </cell>
          <cell r="D1281" t="str">
            <v>TIPO CELL</v>
          </cell>
          <cell r="E1281">
            <v>40337</v>
          </cell>
          <cell r="F1281">
            <v>209499</v>
          </cell>
        </row>
        <row r="1282">
          <cell r="A1282">
            <v>156</v>
          </cell>
          <cell r="B1282" t="str">
            <v>LUXALON Minicell 5x5 Aluzinc</v>
          </cell>
          <cell r="C1282" t="str">
            <v>M2</v>
          </cell>
          <cell r="D1282" t="str">
            <v>TIPO CELL</v>
          </cell>
          <cell r="E1282">
            <v>40337</v>
          </cell>
          <cell r="F1282">
            <v>209499</v>
          </cell>
        </row>
        <row r="1283">
          <cell r="A1283">
            <v>3191</v>
          </cell>
          <cell r="B1283" t="str">
            <v>MEDALLON EN YESO MD3</v>
          </cell>
          <cell r="C1283" t="str">
            <v>UN</v>
          </cell>
          <cell r="D1283" t="str">
            <v>MD3</v>
          </cell>
          <cell r="E1283">
            <v>40337</v>
          </cell>
          <cell r="F1283">
            <v>15000</v>
          </cell>
        </row>
        <row r="1284">
          <cell r="A1284">
            <v>186</v>
          </cell>
          <cell r="B1284" t="str">
            <v>MONOACUSTIC0 1 1/2" S/inst. Fglas</v>
          </cell>
          <cell r="C1284" t="str">
            <v>M2</v>
          </cell>
          <cell r="D1284">
            <v>20700</v>
          </cell>
          <cell r="E1284">
            <v>40337</v>
          </cell>
          <cell r="F1284">
            <v>61926</v>
          </cell>
        </row>
        <row r="1285">
          <cell r="A1285">
            <v>101515</v>
          </cell>
          <cell r="B1285" t="str">
            <v>MURO TOLETE COMÚN 0.12</v>
          </cell>
          <cell r="C1285" t="str">
            <v>M2</v>
          </cell>
          <cell r="D1285">
            <v>23002</v>
          </cell>
          <cell r="E1285">
            <v>40435</v>
          </cell>
          <cell r="F1285">
            <v>41524</v>
          </cell>
        </row>
        <row r="1287">
          <cell r="A1287">
            <v>104531</v>
          </cell>
          <cell r="B1287" t="str">
            <v>PARAL VERTICAL DE(3,5/8") L=3.00M CAL.26</v>
          </cell>
          <cell r="C1287" t="str">
            <v>UN</v>
          </cell>
          <cell r="E1287">
            <v>42240</v>
          </cell>
          <cell r="F1287">
            <v>5823</v>
          </cell>
        </row>
        <row r="1288">
          <cell r="A1288">
            <v>104528</v>
          </cell>
          <cell r="B1288" t="str">
            <v>PERFIL OMEGA(60.3MM) L=3.05M CAL.26</v>
          </cell>
          <cell r="C1288" t="str">
            <v>UN</v>
          </cell>
          <cell r="E1288">
            <v>42856</v>
          </cell>
          <cell r="F1288">
            <v>4590</v>
          </cell>
        </row>
        <row r="1289">
          <cell r="A1289">
            <v>9408</v>
          </cell>
          <cell r="B1289" t="str">
            <v>PERFILERIA DE ENSAMBLE AUTOMATICO</v>
          </cell>
          <cell r="C1289" t="str">
            <v>M2</v>
          </cell>
          <cell r="E1289">
            <v>40310</v>
          </cell>
          <cell r="F1289">
            <v>7540</v>
          </cell>
        </row>
        <row r="1290">
          <cell r="A1290">
            <v>9407</v>
          </cell>
          <cell r="B1290" t="str">
            <v>PERFILERIA DE ENSAMBLE AUTOMATICO</v>
          </cell>
          <cell r="C1290" t="str">
            <v>M2</v>
          </cell>
          <cell r="E1290">
            <v>40310</v>
          </cell>
          <cell r="F1290">
            <v>7540</v>
          </cell>
        </row>
        <row r="1291">
          <cell r="A1291">
            <v>3901</v>
          </cell>
          <cell r="B1291" t="str">
            <v>PERFILERIA PARA CIELORASO EN DRY WALL</v>
          </cell>
          <cell r="C1291" t="str">
            <v>M2</v>
          </cell>
          <cell r="E1291">
            <v>40310</v>
          </cell>
          <cell r="F1291">
            <v>15050</v>
          </cell>
        </row>
        <row r="1293">
          <cell r="A1293">
            <v>101514</v>
          </cell>
          <cell r="B1293" t="str">
            <v>PLACA BASE CONCRETO 0.10</v>
          </cell>
          <cell r="C1293" t="str">
            <v>M2</v>
          </cell>
          <cell r="D1293">
            <v>23002</v>
          </cell>
          <cell r="E1293">
            <v>40435</v>
          </cell>
          <cell r="F1293">
            <v>41524</v>
          </cell>
        </row>
        <row r="1295">
          <cell r="A1295">
            <v>2252</v>
          </cell>
          <cell r="B1295" t="str">
            <v>PLACA PLANA 122x122x4m ETERNIT</v>
          </cell>
          <cell r="C1295" t="str">
            <v>UN</v>
          </cell>
          <cell r="E1295">
            <v>40435</v>
          </cell>
          <cell r="F1295">
            <v>15382</v>
          </cell>
        </row>
        <row r="1296">
          <cell r="A1296">
            <v>2253</v>
          </cell>
          <cell r="B1296" t="str">
            <v>PLACA PLANA 122x122x6m ETERNIT</v>
          </cell>
          <cell r="C1296" t="str">
            <v>UN</v>
          </cell>
          <cell r="E1296">
            <v>40435</v>
          </cell>
          <cell r="F1296">
            <v>37541</v>
          </cell>
        </row>
        <row r="1297">
          <cell r="A1297">
            <v>2254</v>
          </cell>
          <cell r="B1297" t="str">
            <v>PLACA PLANA 122x244x6m ETERNIT</v>
          </cell>
          <cell r="C1297" t="str">
            <v>UN</v>
          </cell>
          <cell r="E1297">
            <v>40435</v>
          </cell>
          <cell r="F1297">
            <v>65071</v>
          </cell>
        </row>
        <row r="1298">
          <cell r="A1298">
            <v>177</v>
          </cell>
          <cell r="B1298" t="str">
            <v>PLACA PLANA 122x61x4mm ETERNIT</v>
          </cell>
          <cell r="C1298" t="str">
            <v>UN</v>
          </cell>
          <cell r="E1298">
            <v>40435</v>
          </cell>
          <cell r="F1298">
            <v>7548</v>
          </cell>
        </row>
        <row r="1300">
          <cell r="A1300">
            <v>1628</v>
          </cell>
          <cell r="B1300" t="str">
            <v>PLACA SUPERBOARD COLOMBIT (1.2x1.2)</v>
          </cell>
          <cell r="C1300" t="str">
            <v>UN</v>
          </cell>
          <cell r="D1300">
            <v>4224</v>
          </cell>
          <cell r="E1300">
            <v>40435</v>
          </cell>
          <cell r="F1300">
            <v>12628</v>
          </cell>
        </row>
        <row r="1302">
          <cell r="A1302">
            <v>187</v>
          </cell>
          <cell r="B1302" t="str">
            <v>SUPERCEL .60x121x4mm ETERNIT</v>
          </cell>
          <cell r="C1302" t="str">
            <v>UN</v>
          </cell>
          <cell r="E1302">
            <v>40435</v>
          </cell>
          <cell r="F1302">
            <v>8700</v>
          </cell>
        </row>
        <row r="1303">
          <cell r="A1303">
            <v>3206</v>
          </cell>
          <cell r="B1303" t="str">
            <v>TECHOS EN DRY-WALL M2</v>
          </cell>
          <cell r="C1303" t="str">
            <v>M2</v>
          </cell>
          <cell r="E1303">
            <v>40310</v>
          </cell>
          <cell r="F1303">
            <v>34816</v>
          </cell>
        </row>
        <row r="1304">
          <cell r="A1304">
            <v>681</v>
          </cell>
          <cell r="B1304" t="str">
            <v>TECHOS EN DRY-WALL ML</v>
          </cell>
          <cell r="C1304" t="str">
            <v>ML</v>
          </cell>
          <cell r="E1304">
            <v>40310</v>
          </cell>
          <cell r="F1304">
            <v>24816</v>
          </cell>
        </row>
        <row r="1305">
          <cell r="A1305">
            <v>104536</v>
          </cell>
          <cell r="B1305" t="str">
            <v>TEMPLETE VARILLA DE 1/4" CON ROSCA</v>
          </cell>
          <cell r="C1305" t="str">
            <v>ML</v>
          </cell>
          <cell r="E1305">
            <v>41156</v>
          </cell>
          <cell r="F1305">
            <v>1111</v>
          </cell>
        </row>
        <row r="1306">
          <cell r="A1306">
            <v>3470</v>
          </cell>
          <cell r="B1306" t="str">
            <v>VIGUETA CIELO RASO CALIBRE 26 (2.44M)</v>
          </cell>
          <cell r="C1306" t="str">
            <v>UN</v>
          </cell>
          <cell r="E1306">
            <v>42857</v>
          </cell>
          <cell r="F1306">
            <v>2325</v>
          </cell>
        </row>
        <row r="1307">
          <cell r="A1307">
            <v>103269</v>
          </cell>
          <cell r="B1307" t="str">
            <v>VIGUETA CIELO RASO CALIBRE 28 L=2.44</v>
          </cell>
          <cell r="C1307" t="str">
            <v>UN</v>
          </cell>
          <cell r="E1307">
            <v>42886</v>
          </cell>
          <cell r="F1307">
            <v>2900</v>
          </cell>
        </row>
        <row r="1308">
          <cell r="A1308">
            <v>104529</v>
          </cell>
          <cell r="B1308" t="str">
            <v>VIGUETA PRINCIPAL(L=3.05M) CAL.26</v>
          </cell>
          <cell r="C1308" t="str">
            <v>UN</v>
          </cell>
          <cell r="E1308">
            <v>42856</v>
          </cell>
          <cell r="F1308">
            <v>3332</v>
          </cell>
        </row>
        <row r="1311">
          <cell r="A1311">
            <v>5</v>
          </cell>
          <cell r="C1311" t="str">
            <v>CUBIERTAS Y ACCESORIOS</v>
          </cell>
        </row>
        <row r="1314">
          <cell r="A1314">
            <v>2259</v>
          </cell>
          <cell r="B1314" t="str">
            <v>AMARRE CABALLETE ETERNIT</v>
          </cell>
          <cell r="C1314" t="str">
            <v>UN</v>
          </cell>
          <cell r="D1314">
            <v>9900001000</v>
          </cell>
          <cell r="E1314">
            <v>41095</v>
          </cell>
          <cell r="F1314">
            <v>241</v>
          </cell>
        </row>
        <row r="1315">
          <cell r="A1315">
            <v>212</v>
          </cell>
          <cell r="B1315" t="str">
            <v>BAJANTE CODO 90°PVC (RAINGO)</v>
          </cell>
          <cell r="C1315" t="str">
            <v>UN</v>
          </cell>
          <cell r="D1315">
            <v>10722</v>
          </cell>
          <cell r="E1315">
            <v>41870</v>
          </cell>
          <cell r="F1315">
            <v>5301</v>
          </cell>
        </row>
        <row r="1316">
          <cell r="A1316">
            <v>189</v>
          </cell>
          <cell r="B1316" t="str">
            <v>BAJANTE Rect. AR x2.5M ETERNIT</v>
          </cell>
          <cell r="C1316" t="str">
            <v>ML</v>
          </cell>
          <cell r="D1316">
            <v>602000000</v>
          </cell>
          <cell r="E1316">
            <v>40148</v>
          </cell>
          <cell r="F1316">
            <v>29421</v>
          </cell>
        </row>
        <row r="1317">
          <cell r="A1317">
            <v>2245</v>
          </cell>
          <cell r="B1317" t="str">
            <v>BAJANTE Rect. CR x2.5M ETERNIT</v>
          </cell>
          <cell r="C1317" t="str">
            <v>ML</v>
          </cell>
          <cell r="D1317">
            <v>602020000</v>
          </cell>
          <cell r="E1317">
            <v>40148</v>
          </cell>
          <cell r="F1317">
            <v>18319</v>
          </cell>
        </row>
        <row r="1318">
          <cell r="A1318">
            <v>190</v>
          </cell>
          <cell r="B1318" t="str">
            <v>BOVEDA CIRCULAR No.1 120x155</v>
          </cell>
          <cell r="C1318" t="str">
            <v>UN</v>
          </cell>
          <cell r="D1318">
            <v>13165</v>
          </cell>
          <cell r="E1318">
            <v>40324</v>
          </cell>
          <cell r="F1318">
            <v>274000</v>
          </cell>
        </row>
        <row r="1319">
          <cell r="A1319">
            <v>2271</v>
          </cell>
          <cell r="B1319" t="str">
            <v>BOVEDA CIRCULAR No.2 159x110</v>
          </cell>
          <cell r="C1319" t="str">
            <v>UN</v>
          </cell>
          <cell r="D1319">
            <v>13190</v>
          </cell>
          <cell r="E1319">
            <v>40324</v>
          </cell>
          <cell r="F1319">
            <v>322480</v>
          </cell>
        </row>
        <row r="1320">
          <cell r="A1320">
            <v>2272</v>
          </cell>
          <cell r="B1320" t="str">
            <v>BOVEDA CIRCULAR No.3 245x155</v>
          </cell>
          <cell r="C1320" t="str">
            <v>UN</v>
          </cell>
          <cell r="D1320">
            <v>13163</v>
          </cell>
          <cell r="E1320">
            <v>40324</v>
          </cell>
          <cell r="F1320">
            <v>526000</v>
          </cell>
        </row>
        <row r="1321">
          <cell r="A1321">
            <v>2273</v>
          </cell>
          <cell r="B1321" t="str">
            <v>BOVEDA CIRCULAR No.4 275x164</v>
          </cell>
          <cell r="C1321" t="str">
            <v>UN</v>
          </cell>
          <cell r="D1321">
            <v>13173</v>
          </cell>
          <cell r="E1321">
            <v>40324</v>
          </cell>
          <cell r="F1321">
            <v>696000</v>
          </cell>
        </row>
        <row r="1322">
          <cell r="A1322">
            <v>9422</v>
          </cell>
          <cell r="B1322" t="str">
            <v>BOVEDA CIRCULAR No.5 190x150</v>
          </cell>
          <cell r="C1322" t="str">
            <v>UN</v>
          </cell>
          <cell r="D1322">
            <v>13193</v>
          </cell>
          <cell r="E1322">
            <v>40122</v>
          </cell>
          <cell r="F1322">
            <v>556800</v>
          </cell>
        </row>
        <row r="1323">
          <cell r="A1323">
            <v>2349</v>
          </cell>
          <cell r="B1323" t="str">
            <v>CABALLETE 4% C43 ETERNIT</v>
          </cell>
          <cell r="C1323" t="str">
            <v>UN</v>
          </cell>
          <cell r="D1323">
            <v>23023000</v>
          </cell>
          <cell r="E1323">
            <v>40849</v>
          </cell>
          <cell r="F1323">
            <v>15698</v>
          </cell>
        </row>
        <row r="1324">
          <cell r="A1324">
            <v>193</v>
          </cell>
          <cell r="B1324" t="str">
            <v>CABALLETE ART SUP TEJA ESPAÑOLA</v>
          </cell>
          <cell r="C1324" t="str">
            <v>UN</v>
          </cell>
          <cell r="D1324">
            <v>14020010</v>
          </cell>
          <cell r="E1324">
            <v>40324</v>
          </cell>
          <cell r="F1324">
            <v>21416</v>
          </cell>
        </row>
        <row r="1325">
          <cell r="A1325">
            <v>2959</v>
          </cell>
          <cell r="B1325" t="str">
            <v>CABALLETE CUBIERTA ARQUITECTONICA</v>
          </cell>
          <cell r="C1325" t="str">
            <v>UN</v>
          </cell>
          <cell r="D1325" t="str">
            <v>TZL.60x2m-26</v>
          </cell>
          <cell r="E1325">
            <v>41173</v>
          </cell>
          <cell r="F1325">
            <v>27550</v>
          </cell>
        </row>
        <row r="1326">
          <cell r="A1326">
            <v>192</v>
          </cell>
          <cell r="B1326" t="str">
            <v>CABALLETE FIJO T.ONDULADA ETERNIT</v>
          </cell>
          <cell r="C1326" t="str">
            <v>UN</v>
          </cell>
          <cell r="D1326">
            <v>2020000</v>
          </cell>
          <cell r="E1326">
            <v>42853</v>
          </cell>
          <cell r="F1326">
            <v>29569</v>
          </cell>
        </row>
        <row r="1327">
          <cell r="A1327">
            <v>1820</v>
          </cell>
          <cell r="B1327" t="str">
            <v>CABALLETE LISO Galv. ACESCO</v>
          </cell>
          <cell r="C1327" t="str">
            <v>UN</v>
          </cell>
          <cell r="D1327" t="str">
            <v>TZL-2.0-26</v>
          </cell>
          <cell r="E1327">
            <v>40324</v>
          </cell>
          <cell r="F1327">
            <v>27026</v>
          </cell>
        </row>
        <row r="1328">
          <cell r="A1328">
            <v>1934</v>
          </cell>
          <cell r="B1328" t="str">
            <v>CABALLETE NATURAL Artic. MOORE</v>
          </cell>
          <cell r="C1328" t="str">
            <v>UN</v>
          </cell>
          <cell r="D1328">
            <v>6011301</v>
          </cell>
          <cell r="E1328">
            <v>40324</v>
          </cell>
          <cell r="F1328">
            <v>3248</v>
          </cell>
        </row>
        <row r="1329">
          <cell r="A1329">
            <v>2300</v>
          </cell>
          <cell r="B1329" t="str">
            <v>CABALLETE ONDULADO 50 x 112</v>
          </cell>
          <cell r="C1329" t="str">
            <v>UN</v>
          </cell>
          <cell r="D1329">
            <v>13107</v>
          </cell>
          <cell r="E1329">
            <v>40324</v>
          </cell>
          <cell r="F1329">
            <v>99876</v>
          </cell>
        </row>
        <row r="1330">
          <cell r="A1330">
            <v>194</v>
          </cell>
          <cell r="B1330" t="str">
            <v>CABALLETE ONDULIT ARTICULADO ETERNIT</v>
          </cell>
          <cell r="C1330" t="str">
            <v>UN</v>
          </cell>
          <cell r="D1330">
            <v>9044000</v>
          </cell>
          <cell r="E1330">
            <v>40324</v>
          </cell>
          <cell r="F1330">
            <v>26003</v>
          </cell>
        </row>
        <row r="1333">
          <cell r="B1333" t="str">
            <v>Tekhne Ltda. Control Integral de Obras</v>
          </cell>
        </row>
        <row r="1337">
          <cell r="B1337" t="str">
            <v>Listado de Insumos</v>
          </cell>
        </row>
        <row r="1339">
          <cell r="A1339">
            <v>43132</v>
          </cell>
          <cell r="C1339" t="str">
            <v>INSTITUTO DISTRITAL DE RECREACION Y</v>
          </cell>
          <cell r="E1339" t="str">
            <v>Página 20</v>
          </cell>
        </row>
        <row r="1342">
          <cell r="A1342" t="str">
            <v>Código</v>
          </cell>
          <cell r="B1342" t="str">
            <v>Descripción</v>
          </cell>
          <cell r="D1342" t="str">
            <v>Unidad</v>
          </cell>
          <cell r="F1342" t="str">
            <v>Referencia</v>
          </cell>
        </row>
        <row r="1345">
          <cell r="A1345">
            <v>2263</v>
          </cell>
          <cell r="B1345" t="str">
            <v>CABALLETE ONDULIT FIJO ETERNIT</v>
          </cell>
          <cell r="C1345" t="str">
            <v>UN</v>
          </cell>
          <cell r="D1345">
            <v>9010000</v>
          </cell>
          <cell r="E1345">
            <v>40095</v>
          </cell>
          <cell r="F1345">
            <v>21713</v>
          </cell>
        </row>
        <row r="1346">
          <cell r="A1346">
            <v>2264</v>
          </cell>
          <cell r="B1346" t="str">
            <v>CABALLETE ONDULIT UNIVERSAL ETERNIT</v>
          </cell>
          <cell r="C1346" t="str">
            <v>UN</v>
          </cell>
          <cell r="D1346">
            <v>9065000</v>
          </cell>
          <cell r="E1346">
            <v>40324</v>
          </cell>
          <cell r="F1346">
            <v>32266</v>
          </cell>
        </row>
        <row r="1347">
          <cell r="A1347">
            <v>2305</v>
          </cell>
          <cell r="B1347" t="str">
            <v>CABALLETE TRIPLANO 52x107 3mm.</v>
          </cell>
          <cell r="C1347" t="str">
            <v>UN</v>
          </cell>
          <cell r="D1347">
            <v>13106</v>
          </cell>
          <cell r="E1347">
            <v>40324</v>
          </cell>
          <cell r="F1347">
            <v>138852</v>
          </cell>
        </row>
        <row r="1348">
          <cell r="A1348">
            <v>1933</v>
          </cell>
          <cell r="B1348" t="str">
            <v>CABALLETE vitrif Artic. MOORE</v>
          </cell>
          <cell r="C1348" t="str">
            <v>UN</v>
          </cell>
          <cell r="D1348">
            <v>6061301</v>
          </cell>
          <cell r="E1348">
            <v>40324</v>
          </cell>
          <cell r="F1348">
            <v>9454</v>
          </cell>
        </row>
        <row r="1349">
          <cell r="A1349">
            <v>195</v>
          </cell>
          <cell r="B1349" t="str">
            <v>CANAL PVC (RAINGO)</v>
          </cell>
          <cell r="C1349" t="str">
            <v>ML</v>
          </cell>
          <cell r="D1349">
            <v>12445</v>
          </cell>
          <cell r="E1349">
            <v>42846</v>
          </cell>
          <cell r="F1349">
            <v>13733</v>
          </cell>
        </row>
        <row r="1350">
          <cell r="A1350">
            <v>2241</v>
          </cell>
          <cell r="B1350" t="str">
            <v>CANAL S/Circ. AS x250m ETERNIT</v>
          </cell>
          <cell r="C1350" t="str">
            <v>ML</v>
          </cell>
          <cell r="D1350">
            <v>601001000</v>
          </cell>
          <cell r="E1350">
            <v>40148</v>
          </cell>
          <cell r="F1350">
            <v>19107</v>
          </cell>
        </row>
        <row r="1351">
          <cell r="A1351">
            <v>2242</v>
          </cell>
          <cell r="B1351" t="str">
            <v>CANAL S/Circ. CS x250m ETERNIT</v>
          </cell>
          <cell r="C1351" t="str">
            <v>ML</v>
          </cell>
          <cell r="D1351">
            <v>601003000</v>
          </cell>
          <cell r="E1351">
            <v>40148</v>
          </cell>
          <cell r="F1351">
            <v>10293</v>
          </cell>
        </row>
        <row r="1352">
          <cell r="A1352">
            <v>196</v>
          </cell>
          <cell r="B1352" t="str">
            <v>CANAL S/Circ.BSx250m ETERNIT</v>
          </cell>
          <cell r="C1352" t="str">
            <v>ML</v>
          </cell>
          <cell r="D1352">
            <v>601002000</v>
          </cell>
          <cell r="E1352">
            <v>40148</v>
          </cell>
          <cell r="F1352">
            <v>14992</v>
          </cell>
        </row>
        <row r="1353">
          <cell r="A1353">
            <v>216</v>
          </cell>
          <cell r="B1353" t="str">
            <v>CANAL S/PORTE PVC (RAINGO)</v>
          </cell>
          <cell r="C1353" t="str">
            <v>UN</v>
          </cell>
          <cell r="D1353">
            <v>11774</v>
          </cell>
          <cell r="E1353">
            <v>42846</v>
          </cell>
          <cell r="F1353">
            <v>1850</v>
          </cell>
        </row>
        <row r="1354">
          <cell r="A1354">
            <v>217</v>
          </cell>
          <cell r="B1354" t="str">
            <v>CANAL TAPA EXTERNA PVC(RAINGO)</v>
          </cell>
          <cell r="C1354" t="str">
            <v>UN</v>
          </cell>
          <cell r="D1354">
            <v>11781</v>
          </cell>
          <cell r="E1354">
            <v>40121</v>
          </cell>
          <cell r="F1354">
            <v>4653</v>
          </cell>
        </row>
        <row r="1355">
          <cell r="A1355">
            <v>245</v>
          </cell>
          <cell r="B1355" t="str">
            <v>CANAL UNION PVC (RAINGO)</v>
          </cell>
          <cell r="C1355" t="str">
            <v>UN</v>
          </cell>
          <cell r="D1355">
            <v>12825</v>
          </cell>
          <cell r="E1355">
            <v>42846</v>
          </cell>
          <cell r="F1355">
            <v>6490</v>
          </cell>
        </row>
        <row r="1356">
          <cell r="A1356">
            <v>197</v>
          </cell>
          <cell r="B1356" t="str">
            <v>CANALETA 43 x 3.50 ETERNIT</v>
          </cell>
          <cell r="C1356" t="str">
            <v>UN</v>
          </cell>
          <cell r="D1356">
            <v>22012000</v>
          </cell>
          <cell r="E1356">
            <v>40849</v>
          </cell>
          <cell r="F1356">
            <v>81320</v>
          </cell>
        </row>
        <row r="1357">
          <cell r="A1357">
            <v>198</v>
          </cell>
          <cell r="B1357" t="str">
            <v>CANALETA 43 x 4.00 ETERNIT</v>
          </cell>
          <cell r="C1357" t="str">
            <v>UN</v>
          </cell>
          <cell r="D1357">
            <v>22032000</v>
          </cell>
          <cell r="E1357">
            <v>42857</v>
          </cell>
          <cell r="F1357">
            <v>170000</v>
          </cell>
        </row>
        <row r="1359">
          <cell r="A1359">
            <v>1945</v>
          </cell>
          <cell r="B1359" t="str">
            <v>CANALETA 43 x 4.50 ETERNIT</v>
          </cell>
          <cell r="C1359" t="str">
            <v>UN</v>
          </cell>
          <cell r="E1359">
            <v>40849</v>
          </cell>
          <cell r="F1359">
            <v>101384</v>
          </cell>
        </row>
        <row r="1360">
          <cell r="A1360">
            <v>1946</v>
          </cell>
          <cell r="B1360" t="str">
            <v>CANALETA 43 x 5.00 ETERNIT</v>
          </cell>
          <cell r="C1360" t="str">
            <v>UN</v>
          </cell>
          <cell r="E1360">
            <v>41057</v>
          </cell>
          <cell r="F1360">
            <v>108811</v>
          </cell>
        </row>
        <row r="1361">
          <cell r="A1361">
            <v>201</v>
          </cell>
          <cell r="B1361" t="str">
            <v>CANALETA 43 x 5.50 ETERNIT</v>
          </cell>
          <cell r="C1361" t="str">
            <v>UN</v>
          </cell>
          <cell r="E1361">
            <v>40849</v>
          </cell>
          <cell r="F1361">
            <v>118052</v>
          </cell>
        </row>
        <row r="1362">
          <cell r="A1362">
            <v>202</v>
          </cell>
          <cell r="B1362" t="str">
            <v>CANALETA 43 x 6.00 ETERNIT</v>
          </cell>
          <cell r="C1362" t="str">
            <v>UN</v>
          </cell>
          <cell r="E1362">
            <v>40849</v>
          </cell>
          <cell r="F1362">
            <v>128497</v>
          </cell>
        </row>
        <row r="1363">
          <cell r="A1363">
            <v>1947</v>
          </cell>
          <cell r="B1363" t="str">
            <v>CANALETA 43 x 7.50 ETERNIT</v>
          </cell>
          <cell r="C1363" t="str">
            <v>UN</v>
          </cell>
          <cell r="E1363">
            <v>40849</v>
          </cell>
          <cell r="F1363">
            <v>147109</v>
          </cell>
        </row>
        <row r="1365">
          <cell r="A1365">
            <v>209</v>
          </cell>
          <cell r="B1365" t="str">
            <v>CANALETA 90-240x100 ACRILICA</v>
          </cell>
          <cell r="C1365" t="str">
            <v>UN</v>
          </cell>
          <cell r="D1365">
            <v>13111</v>
          </cell>
          <cell r="E1365">
            <v>40868</v>
          </cell>
          <cell r="F1365">
            <v>176000</v>
          </cell>
        </row>
        <row r="1366">
          <cell r="A1366">
            <v>2065</v>
          </cell>
          <cell r="B1366" t="str">
            <v>CANALETA 90-292x100 ACRILICA</v>
          </cell>
          <cell r="C1366" t="str">
            <v>UN</v>
          </cell>
          <cell r="D1366">
            <v>13155</v>
          </cell>
          <cell r="E1366">
            <v>40868</v>
          </cell>
          <cell r="F1366">
            <v>213000</v>
          </cell>
        </row>
        <row r="1368">
          <cell r="A1368">
            <v>2352</v>
          </cell>
          <cell r="B1368" t="str">
            <v>CANALETA 90 x 3.75 ETERNIT</v>
          </cell>
          <cell r="C1368" t="str">
            <v>UN</v>
          </cell>
          <cell r="E1368">
            <v>40849</v>
          </cell>
          <cell r="F1368">
            <v>104161</v>
          </cell>
        </row>
        <row r="1369">
          <cell r="A1369">
            <v>1948</v>
          </cell>
          <cell r="B1369" t="str">
            <v>CANALETA 90 x 4.50 ETERNIT</v>
          </cell>
          <cell r="C1369" t="str">
            <v>UN</v>
          </cell>
          <cell r="E1369">
            <v>40849</v>
          </cell>
          <cell r="F1369">
            <v>125000</v>
          </cell>
        </row>
        <row r="1370">
          <cell r="A1370">
            <v>205</v>
          </cell>
          <cell r="B1370" t="str">
            <v>CANALETA 90 x 5.25 ETERNIT</v>
          </cell>
          <cell r="C1370" t="str">
            <v>UN</v>
          </cell>
          <cell r="E1370">
            <v>42702</v>
          </cell>
          <cell r="F1370">
            <v>256000</v>
          </cell>
        </row>
        <row r="1371">
          <cell r="A1371">
            <v>206</v>
          </cell>
          <cell r="B1371" t="str">
            <v>CANALETA 90 x 6.00 ETERNIT</v>
          </cell>
          <cell r="C1371" t="str">
            <v>UN</v>
          </cell>
          <cell r="E1371">
            <v>42702</v>
          </cell>
          <cell r="F1371">
            <v>334000</v>
          </cell>
        </row>
        <row r="1372">
          <cell r="A1372">
            <v>207</v>
          </cell>
          <cell r="B1372" t="str">
            <v>CANALETA 90 x 7.50 FIBROCEMENTO</v>
          </cell>
          <cell r="C1372" t="str">
            <v>UN</v>
          </cell>
          <cell r="E1372">
            <v>42702</v>
          </cell>
          <cell r="F1372">
            <v>385200</v>
          </cell>
        </row>
        <row r="1373">
          <cell r="A1373">
            <v>208</v>
          </cell>
          <cell r="B1373" t="str">
            <v>CANALETA 90 x 9.00 ETERNIT</v>
          </cell>
          <cell r="C1373" t="str">
            <v>UN</v>
          </cell>
          <cell r="E1373">
            <v>42702</v>
          </cell>
          <cell r="F1373">
            <v>482900</v>
          </cell>
        </row>
        <row r="1374">
          <cell r="A1374">
            <v>103566</v>
          </cell>
          <cell r="B1374" t="str">
            <v>CANALETA 90 x 9.00 ETERNIT</v>
          </cell>
          <cell r="C1374" t="str">
            <v>UN</v>
          </cell>
          <cell r="E1374">
            <v>40849</v>
          </cell>
          <cell r="F1374">
            <v>250549</v>
          </cell>
        </row>
        <row r="1375">
          <cell r="A1375">
            <v>103567</v>
          </cell>
          <cell r="B1375" t="str">
            <v>CANALETA 90 x 9.00 ETERNIT</v>
          </cell>
          <cell r="C1375" t="str">
            <v>M2</v>
          </cell>
          <cell r="E1375">
            <v>41764</v>
          </cell>
          <cell r="F1375">
            <v>39655</v>
          </cell>
        </row>
        <row r="1377">
          <cell r="A1377">
            <v>210</v>
          </cell>
          <cell r="B1377" t="str">
            <v>CANALETA Galv. 4.50 ACESCO</v>
          </cell>
          <cell r="C1377" t="str">
            <v>UN</v>
          </cell>
          <cell r="D1377" t="str">
            <v>TZC90x4.5-24</v>
          </cell>
          <cell r="E1377">
            <v>40849</v>
          </cell>
          <cell r="F1377">
            <v>99600</v>
          </cell>
        </row>
        <row r="1378">
          <cell r="A1378">
            <v>1600</v>
          </cell>
          <cell r="B1378" t="str">
            <v>CANALETA Galv. 4.50 ACESCO</v>
          </cell>
          <cell r="C1378" t="str">
            <v>ML</v>
          </cell>
          <cell r="D1378" t="str">
            <v>TZC90x4.5-24</v>
          </cell>
          <cell r="E1378">
            <v>40849</v>
          </cell>
          <cell r="F1378">
            <v>22133</v>
          </cell>
        </row>
        <row r="1379">
          <cell r="A1379">
            <v>1818</v>
          </cell>
          <cell r="B1379" t="str">
            <v>CANALETA Galv. 6.00 ACESCO</v>
          </cell>
          <cell r="C1379" t="str">
            <v>UN</v>
          </cell>
          <cell r="D1379" t="str">
            <v>TZC90x6-24</v>
          </cell>
          <cell r="E1379">
            <v>40849</v>
          </cell>
          <cell r="F1379">
            <v>132900</v>
          </cell>
        </row>
        <row r="1380">
          <cell r="A1380">
            <v>1819</v>
          </cell>
          <cell r="B1380" t="str">
            <v>CANALETA Galv. 8.00 ACESCO</v>
          </cell>
          <cell r="C1380" t="str">
            <v>UN</v>
          </cell>
          <cell r="D1380" t="str">
            <v>TZC90x8-24</v>
          </cell>
          <cell r="E1380">
            <v>40849</v>
          </cell>
          <cell r="F1380">
            <v>177300</v>
          </cell>
        </row>
        <row r="1382">
          <cell r="A1382">
            <v>104834</v>
          </cell>
          <cell r="B1382" t="str">
            <v>Cinta selladora microperforada /33</v>
          </cell>
          <cell r="C1382" t="str">
            <v>ML</v>
          </cell>
          <cell r="E1382">
            <v>41211</v>
          </cell>
          <cell r="F1382">
            <v>2285</v>
          </cell>
        </row>
        <row r="1383">
          <cell r="A1383">
            <v>2261</v>
          </cell>
          <cell r="B1383" t="str">
            <v>CLARABOYA Color 4+ganchos ETERNIT</v>
          </cell>
          <cell r="C1383" t="str">
            <v>UN</v>
          </cell>
          <cell r="E1383">
            <v>40324</v>
          </cell>
          <cell r="F1383">
            <v>46000</v>
          </cell>
        </row>
        <row r="1384">
          <cell r="A1384">
            <v>2262</v>
          </cell>
          <cell r="B1384" t="str">
            <v>CLARABOYA Color 6+ganchos ETERNIT</v>
          </cell>
          <cell r="C1384" t="str">
            <v>UN</v>
          </cell>
          <cell r="E1384">
            <v>40324</v>
          </cell>
          <cell r="F1384">
            <v>69000</v>
          </cell>
        </row>
        <row r="1385">
          <cell r="A1385">
            <v>2265</v>
          </cell>
          <cell r="B1385" t="str">
            <v>CLARABOYA ONDULIT 4+ganchos ETERNIT</v>
          </cell>
          <cell r="C1385" t="str">
            <v>UN</v>
          </cell>
          <cell r="E1385">
            <v>40324</v>
          </cell>
          <cell r="F1385">
            <v>49000</v>
          </cell>
        </row>
        <row r="1386">
          <cell r="A1386">
            <v>2266</v>
          </cell>
          <cell r="B1386" t="str">
            <v>CLARABOYA ONDULIT 6+ganchos ETERNIT</v>
          </cell>
          <cell r="C1386" t="str">
            <v>UN</v>
          </cell>
          <cell r="E1386">
            <v>40324</v>
          </cell>
          <cell r="F1386">
            <v>80000</v>
          </cell>
        </row>
        <row r="1387">
          <cell r="A1387">
            <v>2246</v>
          </cell>
          <cell r="B1387" t="str">
            <v>CODO BAJANTE CR x90 ETERNIT</v>
          </cell>
          <cell r="C1387" t="str">
            <v>UN</v>
          </cell>
          <cell r="E1387">
            <v>40435</v>
          </cell>
          <cell r="F1387">
            <v>4476</v>
          </cell>
        </row>
        <row r="1388">
          <cell r="A1388">
            <v>2243</v>
          </cell>
          <cell r="B1388" t="str">
            <v>CODO BAJANTE AR x 90 ETERNIT</v>
          </cell>
          <cell r="C1388" t="str">
            <v>UN</v>
          </cell>
          <cell r="E1388">
            <v>40435</v>
          </cell>
          <cell r="F1388">
            <v>13076</v>
          </cell>
        </row>
        <row r="1389">
          <cell r="A1389">
            <v>211</v>
          </cell>
          <cell r="B1389" t="str">
            <v>CODO BAJANTE BR x 90 ETERNIT</v>
          </cell>
          <cell r="C1389" t="str">
            <v>UN</v>
          </cell>
          <cell r="E1389">
            <v>40435</v>
          </cell>
          <cell r="F1389">
            <v>7050</v>
          </cell>
        </row>
        <row r="1390">
          <cell r="A1390">
            <v>101447</v>
          </cell>
          <cell r="B1390" t="str">
            <v>Cortasol Aerobrise 100 (Separac. 175mm) en</v>
          </cell>
          <cell r="C1390" t="str">
            <v>M2</v>
          </cell>
          <cell r="E1390">
            <v>42857</v>
          </cell>
          <cell r="F1390">
            <v>350000</v>
          </cell>
        </row>
        <row r="1391">
          <cell r="A1391">
            <v>101448</v>
          </cell>
          <cell r="B1391" t="str">
            <v>Cortasol CeloscreenPanel Liso(Separ.120mm)</v>
          </cell>
          <cell r="C1391" t="str">
            <v>M2</v>
          </cell>
          <cell r="E1391">
            <v>40324</v>
          </cell>
          <cell r="F1391">
            <v>121800</v>
          </cell>
        </row>
        <row r="1392">
          <cell r="A1392">
            <v>106470</v>
          </cell>
          <cell r="B1392" t="str">
            <v>Cortassol Termobraise -150 + Estructura</v>
          </cell>
          <cell r="C1392" t="str">
            <v>m2</v>
          </cell>
          <cell r="E1392">
            <v>42976</v>
          </cell>
          <cell r="F1392">
            <v>1124074</v>
          </cell>
        </row>
        <row r="1393">
          <cell r="A1393">
            <v>100993</v>
          </cell>
          <cell r="B1393" t="str">
            <v>Cub.Sand.Deck333CBand.lisaAisl.Polui30MM-Pin</v>
          </cell>
          <cell r="C1393" t="str">
            <v>M2</v>
          </cell>
          <cell r="E1393">
            <v>40324</v>
          </cell>
          <cell r="F1393">
            <v>107059</v>
          </cell>
        </row>
        <row r="1394">
          <cell r="A1394">
            <v>101451</v>
          </cell>
          <cell r="B1394" t="str">
            <v>Cub.Sencilla.Deck333CAlumin-Pintura2Caras</v>
          </cell>
          <cell r="C1394" t="str">
            <v>M2</v>
          </cell>
          <cell r="E1394">
            <v>40324</v>
          </cell>
          <cell r="F1394">
            <v>91566</v>
          </cell>
        </row>
        <row r="1395">
          <cell r="A1395">
            <v>103704</v>
          </cell>
          <cell r="B1395" t="str">
            <v>CUBEIRT SANDW 2 LAM CAL 26 FIBR VDR</v>
          </cell>
          <cell r="C1395" t="str">
            <v>M2</v>
          </cell>
          <cell r="E1395">
            <v>42836</v>
          </cell>
          <cell r="F1395">
            <v>117352</v>
          </cell>
        </row>
        <row r="1396">
          <cell r="A1396">
            <v>101707</v>
          </cell>
          <cell r="B1396" t="str">
            <v>CUBIERT.POLICARB.ALVEOLAR10mm+CONEC</v>
          </cell>
          <cell r="C1396" t="str">
            <v>M2</v>
          </cell>
          <cell r="E1396">
            <v>40494</v>
          </cell>
          <cell r="F1396">
            <v>41985</v>
          </cell>
        </row>
        <row r="1397">
          <cell r="A1397">
            <v>104596</v>
          </cell>
          <cell r="B1397" t="str">
            <v>CUBIERTA Arq. Galv. 3.05</v>
          </cell>
          <cell r="C1397" t="str">
            <v>UN</v>
          </cell>
          <cell r="E1397">
            <v>41172</v>
          </cell>
          <cell r="F1397">
            <v>25520</v>
          </cell>
        </row>
        <row r="1399">
          <cell r="A1399">
            <v>99</v>
          </cell>
          <cell r="B1399" t="str">
            <v>CUBIERTA Arq. Galv.3.05 color</v>
          </cell>
          <cell r="C1399" t="str">
            <v>UN</v>
          </cell>
          <cell r="D1399" t="str">
            <v>TZA73x305-30</v>
          </cell>
          <cell r="E1399">
            <v>41764</v>
          </cell>
          <cell r="F1399">
            <v>64200</v>
          </cell>
        </row>
        <row r="1400">
          <cell r="A1400">
            <v>159</v>
          </cell>
          <cell r="B1400" t="str">
            <v>CUBIERTA Arq. Galv.3.66 ACESCO</v>
          </cell>
          <cell r="C1400" t="str">
            <v>UN</v>
          </cell>
          <cell r="D1400" t="str">
            <v>TZA73x366-30</v>
          </cell>
          <cell r="E1400">
            <v>42857</v>
          </cell>
          <cell r="F1400">
            <v>34391</v>
          </cell>
        </row>
        <row r="1402">
          <cell r="B1402" t="str">
            <v>Tekhne Ltda. Control Integral de Obras</v>
          </cell>
        </row>
        <row r="1406">
          <cell r="B1406" t="str">
            <v>Listado de Insumos</v>
          </cell>
        </row>
        <row r="1408">
          <cell r="A1408">
            <v>43132</v>
          </cell>
          <cell r="C1408" t="str">
            <v>INSTITUTO DISTRITAL DE RECREACION Y</v>
          </cell>
          <cell r="E1408" t="str">
            <v>Página 21</v>
          </cell>
        </row>
        <row r="1411">
          <cell r="A1411" t="str">
            <v>Código</v>
          </cell>
          <cell r="B1411" t="str">
            <v>Descripción</v>
          </cell>
          <cell r="D1411" t="str">
            <v>Unidad</v>
          </cell>
          <cell r="F1411" t="str">
            <v>Referencia</v>
          </cell>
        </row>
        <row r="1414">
          <cell r="A1414">
            <v>3483</v>
          </cell>
          <cell r="B1414" t="str">
            <v>CUBIERTA ROYALCO</v>
          </cell>
          <cell r="C1414" t="str">
            <v>M2</v>
          </cell>
          <cell r="E1414">
            <v>40325</v>
          </cell>
          <cell r="F1414">
            <v>73477</v>
          </cell>
        </row>
        <row r="1415">
          <cell r="A1415">
            <v>104783</v>
          </cell>
          <cell r="B1415" t="str">
            <v>CUBIERTA SANDWICH FIBRA Aluzinc. Cal 26</v>
          </cell>
          <cell r="C1415" t="str">
            <v>M2</v>
          </cell>
          <cell r="E1415">
            <v>42858</v>
          </cell>
          <cell r="F1415">
            <v>148407</v>
          </cell>
        </row>
        <row r="1416">
          <cell r="A1416">
            <v>105652</v>
          </cell>
          <cell r="B1416" t="str">
            <v>CUBIERTA SANDWICH FIBRA Aluzinc. Cal 26</v>
          </cell>
          <cell r="C1416" t="str">
            <v>M2</v>
          </cell>
          <cell r="E1416">
            <v>42220</v>
          </cell>
          <cell r="F1416">
            <v>97785</v>
          </cell>
        </row>
        <row r="1418">
          <cell r="A1418">
            <v>3898</v>
          </cell>
          <cell r="B1418" t="str">
            <v>CUBIERTA SANDWICH FIBRA GALV. cal.28</v>
          </cell>
          <cell r="C1418" t="str">
            <v>M2</v>
          </cell>
          <cell r="D1418" t="str">
            <v>250c</v>
          </cell>
          <cell r="E1418">
            <v>40324</v>
          </cell>
          <cell r="F1418">
            <v>92800</v>
          </cell>
        </row>
        <row r="1419">
          <cell r="A1419">
            <v>3187</v>
          </cell>
          <cell r="B1419" t="str">
            <v>CUBIERTA SANDWICH ICOPOR ALUZINC cal.28</v>
          </cell>
          <cell r="C1419" t="str">
            <v>M2</v>
          </cell>
          <cell r="D1419" t="str">
            <v>250c</v>
          </cell>
          <cell r="E1419">
            <v>40324</v>
          </cell>
          <cell r="F1419">
            <v>87000</v>
          </cell>
        </row>
        <row r="1420">
          <cell r="A1420">
            <v>3897</v>
          </cell>
          <cell r="B1420" t="str">
            <v>CUBIERTA SANDWICH ICOPOR GALV. cal.28</v>
          </cell>
          <cell r="C1420" t="str">
            <v>M2</v>
          </cell>
          <cell r="D1420" t="str">
            <v>250c</v>
          </cell>
          <cell r="E1420">
            <v>40324</v>
          </cell>
          <cell r="F1420">
            <v>96671</v>
          </cell>
        </row>
        <row r="1421">
          <cell r="A1421">
            <v>3903</v>
          </cell>
          <cell r="B1421" t="str">
            <v>CUBIERTA SANDWICH POLIURET. ALUZINC</v>
          </cell>
          <cell r="C1421" t="str">
            <v>M2</v>
          </cell>
          <cell r="D1421" t="str">
            <v>250c</v>
          </cell>
          <cell r="E1421">
            <v>40324</v>
          </cell>
          <cell r="F1421">
            <v>111751</v>
          </cell>
        </row>
        <row r="1422">
          <cell r="A1422">
            <v>3902</v>
          </cell>
          <cell r="B1422" t="str">
            <v>CUBIERTA SANDWICH POLIURET. GALV. cal.28</v>
          </cell>
          <cell r="C1422" t="str">
            <v>M2</v>
          </cell>
          <cell r="D1422" t="str">
            <v>250c</v>
          </cell>
          <cell r="E1422">
            <v>40324</v>
          </cell>
          <cell r="F1422">
            <v>109000</v>
          </cell>
        </row>
        <row r="1423">
          <cell r="A1423">
            <v>3907</v>
          </cell>
          <cell r="B1423" t="str">
            <v>CUBIERTA SENCILLA ALUZINC cal.28 3.5m</v>
          </cell>
          <cell r="C1423" t="str">
            <v>M2</v>
          </cell>
          <cell r="D1423" t="str">
            <v>350c</v>
          </cell>
          <cell r="E1423">
            <v>40324</v>
          </cell>
          <cell r="F1423">
            <v>58350</v>
          </cell>
        </row>
        <row r="1424">
          <cell r="A1424">
            <v>3904</v>
          </cell>
          <cell r="B1424" t="str">
            <v>CUBIERTA SENCILLA ALUZINC cal.28 2.5m</v>
          </cell>
          <cell r="C1424" t="str">
            <v>M2</v>
          </cell>
          <cell r="D1424" t="str">
            <v>250c</v>
          </cell>
          <cell r="E1424">
            <v>40325</v>
          </cell>
          <cell r="F1424">
            <v>58350</v>
          </cell>
        </row>
        <row r="1425">
          <cell r="A1425">
            <v>3905</v>
          </cell>
          <cell r="B1425" t="str">
            <v>CUBIERTA SENCILLA GALV. cal.28 2.5m</v>
          </cell>
          <cell r="C1425" t="str">
            <v>M2</v>
          </cell>
          <cell r="D1425" t="str">
            <v>250c</v>
          </cell>
          <cell r="E1425">
            <v>40100</v>
          </cell>
          <cell r="F1425">
            <v>37550</v>
          </cell>
        </row>
        <row r="1426">
          <cell r="A1426">
            <v>3906</v>
          </cell>
          <cell r="B1426" t="str">
            <v>CUBIERTA SENCILLA GALV. cal.28 3.5m</v>
          </cell>
          <cell r="C1426" t="str">
            <v>M2</v>
          </cell>
          <cell r="D1426" t="str">
            <v>350c</v>
          </cell>
          <cell r="E1426">
            <v>40325</v>
          </cell>
          <cell r="F1426">
            <v>34220</v>
          </cell>
        </row>
        <row r="1427">
          <cell r="A1427">
            <v>102871</v>
          </cell>
          <cell r="B1427" t="str">
            <v>CUBIERTA TEJA ACESCO CAL.26</v>
          </cell>
          <cell r="C1427" t="str">
            <v>m2</v>
          </cell>
          <cell r="D1427" t="str">
            <v>TZA73x305-30</v>
          </cell>
          <cell r="E1427">
            <v>40336</v>
          </cell>
          <cell r="F1427">
            <v>46600</v>
          </cell>
        </row>
        <row r="1429">
          <cell r="A1429">
            <v>105820</v>
          </cell>
          <cell r="B1429" t="str">
            <v>CubiertaStandingSeamSandwichCal.26-38mmcolo</v>
          </cell>
          <cell r="C1429" t="str">
            <v>m2</v>
          </cell>
          <cell r="E1429">
            <v>42857</v>
          </cell>
          <cell r="F1429">
            <v>159610</v>
          </cell>
        </row>
        <row r="1431">
          <cell r="A1431">
            <v>2280</v>
          </cell>
          <cell r="B1431" t="str">
            <v>CUMBRERA No. 1 220x90 3mm.</v>
          </cell>
          <cell r="C1431" t="str">
            <v>UN</v>
          </cell>
          <cell r="D1431">
            <v>13175</v>
          </cell>
          <cell r="E1431">
            <v>40325</v>
          </cell>
          <cell r="F1431">
            <v>400200</v>
          </cell>
        </row>
        <row r="1432">
          <cell r="A1432">
            <v>2281</v>
          </cell>
          <cell r="B1432" t="str">
            <v>CUMBRERA No. 2 150x204 3mm.</v>
          </cell>
          <cell r="C1432" t="str">
            <v>UN</v>
          </cell>
          <cell r="D1432">
            <v>13177</v>
          </cell>
          <cell r="E1432">
            <v>40325</v>
          </cell>
          <cell r="F1432">
            <v>614500</v>
          </cell>
        </row>
        <row r="1433">
          <cell r="A1433">
            <v>2284</v>
          </cell>
          <cell r="B1433" t="str">
            <v>CUPULA No.1 158x114 3mm.</v>
          </cell>
          <cell r="C1433" t="str">
            <v>UN</v>
          </cell>
          <cell r="D1433">
            <v>13150</v>
          </cell>
          <cell r="E1433">
            <v>40325</v>
          </cell>
          <cell r="F1433">
            <v>290000</v>
          </cell>
        </row>
        <row r="1434">
          <cell r="A1434">
            <v>2285</v>
          </cell>
          <cell r="B1434" t="str">
            <v>CUPULA No.2 158x140 3mm.</v>
          </cell>
          <cell r="C1434" t="str">
            <v>UN</v>
          </cell>
          <cell r="D1434">
            <v>13151</v>
          </cell>
          <cell r="E1434">
            <v>40325</v>
          </cell>
          <cell r="F1434">
            <v>290000</v>
          </cell>
        </row>
        <row r="1435">
          <cell r="A1435">
            <v>2286</v>
          </cell>
          <cell r="B1435" t="str">
            <v>CUPULA No.3 158x230 3mm.</v>
          </cell>
          <cell r="C1435" t="str">
            <v>UN</v>
          </cell>
          <cell r="D1435">
            <v>13152</v>
          </cell>
          <cell r="E1435">
            <v>40325</v>
          </cell>
          <cell r="F1435">
            <v>457000</v>
          </cell>
        </row>
        <row r="1436">
          <cell r="A1436">
            <v>213</v>
          </cell>
          <cell r="B1436" t="str">
            <v>DOMO CIRCULAR 0.80 DIAMETRO</v>
          </cell>
          <cell r="C1436" t="str">
            <v>UN</v>
          </cell>
          <cell r="D1436">
            <v>13092</v>
          </cell>
          <cell r="E1436">
            <v>40325</v>
          </cell>
          <cell r="F1436">
            <v>104400</v>
          </cell>
        </row>
        <row r="1437">
          <cell r="A1437">
            <v>214</v>
          </cell>
          <cell r="B1437" t="str">
            <v>DOMO CIRCULAR 1.10 DIAMETRO</v>
          </cell>
          <cell r="C1437" t="str">
            <v>UN</v>
          </cell>
          <cell r="D1437">
            <v>13094</v>
          </cell>
          <cell r="E1437">
            <v>40325</v>
          </cell>
          <cell r="F1437">
            <v>151600</v>
          </cell>
        </row>
        <row r="1438">
          <cell r="A1438">
            <v>2287</v>
          </cell>
          <cell r="B1438" t="str">
            <v>DOMO Cuadr.BURBUJA 117x117 3mm</v>
          </cell>
          <cell r="C1438" t="str">
            <v>UN</v>
          </cell>
          <cell r="D1438">
            <v>13052</v>
          </cell>
          <cell r="E1438">
            <v>42895</v>
          </cell>
          <cell r="F1438">
            <v>255800</v>
          </cell>
        </row>
        <row r="1439">
          <cell r="A1439">
            <v>2288</v>
          </cell>
          <cell r="B1439" t="str">
            <v>DOMO Cuadr.BURBUJA 65x65 3mm.</v>
          </cell>
          <cell r="C1439" t="str">
            <v>UN</v>
          </cell>
          <cell r="D1439">
            <v>13091</v>
          </cell>
          <cell r="E1439">
            <v>40325</v>
          </cell>
          <cell r="F1439">
            <v>80968</v>
          </cell>
        </row>
        <row r="1440">
          <cell r="A1440">
            <v>2289</v>
          </cell>
          <cell r="B1440" t="str">
            <v>DOMO Cuadr.DIAMANT 117x117 3mm</v>
          </cell>
          <cell r="C1440" t="str">
            <v>UN</v>
          </cell>
          <cell r="D1440">
            <v>13053</v>
          </cell>
          <cell r="E1440">
            <v>40325</v>
          </cell>
          <cell r="F1440">
            <v>185600</v>
          </cell>
        </row>
        <row r="1441">
          <cell r="A1441">
            <v>2290</v>
          </cell>
          <cell r="B1441" t="str">
            <v>DOMO Cuadr.DIAMANT 65x65 3mm.</v>
          </cell>
          <cell r="C1441" t="str">
            <v>UN</v>
          </cell>
          <cell r="D1441">
            <v>13072</v>
          </cell>
          <cell r="E1441">
            <v>40325</v>
          </cell>
          <cell r="F1441">
            <v>81200</v>
          </cell>
        </row>
        <row r="1442">
          <cell r="A1442">
            <v>2291</v>
          </cell>
          <cell r="B1442" t="str">
            <v>DOMO Rect.BURBUJA 80x115 3mm.</v>
          </cell>
          <cell r="C1442" t="str">
            <v>UN</v>
          </cell>
          <cell r="D1442">
            <v>13083</v>
          </cell>
          <cell r="E1442">
            <v>41056</v>
          </cell>
          <cell r="F1442">
            <v>138800</v>
          </cell>
        </row>
        <row r="1443">
          <cell r="A1443">
            <v>2292</v>
          </cell>
          <cell r="B1443" t="str">
            <v>DOMO Rect.DIAMANT 80x115 3mm.</v>
          </cell>
          <cell r="C1443" t="str">
            <v>UN</v>
          </cell>
          <cell r="D1443">
            <v>13084</v>
          </cell>
          <cell r="E1443">
            <v>40319</v>
          </cell>
          <cell r="F1443">
            <v>121800</v>
          </cell>
        </row>
        <row r="1444">
          <cell r="A1444">
            <v>3275</v>
          </cell>
          <cell r="B1444" t="str">
            <v>ELEMENTOS DE FIJACION TEJA CINDU</v>
          </cell>
          <cell r="C1444" t="str">
            <v>UN</v>
          </cell>
          <cell r="D1444" t="str">
            <v>Perfil en C</v>
          </cell>
          <cell r="E1444">
            <v>42857</v>
          </cell>
          <cell r="F1444">
            <v>240</v>
          </cell>
        </row>
        <row r="1446">
          <cell r="A1446">
            <v>101216</v>
          </cell>
          <cell r="B1446" t="str">
            <v>Elementos fijacion Archivador**</v>
          </cell>
          <cell r="C1446" t="str">
            <v>und</v>
          </cell>
          <cell r="E1446">
            <v>40409</v>
          </cell>
          <cell r="F1446">
            <v>6250</v>
          </cell>
        </row>
        <row r="1447">
          <cell r="A1447">
            <v>100750</v>
          </cell>
          <cell r="B1447" t="str">
            <v>elementos fijacion bandit**</v>
          </cell>
          <cell r="C1447" t="str">
            <v>ML</v>
          </cell>
          <cell r="E1447">
            <v>41789</v>
          </cell>
          <cell r="F1447">
            <v>2596</v>
          </cell>
        </row>
        <row r="1448">
          <cell r="A1448">
            <v>102707</v>
          </cell>
          <cell r="B1448" t="str">
            <v>Elementos Varios Repar.Juego Madera**</v>
          </cell>
          <cell r="C1448" t="str">
            <v>und</v>
          </cell>
          <cell r="E1448">
            <v>42100</v>
          </cell>
          <cell r="F1448">
            <v>248000</v>
          </cell>
        </row>
        <row r="1450">
          <cell r="A1450">
            <v>2256</v>
          </cell>
          <cell r="B1450" t="str">
            <v>FIJADOR ALA Compl.CANALETA-43 ETERNIT</v>
          </cell>
          <cell r="C1450" t="str">
            <v>UN</v>
          </cell>
          <cell r="D1450">
            <v>9900003100</v>
          </cell>
          <cell r="E1450">
            <v>40325</v>
          </cell>
          <cell r="F1450">
            <v>1300</v>
          </cell>
        </row>
        <row r="1452">
          <cell r="A1452">
            <v>2257</v>
          </cell>
          <cell r="B1452" t="str">
            <v>FIJADOR ALA Compl.CANALETA-90</v>
          </cell>
          <cell r="C1452" t="str">
            <v>UN</v>
          </cell>
          <cell r="E1452">
            <v>42702</v>
          </cell>
          <cell r="F1452">
            <v>1826</v>
          </cell>
        </row>
        <row r="1453">
          <cell r="A1453">
            <v>101582</v>
          </cell>
          <cell r="B1453" t="str">
            <v>Flanche en lám galv cal 22 - Desar 0.35 mt</v>
          </cell>
          <cell r="C1453" t="str">
            <v>ML</v>
          </cell>
          <cell r="E1453">
            <v>42857</v>
          </cell>
          <cell r="F1453">
            <v>13018.19</v>
          </cell>
        </row>
        <row r="1454">
          <cell r="A1454">
            <v>215</v>
          </cell>
          <cell r="B1454" t="str">
            <v>GANCHO PLACA Ond.150mm FIBROCEMENTO</v>
          </cell>
          <cell r="C1454" t="str">
            <v>UN</v>
          </cell>
          <cell r="E1454">
            <v>42796</v>
          </cell>
          <cell r="F1454">
            <v>490</v>
          </cell>
        </row>
        <row r="1455">
          <cell r="A1455">
            <v>106440</v>
          </cell>
          <cell r="B1455" t="str">
            <v>Grafadora tipo simmer autoTejaStandinSeam h=1</v>
          </cell>
          <cell r="C1455" t="str">
            <v>und /dd</v>
          </cell>
          <cell r="E1455">
            <v>42887</v>
          </cell>
          <cell r="F1455">
            <v>571000</v>
          </cell>
        </row>
        <row r="1457">
          <cell r="A1457">
            <v>102292</v>
          </cell>
          <cell r="B1457" t="str">
            <v>Herraje 30x30</v>
          </cell>
          <cell r="C1457" t="str">
            <v>UN</v>
          </cell>
          <cell r="D1457">
            <v>13106</v>
          </cell>
          <cell r="E1457">
            <v>40113</v>
          </cell>
          <cell r="F1457">
            <v>16000</v>
          </cell>
        </row>
        <row r="1459">
          <cell r="A1459">
            <v>104825</v>
          </cell>
          <cell r="B1459" t="str">
            <v>LAMINA POLICARBONATO ALVEOLAR</v>
          </cell>
          <cell r="C1459" t="str">
            <v>UN</v>
          </cell>
          <cell r="E1459">
            <v>42993</v>
          </cell>
          <cell r="F1459">
            <v>431018</v>
          </cell>
        </row>
        <row r="1460">
          <cell r="A1460">
            <v>101476</v>
          </cell>
          <cell r="B1460" t="str">
            <v>LAMINA POLICARBONATO ALVEOLAR</v>
          </cell>
          <cell r="C1460" t="str">
            <v>und</v>
          </cell>
          <cell r="E1460">
            <v>40736</v>
          </cell>
          <cell r="F1460">
            <v>625300</v>
          </cell>
        </row>
        <row r="1461">
          <cell r="A1461">
            <v>104831</v>
          </cell>
          <cell r="B1461" t="str">
            <v>Làmina Policarbonato Alveolar transp. 6mm</v>
          </cell>
          <cell r="C1461" t="str">
            <v>M2</v>
          </cell>
          <cell r="E1461">
            <v>41211</v>
          </cell>
          <cell r="F1461">
            <v>29325</v>
          </cell>
        </row>
        <row r="1462">
          <cell r="A1462">
            <v>102922</v>
          </cell>
          <cell r="B1462" t="str">
            <v>LAMINA.POLICARB.ALVEOLAR6mm(2.1X3.93M)</v>
          </cell>
          <cell r="C1462" t="str">
            <v>und</v>
          </cell>
          <cell r="E1462">
            <v>42975</v>
          </cell>
          <cell r="F1462">
            <v>226475</v>
          </cell>
        </row>
        <row r="1463">
          <cell r="A1463">
            <v>104791</v>
          </cell>
          <cell r="B1463" t="str">
            <v>Perfiles angulares A572 Gr 50 Coliseo Tunal</v>
          </cell>
          <cell r="C1463" t="str">
            <v>ML</v>
          </cell>
          <cell r="E1463">
            <v>41207</v>
          </cell>
          <cell r="F1463">
            <v>2146</v>
          </cell>
        </row>
        <row r="1464">
          <cell r="A1464">
            <v>2267</v>
          </cell>
          <cell r="B1464" t="str">
            <v>PLACA ACANALADA 60x120 ETERNIT</v>
          </cell>
          <cell r="C1464" t="str">
            <v>UN</v>
          </cell>
          <cell r="E1464">
            <v>40325</v>
          </cell>
          <cell r="F1464">
            <v>43693</v>
          </cell>
        </row>
        <row r="1465">
          <cell r="A1465">
            <v>2268</v>
          </cell>
          <cell r="B1465" t="str">
            <v>PLACA ACANALADA 60x170 ETERNIT</v>
          </cell>
          <cell r="C1465" t="str">
            <v>UN</v>
          </cell>
          <cell r="E1465">
            <v>40325</v>
          </cell>
          <cell r="F1465">
            <v>66992</v>
          </cell>
        </row>
        <row r="1466">
          <cell r="A1466">
            <v>2269</v>
          </cell>
          <cell r="B1466" t="str">
            <v>PLACA ACANALADA 60x240 ETERNIT</v>
          </cell>
          <cell r="C1466" t="str">
            <v>UN</v>
          </cell>
          <cell r="E1466">
            <v>40325</v>
          </cell>
          <cell r="F1466">
            <v>86199</v>
          </cell>
        </row>
        <row r="1467">
          <cell r="A1467">
            <v>2270</v>
          </cell>
          <cell r="B1467" t="str">
            <v>PLACA ACANALADA 60x340 ETERNIT</v>
          </cell>
          <cell r="C1467" t="str">
            <v>UN</v>
          </cell>
          <cell r="E1467">
            <v>40325</v>
          </cell>
          <cell r="F1467">
            <v>119260</v>
          </cell>
        </row>
        <row r="1469">
          <cell r="A1469">
            <v>100689</v>
          </cell>
          <cell r="B1469" t="str">
            <v>Poliuretano 1 mm **</v>
          </cell>
          <cell r="C1469" t="str">
            <v>M2</v>
          </cell>
          <cell r="D1469" t="str">
            <v>250c</v>
          </cell>
          <cell r="E1469">
            <v>40337</v>
          </cell>
          <cell r="F1469">
            <v>7282</v>
          </cell>
        </row>
        <row r="1470">
          <cell r="A1470">
            <v>102333</v>
          </cell>
          <cell r="B1470" t="str">
            <v>POLIURETANO 1" (NO USAR)</v>
          </cell>
          <cell r="C1470" t="str">
            <v>M2</v>
          </cell>
          <cell r="D1470" t="str">
            <v>250c</v>
          </cell>
          <cell r="E1470">
            <v>40120</v>
          </cell>
          <cell r="F1470">
            <v>19720</v>
          </cell>
        </row>
        <row r="1471">
          <cell r="A1471">
            <v>100688</v>
          </cell>
          <cell r="B1471" t="str">
            <v>Poliuretano 2 mm (NO USAR)</v>
          </cell>
          <cell r="C1471" t="str">
            <v>M2</v>
          </cell>
          <cell r="D1471" t="str">
            <v>250c</v>
          </cell>
          <cell r="E1471">
            <v>40337</v>
          </cell>
          <cell r="F1471">
            <v>14565</v>
          </cell>
        </row>
        <row r="1472">
          <cell r="A1472">
            <v>102334</v>
          </cell>
          <cell r="B1472" t="str">
            <v>POLIURETANO 2" (NO USAR)</v>
          </cell>
          <cell r="C1472" t="str">
            <v>M2</v>
          </cell>
          <cell r="D1472" t="str">
            <v>250c</v>
          </cell>
          <cell r="E1472">
            <v>40120</v>
          </cell>
          <cell r="F1472">
            <v>39440</v>
          </cell>
        </row>
        <row r="1474">
          <cell r="B1474" t="str">
            <v>Tekhne Ltda. Control Integral de Obras</v>
          </cell>
        </row>
        <row r="1478">
          <cell r="B1478" t="str">
            <v>Listado de Insumos</v>
          </cell>
        </row>
        <row r="1480">
          <cell r="A1480">
            <v>43132</v>
          </cell>
          <cell r="C1480" t="str">
            <v>INSTITUTO DISTRITAL DE RECREACION Y</v>
          </cell>
          <cell r="E1480" t="str">
            <v>Página 22</v>
          </cell>
        </row>
        <row r="1483">
          <cell r="A1483" t="str">
            <v>Código</v>
          </cell>
          <cell r="B1483" t="str">
            <v>Descripción</v>
          </cell>
          <cell r="D1483" t="str">
            <v>Unidad</v>
          </cell>
          <cell r="F1483" t="str">
            <v>Referencia</v>
          </cell>
        </row>
        <row r="1486">
          <cell r="A1486">
            <v>102335</v>
          </cell>
          <cell r="B1486" t="str">
            <v>POLIURETANO 3"</v>
          </cell>
          <cell r="C1486" t="str">
            <v>M2</v>
          </cell>
          <cell r="D1486" t="str">
            <v>250c</v>
          </cell>
          <cell r="E1486">
            <v>40120</v>
          </cell>
          <cell r="F1486">
            <v>49880</v>
          </cell>
        </row>
        <row r="1487">
          <cell r="A1487">
            <v>100687</v>
          </cell>
          <cell r="B1487" t="str">
            <v>Poliuretano 4 mm **</v>
          </cell>
          <cell r="C1487" t="str">
            <v>M2</v>
          </cell>
          <cell r="D1487" t="str">
            <v>250c</v>
          </cell>
          <cell r="E1487">
            <v>40344</v>
          </cell>
          <cell r="F1487">
            <v>29132</v>
          </cell>
        </row>
        <row r="1488">
          <cell r="A1488">
            <v>101449</v>
          </cell>
          <cell r="B1488" t="str">
            <v>Remate Lateral Contra Muro 0.25m Aluzinc</v>
          </cell>
          <cell r="C1488" t="str">
            <v>ML</v>
          </cell>
          <cell r="D1488" t="str">
            <v>250c</v>
          </cell>
          <cell r="E1488">
            <v>40325</v>
          </cell>
          <cell r="F1488">
            <v>24156</v>
          </cell>
        </row>
        <row r="1489">
          <cell r="A1489">
            <v>101450</v>
          </cell>
          <cell r="B1489" t="str">
            <v>Remate SuperiorTeja CumbreraDos Aguas Aluzinc</v>
          </cell>
          <cell r="C1489" t="str">
            <v>ML</v>
          </cell>
          <cell r="D1489" t="str">
            <v>250c</v>
          </cell>
          <cell r="E1489">
            <v>40325</v>
          </cell>
          <cell r="F1489">
            <v>27376</v>
          </cell>
        </row>
        <row r="1491">
          <cell r="A1491">
            <v>104675</v>
          </cell>
          <cell r="B1491" t="str">
            <v>SUMINIS + IINST.CUBIERTA EN MAXBONDde</v>
          </cell>
          <cell r="C1491" t="str">
            <v>M2</v>
          </cell>
          <cell r="E1491">
            <v>41183</v>
          </cell>
          <cell r="F1491">
            <v>254760</v>
          </cell>
        </row>
        <row r="1493">
          <cell r="A1493">
            <v>2274</v>
          </cell>
          <cell r="B1493" t="str">
            <v>SUPERCANALETA 90x240x100 Colom</v>
          </cell>
          <cell r="C1493" t="str">
            <v>UN</v>
          </cell>
          <cell r="D1493">
            <v>13154</v>
          </cell>
          <cell r="E1493">
            <v>40325</v>
          </cell>
          <cell r="F1493">
            <v>417020</v>
          </cell>
        </row>
        <row r="1495">
          <cell r="A1495">
            <v>101170</v>
          </cell>
          <cell r="B1495" t="str">
            <v>TEJA DE ZINC (2.14X0.82) de 1A</v>
          </cell>
          <cell r="C1495" t="str">
            <v>UN</v>
          </cell>
          <cell r="E1495">
            <v>40325</v>
          </cell>
          <cell r="F1495">
            <v>14500</v>
          </cell>
        </row>
        <row r="1496">
          <cell r="A1496">
            <v>101168</v>
          </cell>
          <cell r="B1496" t="str">
            <v>TEJA DE ZINC (2.14X0.82) Imperfecta.</v>
          </cell>
          <cell r="C1496" t="str">
            <v>UN</v>
          </cell>
          <cell r="E1496">
            <v>40325</v>
          </cell>
          <cell r="F1496">
            <v>11000</v>
          </cell>
        </row>
        <row r="1498">
          <cell r="A1498">
            <v>2934</v>
          </cell>
          <cell r="B1498" t="str">
            <v>TEJA "S" Natural Terracota SANTAFE</v>
          </cell>
          <cell r="C1498" t="str">
            <v>UN</v>
          </cell>
          <cell r="D1498" t="str">
            <v>Fab.</v>
          </cell>
          <cell r="E1498">
            <v>42857</v>
          </cell>
          <cell r="F1498">
            <v>2330</v>
          </cell>
        </row>
        <row r="1499">
          <cell r="A1499">
            <v>2293</v>
          </cell>
          <cell r="B1499" t="str">
            <v>TEJA ACRILICA No. 4 Ond. 2mm.</v>
          </cell>
          <cell r="C1499" t="str">
            <v>UN</v>
          </cell>
          <cell r="D1499">
            <v>13102</v>
          </cell>
          <cell r="E1499">
            <v>40122</v>
          </cell>
          <cell r="F1499">
            <v>104500</v>
          </cell>
        </row>
        <row r="1500">
          <cell r="A1500">
            <v>2294</v>
          </cell>
          <cell r="B1500" t="str">
            <v>TEJA ACRILICA No. 4 Ond. 3mm.</v>
          </cell>
          <cell r="C1500" t="str">
            <v>UN</v>
          </cell>
          <cell r="D1500">
            <v>13104</v>
          </cell>
          <cell r="E1500">
            <v>40325</v>
          </cell>
          <cell r="F1500">
            <v>155000</v>
          </cell>
        </row>
        <row r="1501">
          <cell r="A1501">
            <v>2295</v>
          </cell>
          <cell r="B1501" t="str">
            <v>TEJA ACRILICA No. 5 Ond. 2mm.</v>
          </cell>
          <cell r="C1501" t="str">
            <v>UN</v>
          </cell>
          <cell r="D1501">
            <v>13142</v>
          </cell>
          <cell r="E1501">
            <v>40325</v>
          </cell>
          <cell r="F1501">
            <v>142680</v>
          </cell>
        </row>
        <row r="1502">
          <cell r="A1502">
            <v>2296</v>
          </cell>
          <cell r="B1502" t="str">
            <v>TEJA ACRILICA No. 5 Ond. 3mm.</v>
          </cell>
          <cell r="C1502" t="str">
            <v>UN</v>
          </cell>
          <cell r="D1502">
            <v>13143</v>
          </cell>
          <cell r="E1502">
            <v>40325</v>
          </cell>
          <cell r="F1502">
            <v>185000</v>
          </cell>
        </row>
        <row r="1503">
          <cell r="A1503">
            <v>218</v>
          </cell>
          <cell r="B1503" t="str">
            <v>TEJA ACRILICA No. 6 Ond. 2mm.</v>
          </cell>
          <cell r="C1503" t="str">
            <v>UN</v>
          </cell>
          <cell r="D1503">
            <v>13101</v>
          </cell>
          <cell r="E1503">
            <v>40325</v>
          </cell>
          <cell r="F1503">
            <v>148000</v>
          </cell>
        </row>
        <row r="1504">
          <cell r="A1504">
            <v>2066</v>
          </cell>
          <cell r="B1504" t="str">
            <v>TEJA ACRILICA No. 6 Ond. 3mm.</v>
          </cell>
          <cell r="C1504" t="str">
            <v>UN</v>
          </cell>
          <cell r="D1504">
            <v>13103</v>
          </cell>
          <cell r="E1504">
            <v>40325</v>
          </cell>
          <cell r="F1504">
            <v>222000</v>
          </cell>
        </row>
        <row r="1505">
          <cell r="A1505">
            <v>2297</v>
          </cell>
          <cell r="B1505" t="str">
            <v>TEJA ACRILICA No. 8 Ond. 2mm.</v>
          </cell>
          <cell r="C1505" t="str">
            <v>UN</v>
          </cell>
          <cell r="D1505">
            <v>13130</v>
          </cell>
          <cell r="E1505">
            <v>40325</v>
          </cell>
          <cell r="F1505">
            <v>209000</v>
          </cell>
        </row>
        <row r="1506">
          <cell r="A1506">
            <v>2298</v>
          </cell>
          <cell r="B1506" t="str">
            <v>TEJA ACRILICA No. 8 Ond. 3mm.</v>
          </cell>
          <cell r="C1506" t="str">
            <v>UN</v>
          </cell>
          <cell r="D1506">
            <v>13110</v>
          </cell>
          <cell r="E1506">
            <v>40325</v>
          </cell>
          <cell r="F1506">
            <v>310000</v>
          </cell>
        </row>
        <row r="1507">
          <cell r="A1507">
            <v>2299</v>
          </cell>
          <cell r="B1507" t="str">
            <v>TEJA ACRILICA No. 10 Ond. 3mm.</v>
          </cell>
          <cell r="C1507" t="str">
            <v>UN</v>
          </cell>
          <cell r="D1507">
            <v>13160</v>
          </cell>
          <cell r="E1507">
            <v>40325</v>
          </cell>
          <cell r="F1507">
            <v>383000</v>
          </cell>
        </row>
        <row r="1509">
          <cell r="A1509">
            <v>104607</v>
          </cell>
          <cell r="B1509" t="str">
            <v>TEJA AJOTA TRASLUCIDA 3.00 Ml trapezoidal</v>
          </cell>
          <cell r="C1509" t="str">
            <v>UD</v>
          </cell>
          <cell r="E1509">
            <v>41176</v>
          </cell>
          <cell r="F1509">
            <v>42800</v>
          </cell>
        </row>
        <row r="1510">
          <cell r="A1510">
            <v>100576</v>
          </cell>
          <cell r="B1510" t="str">
            <v>Teja Ajover termo acustica **</v>
          </cell>
          <cell r="C1510" t="str">
            <v>M2</v>
          </cell>
          <cell r="E1510">
            <v>40883</v>
          </cell>
          <cell r="F1510">
            <v>23049</v>
          </cell>
        </row>
        <row r="1511">
          <cell r="A1511">
            <v>100010</v>
          </cell>
          <cell r="B1511" t="str">
            <v>Teja Arizona termo acustica **</v>
          </cell>
          <cell r="C1511" t="str">
            <v>M2</v>
          </cell>
          <cell r="E1511">
            <v>40325</v>
          </cell>
          <cell r="F1511">
            <v>87356</v>
          </cell>
        </row>
        <row r="1513">
          <cell r="A1513">
            <v>2034</v>
          </cell>
          <cell r="B1513" t="str">
            <v>TEJA BAVARA AA Ref.763 MOORE</v>
          </cell>
          <cell r="C1513" t="str">
            <v>M2</v>
          </cell>
          <cell r="D1513" t="str">
            <v>+ flete</v>
          </cell>
          <cell r="E1513">
            <v>40325</v>
          </cell>
          <cell r="F1513">
            <v>17147</v>
          </cell>
        </row>
        <row r="1514">
          <cell r="A1514">
            <v>229</v>
          </cell>
          <cell r="B1514" t="str">
            <v>TEJA CABLLETE AA Ref.771 MOORE</v>
          </cell>
          <cell r="C1514" t="str">
            <v>ML</v>
          </cell>
          <cell r="D1514" t="str">
            <v>+ flete</v>
          </cell>
          <cell r="E1514">
            <v>40325</v>
          </cell>
          <cell r="F1514">
            <v>5311</v>
          </cell>
        </row>
        <row r="1516">
          <cell r="A1516">
            <v>518</v>
          </cell>
          <cell r="B1516" t="str">
            <v>TEJA CABLLETE AA Ref.772 MOORE</v>
          </cell>
          <cell r="C1516" t="str">
            <v>un</v>
          </cell>
          <cell r="E1516">
            <v>40325</v>
          </cell>
          <cell r="F1516">
            <v>5630</v>
          </cell>
        </row>
        <row r="1517">
          <cell r="A1517">
            <v>100623</v>
          </cell>
          <cell r="B1517" t="str">
            <v>Teja Cal24 termoAcustic2Cara pintad luxacustic **</v>
          </cell>
          <cell r="C1517" t="str">
            <v>M2</v>
          </cell>
          <cell r="E1517">
            <v>42627</v>
          </cell>
          <cell r="F1517">
            <v>36111</v>
          </cell>
        </row>
        <row r="1518">
          <cell r="A1518">
            <v>100604</v>
          </cell>
          <cell r="B1518" t="str">
            <v>Teja Cal24termoAcustica sinPintar luxacustic poliu</v>
          </cell>
          <cell r="C1518" t="str">
            <v>M2</v>
          </cell>
          <cell r="E1518">
            <v>40325</v>
          </cell>
          <cell r="F1518">
            <v>86137</v>
          </cell>
        </row>
        <row r="1520">
          <cell r="A1520">
            <v>3274</v>
          </cell>
          <cell r="B1520" t="str">
            <v>TEJA CINDU CLIMATIZADA ancho .68</v>
          </cell>
          <cell r="C1520" t="str">
            <v>ML</v>
          </cell>
          <cell r="D1520" t="str">
            <v>VERDE</v>
          </cell>
          <cell r="E1520">
            <v>40128</v>
          </cell>
          <cell r="F1520">
            <v>20880</v>
          </cell>
        </row>
        <row r="1521">
          <cell r="A1521">
            <v>996</v>
          </cell>
          <cell r="B1521" t="str">
            <v>TEJA CINDU CLIMATIZADA ancho .78</v>
          </cell>
          <cell r="C1521" t="str">
            <v>ML</v>
          </cell>
          <cell r="D1521" t="str">
            <v>VERDE</v>
          </cell>
          <cell r="E1521">
            <v>40128</v>
          </cell>
          <cell r="F1521">
            <v>26680</v>
          </cell>
        </row>
        <row r="1522">
          <cell r="A1522">
            <v>2970</v>
          </cell>
          <cell r="B1522" t="str">
            <v>TEJA CRISTAL POLICARBONATO No.10</v>
          </cell>
          <cell r="C1522" t="str">
            <v>UN</v>
          </cell>
          <cell r="D1522" t="str">
            <v>00-06041-00</v>
          </cell>
          <cell r="E1522">
            <v>40325</v>
          </cell>
          <cell r="F1522">
            <v>100804</v>
          </cell>
        </row>
        <row r="1523">
          <cell r="A1523">
            <v>2453</v>
          </cell>
          <cell r="B1523" t="str">
            <v>TEJA CRISTAL No. 4 POLICARBONATO</v>
          </cell>
          <cell r="C1523" t="str">
            <v>UN</v>
          </cell>
          <cell r="D1523" t="str">
            <v>00-06040-40</v>
          </cell>
          <cell r="E1523">
            <v>40325</v>
          </cell>
          <cell r="F1523">
            <v>40368</v>
          </cell>
        </row>
        <row r="1524">
          <cell r="A1524">
            <v>2454</v>
          </cell>
          <cell r="B1524" t="str">
            <v>TEJA CRISTAL No. 5 AJOVER</v>
          </cell>
          <cell r="C1524" t="str">
            <v>UN</v>
          </cell>
          <cell r="D1524" t="str">
            <v>00-06040-50</v>
          </cell>
          <cell r="E1524">
            <v>40325</v>
          </cell>
          <cell r="F1524">
            <v>41000</v>
          </cell>
        </row>
        <row r="1525">
          <cell r="A1525">
            <v>2971</v>
          </cell>
          <cell r="B1525" t="str">
            <v>TEJA CRISTAL No.12 AJOVER</v>
          </cell>
          <cell r="C1525" t="str">
            <v>UN</v>
          </cell>
          <cell r="D1525" t="str">
            <v>00-06041-20</v>
          </cell>
          <cell r="E1525">
            <v>40325</v>
          </cell>
          <cell r="F1525">
            <v>229680</v>
          </cell>
        </row>
        <row r="1526">
          <cell r="A1526">
            <v>2455</v>
          </cell>
          <cell r="B1526" t="str">
            <v>TEJA CRISTAL POLICARBONATO No. 6</v>
          </cell>
          <cell r="C1526" t="str">
            <v>UN</v>
          </cell>
          <cell r="D1526" t="str">
            <v>00-06040-60</v>
          </cell>
          <cell r="E1526">
            <v>40325</v>
          </cell>
          <cell r="F1526">
            <v>60456</v>
          </cell>
        </row>
        <row r="1527">
          <cell r="A1527">
            <v>2456</v>
          </cell>
          <cell r="B1527" t="str">
            <v>TEJA CRISTAL POLICARBONATO No. 8</v>
          </cell>
          <cell r="C1527" t="str">
            <v>UN</v>
          </cell>
          <cell r="D1527" t="str">
            <v>00-06040-80</v>
          </cell>
          <cell r="E1527">
            <v>40325</v>
          </cell>
          <cell r="F1527">
            <v>80620</v>
          </cell>
        </row>
        <row r="1529">
          <cell r="A1529">
            <v>227</v>
          </cell>
          <cell r="B1529" t="str">
            <v>TEJA ESBESTO PLACA Ond. No. 8</v>
          </cell>
          <cell r="C1529" t="str">
            <v>UN</v>
          </cell>
          <cell r="E1529">
            <v>42857</v>
          </cell>
          <cell r="F1529">
            <v>29600</v>
          </cell>
        </row>
        <row r="1531">
          <cell r="A1531">
            <v>2598</v>
          </cell>
          <cell r="B1531" t="str">
            <v>TEJA ESPAÑOLA S/CRIST.</v>
          </cell>
          <cell r="C1531" t="str">
            <v>UN</v>
          </cell>
          <cell r="D1531" t="str">
            <v>Obra</v>
          </cell>
          <cell r="E1531">
            <v>40325</v>
          </cell>
          <cell r="F1531">
            <v>130000</v>
          </cell>
        </row>
        <row r="1533">
          <cell r="A1533">
            <v>222</v>
          </cell>
          <cell r="B1533" t="str">
            <v>TEJA ESPAÑOLA 0.74 M. ETERNIT</v>
          </cell>
          <cell r="C1533" t="str">
            <v>UN</v>
          </cell>
          <cell r="E1533">
            <v>42857</v>
          </cell>
          <cell r="F1533">
            <v>23900</v>
          </cell>
        </row>
        <row r="1534">
          <cell r="A1534">
            <v>223</v>
          </cell>
          <cell r="B1534" t="str">
            <v>TEJA ESPAÑOLA 1.34 M. ETERNIT</v>
          </cell>
          <cell r="C1534" t="str">
            <v>UN</v>
          </cell>
          <cell r="E1534">
            <v>42857</v>
          </cell>
          <cell r="F1534">
            <v>51900</v>
          </cell>
        </row>
        <row r="1535">
          <cell r="A1535">
            <v>103544</v>
          </cell>
          <cell r="B1535" t="str">
            <v>TEJA ESPAÑOLA 1.60X1.00mts. ETERNIT</v>
          </cell>
          <cell r="C1535" t="str">
            <v>UN</v>
          </cell>
          <cell r="E1535">
            <v>40325</v>
          </cell>
          <cell r="F1535">
            <v>82680</v>
          </cell>
        </row>
        <row r="1537">
          <cell r="A1537">
            <v>9418</v>
          </cell>
          <cell r="B1537" t="str">
            <v>TEJA ETERNIT No 5</v>
          </cell>
          <cell r="C1537" t="str">
            <v>UN</v>
          </cell>
          <cell r="D1537">
            <v>808101050</v>
          </cell>
          <cell r="E1537">
            <v>40325</v>
          </cell>
          <cell r="F1537">
            <v>17500</v>
          </cell>
        </row>
        <row r="1538">
          <cell r="A1538">
            <v>9417</v>
          </cell>
          <cell r="B1538" t="str">
            <v>TEJA ETERNIT No 4</v>
          </cell>
          <cell r="C1538" t="str">
            <v>UN</v>
          </cell>
          <cell r="D1538">
            <v>808101040</v>
          </cell>
          <cell r="E1538">
            <v>41235</v>
          </cell>
          <cell r="F1538">
            <v>17250</v>
          </cell>
        </row>
        <row r="1539">
          <cell r="A1539">
            <v>9419</v>
          </cell>
          <cell r="B1539" t="str">
            <v>TEJA ETERNIT No 6</v>
          </cell>
          <cell r="C1539" t="str">
            <v>UN</v>
          </cell>
          <cell r="D1539">
            <v>808101060</v>
          </cell>
          <cell r="E1539">
            <v>40522</v>
          </cell>
          <cell r="F1539">
            <v>27900</v>
          </cell>
        </row>
        <row r="1540">
          <cell r="A1540">
            <v>103548</v>
          </cell>
          <cell r="B1540" t="str">
            <v>TEJA ETERNIT No 6 CON CLARABOYA</v>
          </cell>
          <cell r="C1540" t="str">
            <v>UN</v>
          </cell>
          <cell r="D1540">
            <v>808101060</v>
          </cell>
          <cell r="E1540">
            <v>41095</v>
          </cell>
          <cell r="F1540">
            <v>57065</v>
          </cell>
        </row>
        <row r="1542">
          <cell r="A1542">
            <v>1954</v>
          </cell>
          <cell r="B1542" t="str">
            <v>TEJA FIBROCEMENTO No. 10</v>
          </cell>
          <cell r="C1542" t="str">
            <v>UN</v>
          </cell>
          <cell r="E1542">
            <v>42857</v>
          </cell>
          <cell r="F1542">
            <v>36113</v>
          </cell>
        </row>
        <row r="1544">
          <cell r="A1544">
            <v>9420</v>
          </cell>
          <cell r="B1544" t="str">
            <v>TEJA FIBROCEMENTO CEMENTO No 8</v>
          </cell>
          <cell r="C1544" t="str">
            <v>UN</v>
          </cell>
          <cell r="D1544">
            <v>808101080</v>
          </cell>
          <cell r="E1544">
            <v>42797</v>
          </cell>
          <cell r="F1544">
            <v>35480</v>
          </cell>
        </row>
        <row r="1545">
          <cell r="A1545">
            <v>1664</v>
          </cell>
          <cell r="B1545" t="str">
            <v>TEJA HEXAGONAL 3.5 mm.</v>
          </cell>
          <cell r="C1545" t="str">
            <v>M2</v>
          </cell>
          <cell r="D1545" t="str">
            <v>EDIL TH</v>
          </cell>
          <cell r="E1545">
            <v>40236</v>
          </cell>
          <cell r="F1545">
            <v>146392</v>
          </cell>
        </row>
        <row r="1546">
          <cell r="A1546">
            <v>228</v>
          </cell>
          <cell r="B1546" t="str">
            <v>TEJA INGLESA AA Ref.761 MOORE</v>
          </cell>
          <cell r="C1546" t="str">
            <v>M2</v>
          </cell>
          <cell r="D1546" t="str">
            <v>+ flete</v>
          </cell>
          <cell r="E1546">
            <v>41095</v>
          </cell>
          <cell r="F1546">
            <v>26403</v>
          </cell>
        </row>
        <row r="1547">
          <cell r="A1547">
            <v>9421</v>
          </cell>
          <cell r="B1547" t="str">
            <v>TEJA ONDULADA FIBROCEMENTO No 10</v>
          </cell>
          <cell r="C1547" t="str">
            <v>UN</v>
          </cell>
          <cell r="D1547">
            <v>808101100</v>
          </cell>
          <cell r="E1547">
            <v>42797</v>
          </cell>
          <cell r="F1547">
            <v>36990</v>
          </cell>
        </row>
        <row r="1548">
          <cell r="A1548">
            <v>224</v>
          </cell>
          <cell r="B1548" t="str">
            <v>TEJA ONDULADA FIBROCEMENTO No. 4</v>
          </cell>
          <cell r="C1548" t="str">
            <v>UN</v>
          </cell>
          <cell r="D1548" t="str">
            <v>Gris</v>
          </cell>
          <cell r="E1548">
            <v>42797</v>
          </cell>
          <cell r="F1548">
            <v>15200</v>
          </cell>
        </row>
        <row r="1550">
          <cell r="A1550">
            <v>1951</v>
          </cell>
          <cell r="B1550" t="str">
            <v>TEJA ONDULIT No. 4 ETERNIT</v>
          </cell>
          <cell r="C1550" t="str">
            <v>UN</v>
          </cell>
          <cell r="E1550">
            <v>40102</v>
          </cell>
          <cell r="F1550">
            <v>25000</v>
          </cell>
        </row>
        <row r="1552">
          <cell r="B1552" t="str">
            <v>Tekhne Ltda. Control Integral de Obras</v>
          </cell>
        </row>
        <row r="1556">
          <cell r="B1556" t="str">
            <v>Listado de Insumos</v>
          </cell>
        </row>
        <row r="1558">
          <cell r="A1558">
            <v>43132</v>
          </cell>
          <cell r="C1558" t="str">
            <v>INSTITUTO DISTRITAL DE RECREACION Y</v>
          </cell>
          <cell r="E1558" t="str">
            <v>Página 23</v>
          </cell>
        </row>
        <row r="1561">
          <cell r="A1561" t="str">
            <v>Código</v>
          </cell>
          <cell r="B1561" t="str">
            <v>Descripción</v>
          </cell>
          <cell r="D1561" t="str">
            <v>Unidad</v>
          </cell>
          <cell r="F1561" t="str">
            <v>Referencia</v>
          </cell>
        </row>
        <row r="1564">
          <cell r="A1564">
            <v>1952</v>
          </cell>
          <cell r="B1564" t="str">
            <v>TEJA ONDULIT No. 6 ETERNIT</v>
          </cell>
          <cell r="C1564" t="str">
            <v>UN</v>
          </cell>
          <cell r="E1564">
            <v>40325</v>
          </cell>
          <cell r="F1564">
            <v>32118</v>
          </cell>
        </row>
        <row r="1565">
          <cell r="A1565">
            <v>1953</v>
          </cell>
          <cell r="B1565" t="str">
            <v>TEJA ONDULIT No. 8 ETERNIT</v>
          </cell>
          <cell r="C1565" t="str">
            <v>UN</v>
          </cell>
          <cell r="E1565">
            <v>40325</v>
          </cell>
          <cell r="F1565">
            <v>41680</v>
          </cell>
        </row>
        <row r="1567">
          <cell r="A1567">
            <v>2239</v>
          </cell>
          <cell r="B1567" t="str">
            <v>TEJA PLACA Ond. No. 2 ETERNIT</v>
          </cell>
          <cell r="C1567" t="str">
            <v>UN</v>
          </cell>
          <cell r="D1567" t="str">
            <v>Gris</v>
          </cell>
          <cell r="E1567">
            <v>40325</v>
          </cell>
          <cell r="F1567">
            <v>7000</v>
          </cell>
        </row>
        <row r="1569">
          <cell r="A1569">
            <v>225</v>
          </cell>
          <cell r="B1569" t="str">
            <v>TEJA PLACA Ond. No. 5 ETERNIT</v>
          </cell>
          <cell r="C1569" t="str">
            <v>UN</v>
          </cell>
          <cell r="E1569">
            <v>40325</v>
          </cell>
          <cell r="F1569">
            <v>17500</v>
          </cell>
        </row>
        <row r="1570">
          <cell r="A1570">
            <v>226</v>
          </cell>
          <cell r="B1570" t="str">
            <v>TEJA PLACA Ond. No. 6 ETERNIT</v>
          </cell>
          <cell r="C1570" t="str">
            <v>UN</v>
          </cell>
          <cell r="E1570">
            <v>41093</v>
          </cell>
          <cell r="F1570">
            <v>21075</v>
          </cell>
        </row>
        <row r="1571">
          <cell r="A1571">
            <v>2240</v>
          </cell>
          <cell r="B1571" t="str">
            <v>TEJA PLACA Ond. No. 10 ETERNIT</v>
          </cell>
          <cell r="C1571" t="str">
            <v>UN</v>
          </cell>
          <cell r="E1571">
            <v>40325</v>
          </cell>
          <cell r="F1571">
            <v>34500</v>
          </cell>
        </row>
        <row r="1573">
          <cell r="A1573">
            <v>249</v>
          </cell>
          <cell r="B1573" t="str">
            <v>TEJA PLANA AA Ref.763 MOORE</v>
          </cell>
          <cell r="C1573" t="str">
            <v>M2</v>
          </cell>
          <cell r="D1573" t="str">
            <v>+ flete</v>
          </cell>
          <cell r="E1573">
            <v>40325</v>
          </cell>
          <cell r="F1573">
            <v>24842</v>
          </cell>
        </row>
        <row r="1575">
          <cell r="A1575">
            <v>1932</v>
          </cell>
          <cell r="B1575" t="str">
            <v>TEJA PLANA 25x15 NATURAL MOORE</v>
          </cell>
          <cell r="C1575" t="str">
            <v>UN</v>
          </cell>
          <cell r="E1575">
            <v>40325</v>
          </cell>
          <cell r="F1575">
            <v>21344</v>
          </cell>
        </row>
        <row r="1576">
          <cell r="A1576">
            <v>1931</v>
          </cell>
          <cell r="B1576" t="str">
            <v>TEJA PLANA 25x15 Vitrif MOORE</v>
          </cell>
          <cell r="C1576" t="str">
            <v>UN</v>
          </cell>
          <cell r="E1576">
            <v>40325</v>
          </cell>
          <cell r="F1576">
            <v>42920</v>
          </cell>
        </row>
        <row r="1578">
          <cell r="A1578">
            <v>2481</v>
          </cell>
          <cell r="B1578" t="str">
            <v>TEJA PLANA 25x17 NATURAL MOORE</v>
          </cell>
          <cell r="C1578" t="str">
            <v>UN</v>
          </cell>
          <cell r="D1578" t="str">
            <v>+ flete</v>
          </cell>
          <cell r="E1578">
            <v>40325</v>
          </cell>
          <cell r="F1578">
            <v>10709</v>
          </cell>
        </row>
        <row r="1579">
          <cell r="A1579">
            <v>235</v>
          </cell>
          <cell r="B1579" t="str">
            <v>TEJA Plast. #4 AJONIT AJOVER</v>
          </cell>
          <cell r="C1579" t="str">
            <v>UN</v>
          </cell>
          <cell r="D1579" t="str">
            <v>00-01041-00</v>
          </cell>
          <cell r="E1579">
            <v>40325</v>
          </cell>
          <cell r="F1579">
            <v>22000</v>
          </cell>
        </row>
        <row r="1580">
          <cell r="A1580">
            <v>230</v>
          </cell>
          <cell r="B1580" t="str">
            <v>TEJA Plast. #4 RURALIT AJOVER</v>
          </cell>
          <cell r="C1580" t="str">
            <v>UN</v>
          </cell>
          <cell r="D1580" t="str">
            <v>00-07041-00</v>
          </cell>
          <cell r="E1580">
            <v>40325</v>
          </cell>
          <cell r="F1580">
            <v>23200</v>
          </cell>
        </row>
        <row r="1581">
          <cell r="A1581">
            <v>165</v>
          </cell>
          <cell r="B1581" t="str">
            <v>TEJA Plast. #5 AJONIT AJOVER</v>
          </cell>
          <cell r="C1581" t="str">
            <v>UN</v>
          </cell>
          <cell r="D1581" t="str">
            <v>00-01051-00</v>
          </cell>
          <cell r="E1581">
            <v>40325</v>
          </cell>
          <cell r="F1581">
            <v>24200</v>
          </cell>
        </row>
        <row r="1582">
          <cell r="A1582">
            <v>2972</v>
          </cell>
          <cell r="B1582" t="str">
            <v>TEJA Plast. #5 RURALIT AJOVER</v>
          </cell>
          <cell r="C1582" t="str">
            <v>UN</v>
          </cell>
          <cell r="D1582" t="str">
            <v>00-07051-00</v>
          </cell>
          <cell r="E1582">
            <v>40325</v>
          </cell>
          <cell r="F1582">
            <v>23200</v>
          </cell>
        </row>
        <row r="1583">
          <cell r="A1583">
            <v>360</v>
          </cell>
          <cell r="B1583" t="str">
            <v>TEJA Plast. #6 AJONIT AJOVER</v>
          </cell>
          <cell r="C1583" t="str">
            <v>UN</v>
          </cell>
          <cell r="D1583" t="str">
            <v>00-01061-00</v>
          </cell>
          <cell r="E1583">
            <v>40793</v>
          </cell>
          <cell r="F1583">
            <v>34900</v>
          </cell>
        </row>
        <row r="1584">
          <cell r="A1584">
            <v>231</v>
          </cell>
          <cell r="B1584" t="str">
            <v>TEJA Plast. #6 RURALIT AJOVER</v>
          </cell>
          <cell r="C1584" t="str">
            <v>UN</v>
          </cell>
          <cell r="D1584" t="str">
            <v>00-07061-00</v>
          </cell>
          <cell r="E1584">
            <v>40325</v>
          </cell>
          <cell r="F1584">
            <v>28899</v>
          </cell>
        </row>
        <row r="1585">
          <cell r="A1585">
            <v>322</v>
          </cell>
          <cell r="B1585" t="str">
            <v>TEJA Plast. #8 AJONIT AJOVER</v>
          </cell>
          <cell r="C1585" t="str">
            <v>UN</v>
          </cell>
          <cell r="D1585" t="str">
            <v>00-01081-00</v>
          </cell>
          <cell r="E1585">
            <v>40325</v>
          </cell>
          <cell r="F1585">
            <v>39000</v>
          </cell>
        </row>
        <row r="1586">
          <cell r="A1586">
            <v>1944</v>
          </cell>
          <cell r="B1586" t="str">
            <v>TEJA Plast. #8 RURALIT AJOVER</v>
          </cell>
          <cell r="C1586" t="str">
            <v>UN</v>
          </cell>
          <cell r="D1586" t="str">
            <v>00-07081-00</v>
          </cell>
          <cell r="E1586">
            <v>40325</v>
          </cell>
          <cell r="F1586">
            <v>47522</v>
          </cell>
        </row>
        <row r="1587">
          <cell r="A1587">
            <v>1660</v>
          </cell>
          <cell r="B1587" t="str">
            <v>TEJA Plast.#10 AJONIT AJOVER</v>
          </cell>
          <cell r="C1587" t="str">
            <v>UN</v>
          </cell>
          <cell r="D1587" t="str">
            <v>00-01101-00</v>
          </cell>
          <cell r="E1587">
            <v>42857</v>
          </cell>
          <cell r="F1587">
            <v>62600</v>
          </cell>
        </row>
        <row r="1588">
          <cell r="A1588">
            <v>2979</v>
          </cell>
          <cell r="B1588" t="str">
            <v>TEJA Plast.#10 RURALIT AJOVER</v>
          </cell>
          <cell r="C1588" t="str">
            <v>UN</v>
          </cell>
          <cell r="D1588" t="str">
            <v>00-07011-00</v>
          </cell>
          <cell r="E1588">
            <v>40325</v>
          </cell>
          <cell r="F1588">
            <v>46600</v>
          </cell>
        </row>
        <row r="1589">
          <cell r="A1589">
            <v>2767</v>
          </cell>
          <cell r="B1589" t="str">
            <v>TEJA Plast.ESPAÑOLA grande AJOVER</v>
          </cell>
          <cell r="C1589" t="str">
            <v>UN</v>
          </cell>
          <cell r="D1589" t="str">
            <v>00-08161-00</v>
          </cell>
          <cell r="E1589">
            <v>40325</v>
          </cell>
          <cell r="F1589">
            <v>31792</v>
          </cell>
        </row>
        <row r="1590">
          <cell r="A1590">
            <v>404</v>
          </cell>
          <cell r="B1590" t="str">
            <v>TEJA Plast.ESPAÑOLA pequeña AJOVER</v>
          </cell>
          <cell r="C1590" t="str">
            <v>UN</v>
          </cell>
          <cell r="D1590" t="str">
            <v>00-08071-00</v>
          </cell>
          <cell r="E1590">
            <v>40792</v>
          </cell>
          <cell r="F1590">
            <v>36100</v>
          </cell>
        </row>
        <row r="1592">
          <cell r="A1592">
            <v>1327</v>
          </cell>
          <cell r="B1592" t="str">
            <v>TEJA PLASTICA No AJOVER ADRI</v>
          </cell>
          <cell r="C1592" t="str">
            <v>UN</v>
          </cell>
          <cell r="E1592">
            <v>39884</v>
          </cell>
          <cell r="F1592">
            <v>39324</v>
          </cell>
        </row>
        <row r="1594">
          <cell r="A1594">
            <v>1858</v>
          </cell>
          <cell r="B1594" t="str">
            <v>TEJA RECTANGULAR 3.5 mm.</v>
          </cell>
          <cell r="C1594" t="str">
            <v>M2</v>
          </cell>
          <cell r="D1594" t="str">
            <v>TR</v>
          </cell>
          <cell r="E1594">
            <v>40325</v>
          </cell>
          <cell r="F1594">
            <v>143115</v>
          </cell>
        </row>
        <row r="1595">
          <cell r="A1595">
            <v>2306</v>
          </cell>
          <cell r="B1595" t="str">
            <v>TEJA REYNALUM 66 2.40 x 74 2mm.</v>
          </cell>
          <cell r="C1595" t="str">
            <v>UN</v>
          </cell>
          <cell r="D1595">
            <v>12951</v>
          </cell>
          <cell r="E1595">
            <v>40325</v>
          </cell>
          <cell r="F1595">
            <v>214600</v>
          </cell>
        </row>
        <row r="1596">
          <cell r="A1596">
            <v>2307</v>
          </cell>
          <cell r="B1596" t="str">
            <v>TEJA REYNALUM 77 2.40 x 85 3mm.</v>
          </cell>
          <cell r="C1596" t="str">
            <v>UN</v>
          </cell>
          <cell r="D1596">
            <v>12962</v>
          </cell>
          <cell r="E1596">
            <v>40325</v>
          </cell>
          <cell r="F1596">
            <v>241000</v>
          </cell>
        </row>
        <row r="1598">
          <cell r="A1598">
            <v>3484</v>
          </cell>
          <cell r="B1598" t="str">
            <v>TEJA ROYALCO ANDINA</v>
          </cell>
          <cell r="C1598" t="str">
            <v>M2</v>
          </cell>
          <cell r="E1598">
            <v>40325</v>
          </cell>
          <cell r="F1598">
            <v>71688</v>
          </cell>
        </row>
        <row r="1600">
          <cell r="A1600">
            <v>232</v>
          </cell>
          <cell r="B1600" t="str">
            <v>TEJA RURALIT No.4</v>
          </cell>
          <cell r="C1600" t="str">
            <v>UN</v>
          </cell>
          <cell r="D1600">
            <v>102509999</v>
          </cell>
          <cell r="E1600">
            <v>40325</v>
          </cell>
          <cell r="F1600">
            <v>24007</v>
          </cell>
        </row>
        <row r="1601">
          <cell r="A1601">
            <v>233</v>
          </cell>
          <cell r="B1601" t="str">
            <v>TEJA RURALIT No.6</v>
          </cell>
          <cell r="C1601" t="str">
            <v>UN</v>
          </cell>
          <cell r="D1601">
            <v>102510013</v>
          </cell>
          <cell r="E1601">
            <v>40322</v>
          </cell>
          <cell r="F1601">
            <v>35000</v>
          </cell>
        </row>
        <row r="1602">
          <cell r="A1602">
            <v>234</v>
          </cell>
          <cell r="B1602" t="str">
            <v>TEJA RURALIT No.8</v>
          </cell>
          <cell r="C1602" t="str">
            <v>UN</v>
          </cell>
          <cell r="D1602">
            <v>102510039</v>
          </cell>
          <cell r="E1602">
            <v>40325</v>
          </cell>
          <cell r="F1602">
            <v>44000</v>
          </cell>
        </row>
        <row r="1603">
          <cell r="A1603">
            <v>2474</v>
          </cell>
          <cell r="B1603" t="str">
            <v>TEJA SHINGLE Marathon</v>
          </cell>
          <cell r="C1603" t="str">
            <v>M2</v>
          </cell>
          <cell r="D1603">
            <v>28520</v>
          </cell>
          <cell r="E1603">
            <v>42857</v>
          </cell>
          <cell r="F1603">
            <v>29967</v>
          </cell>
        </row>
        <row r="1604">
          <cell r="A1604">
            <v>3067</v>
          </cell>
          <cell r="B1604" t="str">
            <v>TEJA SHINGLE SPANISH RED S/inst. Fglas</v>
          </cell>
          <cell r="C1604" t="str">
            <v>M2</v>
          </cell>
          <cell r="D1604">
            <v>28540</v>
          </cell>
          <cell r="E1604">
            <v>40325</v>
          </cell>
          <cell r="F1604">
            <v>32581</v>
          </cell>
        </row>
        <row r="1606">
          <cell r="A1606">
            <v>100011</v>
          </cell>
          <cell r="B1606" t="str">
            <v>Teja sin traslapos termo acustica **</v>
          </cell>
          <cell r="C1606" t="str">
            <v>M2</v>
          </cell>
          <cell r="E1606">
            <v>40325</v>
          </cell>
          <cell r="F1606">
            <v>30618</v>
          </cell>
        </row>
        <row r="1607">
          <cell r="A1607">
            <v>236</v>
          </cell>
          <cell r="B1607" t="str">
            <v>TEJA TEJALIT # 4 DOBLE ETERNIT</v>
          </cell>
          <cell r="C1607" t="str">
            <v>UN</v>
          </cell>
          <cell r="E1607">
            <v>43082</v>
          </cell>
          <cell r="F1607">
            <v>15600</v>
          </cell>
        </row>
        <row r="1608">
          <cell r="A1608">
            <v>237</v>
          </cell>
          <cell r="B1608" t="str">
            <v>TEJA TEJALIT # 6 DOBLE ETERNIT</v>
          </cell>
          <cell r="C1608" t="str">
            <v>UN</v>
          </cell>
          <cell r="E1608">
            <v>40325</v>
          </cell>
          <cell r="F1608">
            <v>34000</v>
          </cell>
        </row>
        <row r="1609">
          <cell r="A1609">
            <v>238</v>
          </cell>
          <cell r="B1609" t="str">
            <v>TEJA TEJALIT # 8 DOBLE ETERNIT</v>
          </cell>
          <cell r="C1609" t="str">
            <v>UN</v>
          </cell>
          <cell r="E1609">
            <v>40325</v>
          </cell>
          <cell r="F1609">
            <v>44000</v>
          </cell>
        </row>
        <row r="1610">
          <cell r="A1610">
            <v>100351</v>
          </cell>
          <cell r="B1610" t="str">
            <v>Teja termo acustica Ajover trapezoidal **</v>
          </cell>
          <cell r="C1610" t="str">
            <v>M2</v>
          </cell>
          <cell r="E1610">
            <v>41234</v>
          </cell>
          <cell r="F1610">
            <v>25300</v>
          </cell>
        </row>
        <row r="1612">
          <cell r="A1612">
            <v>239</v>
          </cell>
          <cell r="B1612" t="str">
            <v>TEJA Tripl.No.1 179x117 Acr.2mm</v>
          </cell>
          <cell r="C1612" t="str">
            <v>UN</v>
          </cell>
          <cell r="D1612">
            <v>13133</v>
          </cell>
          <cell r="E1612">
            <v>40325</v>
          </cell>
          <cell r="F1612">
            <v>160000</v>
          </cell>
        </row>
        <row r="1613">
          <cell r="A1613">
            <v>2067</v>
          </cell>
          <cell r="B1613" t="str">
            <v>TEJA Tripl.No.1 179x117Acr.3mm</v>
          </cell>
          <cell r="C1613" t="str">
            <v>UN</v>
          </cell>
          <cell r="D1613">
            <v>13113</v>
          </cell>
          <cell r="E1613">
            <v>40325</v>
          </cell>
          <cell r="F1613">
            <v>230800</v>
          </cell>
        </row>
        <row r="1614">
          <cell r="A1614">
            <v>2304</v>
          </cell>
          <cell r="B1614" t="str">
            <v>TEJA Tripl.No.2 240x117 Acr.2mm</v>
          </cell>
          <cell r="C1614" t="str">
            <v>UN</v>
          </cell>
          <cell r="D1614">
            <v>13134</v>
          </cell>
          <cell r="E1614">
            <v>40325</v>
          </cell>
          <cell r="F1614">
            <v>200300</v>
          </cell>
        </row>
        <row r="1615">
          <cell r="A1615">
            <v>2303</v>
          </cell>
          <cell r="B1615" t="str">
            <v>TEJA Tripl.No.2 240x117 Acr.3mm</v>
          </cell>
          <cell r="C1615" t="str">
            <v>UN</v>
          </cell>
          <cell r="D1615">
            <v>13114</v>
          </cell>
          <cell r="E1615">
            <v>40325</v>
          </cell>
          <cell r="F1615">
            <v>297500</v>
          </cell>
        </row>
        <row r="1616">
          <cell r="A1616">
            <v>2301</v>
          </cell>
          <cell r="B1616" t="str">
            <v>TEJA Tripl.No.5 145x117 Acr.2mm</v>
          </cell>
          <cell r="C1616" t="str">
            <v>UN</v>
          </cell>
          <cell r="D1616">
            <v>13144</v>
          </cell>
          <cell r="E1616">
            <v>40325</v>
          </cell>
          <cell r="F1616">
            <v>142680</v>
          </cell>
        </row>
        <row r="1617">
          <cell r="A1617">
            <v>2302</v>
          </cell>
          <cell r="B1617" t="str">
            <v>TEJA Tripl.No.5 145x117 Acr.3mm</v>
          </cell>
          <cell r="C1617" t="str">
            <v>UN</v>
          </cell>
          <cell r="D1617">
            <v>13145</v>
          </cell>
          <cell r="E1617">
            <v>40325</v>
          </cell>
          <cell r="F1617">
            <v>182000</v>
          </cell>
        </row>
        <row r="1619">
          <cell r="A1619">
            <v>240</v>
          </cell>
          <cell r="B1619" t="str">
            <v>TERMINAL LATERAL No. 4 ETERNIT</v>
          </cell>
          <cell r="C1619" t="str">
            <v>UN</v>
          </cell>
          <cell r="E1619">
            <v>40325</v>
          </cell>
          <cell r="F1619">
            <v>26690</v>
          </cell>
        </row>
        <row r="1620">
          <cell r="A1620">
            <v>241</v>
          </cell>
          <cell r="B1620" t="str">
            <v>TERMINAL LATERAL No. 6 ETERNIT</v>
          </cell>
          <cell r="C1620" t="str">
            <v>UN</v>
          </cell>
          <cell r="E1620">
            <v>40325</v>
          </cell>
          <cell r="F1620">
            <v>24500</v>
          </cell>
        </row>
        <row r="1622">
          <cell r="A1622">
            <v>2276</v>
          </cell>
          <cell r="B1622" t="str">
            <v>TIMPANO/BOV No.1 120x60 3mm</v>
          </cell>
          <cell r="C1622" t="str">
            <v>UN</v>
          </cell>
          <cell r="D1622">
            <v>13166</v>
          </cell>
          <cell r="E1622">
            <v>40325</v>
          </cell>
          <cell r="F1622">
            <v>183976</v>
          </cell>
        </row>
        <row r="1623">
          <cell r="A1623">
            <v>2277</v>
          </cell>
          <cell r="B1623" t="str">
            <v>TIMPANO/BOV No.2 159x33 3mm</v>
          </cell>
          <cell r="C1623" t="str">
            <v>UN</v>
          </cell>
          <cell r="D1623">
            <v>13191</v>
          </cell>
          <cell r="E1623">
            <v>40325</v>
          </cell>
          <cell r="F1623">
            <v>161008</v>
          </cell>
        </row>
        <row r="1624">
          <cell r="A1624">
            <v>2278</v>
          </cell>
          <cell r="B1624" t="str">
            <v>TIMPANO/BOV No.3 245x130 3mm</v>
          </cell>
          <cell r="C1624" t="str">
            <v>UN</v>
          </cell>
          <cell r="D1624">
            <v>13164</v>
          </cell>
          <cell r="E1624">
            <v>40325</v>
          </cell>
          <cell r="F1624">
            <v>526500</v>
          </cell>
        </row>
        <row r="1625">
          <cell r="A1625">
            <v>2279</v>
          </cell>
          <cell r="B1625" t="str">
            <v>TIMPANO/BOV No.4 275x150 3mm</v>
          </cell>
          <cell r="C1625" t="str">
            <v>UN</v>
          </cell>
          <cell r="D1625">
            <v>13174</v>
          </cell>
          <cell r="E1625">
            <v>40325</v>
          </cell>
          <cell r="F1625">
            <v>696000</v>
          </cell>
        </row>
        <row r="1626">
          <cell r="A1626">
            <v>2722</v>
          </cell>
          <cell r="B1626" t="str">
            <v>TIMPANO/BOV No.5 190x50 3mm</v>
          </cell>
          <cell r="C1626" t="str">
            <v>UN</v>
          </cell>
          <cell r="D1626">
            <v>13194</v>
          </cell>
          <cell r="E1626">
            <v>40325</v>
          </cell>
          <cell r="F1626">
            <v>288840</v>
          </cell>
        </row>
        <row r="1628">
          <cell r="B1628" t="str">
            <v>Tekhne Ltda. Control Integral de Obras</v>
          </cell>
        </row>
        <row r="1632">
          <cell r="B1632" t="str">
            <v>Listado de Insumos</v>
          </cell>
        </row>
        <row r="1634">
          <cell r="A1634">
            <v>43132</v>
          </cell>
          <cell r="C1634" t="str">
            <v>INSTITUTO DISTRITAL DE RECREACION Y</v>
          </cell>
          <cell r="E1634" t="str">
            <v>Página 24</v>
          </cell>
        </row>
        <row r="1637">
          <cell r="A1637" t="str">
            <v>Código</v>
          </cell>
          <cell r="B1637" t="str">
            <v>Descripción</v>
          </cell>
          <cell r="D1637" t="str">
            <v>Unidad</v>
          </cell>
          <cell r="F1637" t="str">
            <v>Referencia</v>
          </cell>
        </row>
        <row r="1640">
          <cell r="A1640">
            <v>2282</v>
          </cell>
          <cell r="B1640" t="str">
            <v>TIMPANO/CUMB No.1 90x54 3mm</v>
          </cell>
          <cell r="C1640" t="str">
            <v>UN</v>
          </cell>
          <cell r="D1640">
            <v>13176</v>
          </cell>
          <cell r="E1640">
            <v>40325</v>
          </cell>
          <cell r="F1640">
            <v>143608</v>
          </cell>
        </row>
        <row r="1641">
          <cell r="A1641">
            <v>2283</v>
          </cell>
          <cell r="B1641" t="str">
            <v>TIMPANO/CUMB No.2 204x56 3mm</v>
          </cell>
          <cell r="C1641" t="str">
            <v>UN</v>
          </cell>
          <cell r="D1641">
            <v>13178</v>
          </cell>
          <cell r="E1641">
            <v>40325</v>
          </cell>
          <cell r="F1641">
            <v>326424</v>
          </cell>
        </row>
        <row r="1643">
          <cell r="A1643">
            <v>243</v>
          </cell>
          <cell r="B1643" t="str">
            <v>TORNILL0 FIJACION METALICO CANALETA-90</v>
          </cell>
          <cell r="C1643" t="str">
            <v>UN</v>
          </cell>
          <cell r="E1643">
            <v>42702</v>
          </cell>
          <cell r="F1643">
            <v>2226</v>
          </cell>
        </row>
        <row r="1644">
          <cell r="A1644">
            <v>242</v>
          </cell>
          <cell r="B1644" t="str">
            <v>TORNILLO COMPL.METALcCAN-43 ETERNIT</v>
          </cell>
          <cell r="C1644" t="str">
            <v>UN</v>
          </cell>
          <cell r="E1644">
            <v>42853</v>
          </cell>
          <cell r="F1644">
            <v>1557</v>
          </cell>
        </row>
        <row r="1645">
          <cell r="A1645">
            <v>2255</v>
          </cell>
          <cell r="B1645" t="str">
            <v>TORNILLO Completo.Madera. C-43 ETERNIT</v>
          </cell>
          <cell r="C1645" t="str">
            <v>UN</v>
          </cell>
          <cell r="E1645">
            <v>40325</v>
          </cell>
          <cell r="F1645">
            <v>1331</v>
          </cell>
        </row>
        <row r="1646">
          <cell r="A1646">
            <v>2260</v>
          </cell>
          <cell r="B1646" t="str">
            <v>TORNILLO PL.Ond.+ x4 3/4" ETERNIT</v>
          </cell>
          <cell r="C1646" t="str">
            <v>UN</v>
          </cell>
          <cell r="E1646">
            <v>40325</v>
          </cell>
          <cell r="F1646">
            <v>1900</v>
          </cell>
        </row>
        <row r="1647">
          <cell r="A1647">
            <v>103061</v>
          </cell>
          <cell r="B1647" t="str">
            <v>TORNILLO PLACA AVELLANADO 8X1/4" PUNTA</v>
          </cell>
          <cell r="C1647" t="str">
            <v>UN</v>
          </cell>
          <cell r="E1647">
            <v>40388</v>
          </cell>
          <cell r="F1647">
            <v>90</v>
          </cell>
        </row>
        <row r="1648">
          <cell r="A1648">
            <v>2351</v>
          </cell>
          <cell r="B1648" t="str">
            <v>TRABA COMPL. C-90 ETERNIT</v>
          </cell>
          <cell r="C1648" t="str">
            <v>UN</v>
          </cell>
          <cell r="E1648">
            <v>40325</v>
          </cell>
          <cell r="F1648">
            <v>2250</v>
          </cell>
        </row>
        <row r="1650">
          <cell r="A1650">
            <v>102293</v>
          </cell>
          <cell r="B1650" t="str">
            <v>Trámite sustitución Transformador 75 KVA X150</v>
          </cell>
          <cell r="C1650" t="str">
            <v>UN</v>
          </cell>
          <cell r="D1650">
            <v>13106</v>
          </cell>
          <cell r="E1650">
            <v>40126</v>
          </cell>
          <cell r="F1650">
            <v>650000</v>
          </cell>
        </row>
        <row r="1652">
          <cell r="A1652">
            <v>104832</v>
          </cell>
          <cell r="B1652" t="str">
            <v>UNION DE REMATE PARA 6MM, (2,10m)</v>
          </cell>
          <cell r="C1652" t="str">
            <v>UN</v>
          </cell>
          <cell r="E1652">
            <v>41211</v>
          </cell>
          <cell r="F1652">
            <v>7815</v>
          </cell>
        </row>
        <row r="1653">
          <cell r="A1653">
            <v>104544</v>
          </cell>
          <cell r="B1653" t="str">
            <v>VIGA IPE 240</v>
          </cell>
          <cell r="C1653" t="str">
            <v>ML</v>
          </cell>
          <cell r="E1653">
            <v>41162</v>
          </cell>
          <cell r="F1653">
            <v>79167</v>
          </cell>
        </row>
        <row r="1655">
          <cell r="A1655">
            <v>1814</v>
          </cell>
          <cell r="B1655" t="str">
            <v>VITROLIT (MARQUESINAS)</v>
          </cell>
          <cell r="C1655" t="str">
            <v>M2</v>
          </cell>
          <cell r="D1655" t="str">
            <v>6mm</v>
          </cell>
          <cell r="E1655">
            <v>40325</v>
          </cell>
          <cell r="F1655">
            <v>54000</v>
          </cell>
        </row>
        <row r="1658">
          <cell r="A1658">
            <v>6</v>
          </cell>
          <cell r="C1658" t="str">
            <v>ENCHAPES,PISOS,ALFOMBRAS,PAPEL</v>
          </cell>
        </row>
        <row r="1661">
          <cell r="A1661">
            <v>3482</v>
          </cell>
          <cell r="B1661" t="str">
            <v>ACABADOS FACHALETA DE PVC</v>
          </cell>
          <cell r="C1661" t="str">
            <v>M2</v>
          </cell>
          <cell r="E1661">
            <v>40144</v>
          </cell>
          <cell r="F1661">
            <v>64960</v>
          </cell>
        </row>
        <row r="1662">
          <cell r="A1662">
            <v>105975</v>
          </cell>
          <cell r="B1662" t="str">
            <v>AdhesivoSpray(24 Onz)para pega de cinta</v>
          </cell>
          <cell r="C1662" t="str">
            <v>UN</v>
          </cell>
          <cell r="E1662">
            <v>42663</v>
          </cell>
          <cell r="F1662">
            <v>136880</v>
          </cell>
        </row>
        <row r="1664">
          <cell r="A1664">
            <v>100001</v>
          </cell>
          <cell r="B1664" t="str">
            <v>Adoquín de arcilla tipo tolete **</v>
          </cell>
          <cell r="C1664" t="str">
            <v>M2</v>
          </cell>
          <cell r="D1664" t="str">
            <v>+flete</v>
          </cell>
          <cell r="E1664">
            <v>41764</v>
          </cell>
          <cell r="F1664">
            <v>27500</v>
          </cell>
        </row>
        <row r="1665">
          <cell r="A1665">
            <v>250</v>
          </cell>
          <cell r="B1665" t="str">
            <v>ADOQUIN GRES 10x10x2.5</v>
          </cell>
          <cell r="C1665" t="str">
            <v>M2</v>
          </cell>
          <cell r="D1665">
            <v>780</v>
          </cell>
          <cell r="E1665">
            <v>40233</v>
          </cell>
          <cell r="F1665">
            <v>14600</v>
          </cell>
        </row>
        <row r="1666">
          <cell r="A1666">
            <v>101434</v>
          </cell>
          <cell r="B1666" t="str">
            <v>ADOQUIN GRES BISELADO 20X10X8</v>
          </cell>
          <cell r="C1666" t="str">
            <v>M2</v>
          </cell>
          <cell r="D1666">
            <v>780</v>
          </cell>
          <cell r="E1666">
            <v>41114</v>
          </cell>
          <cell r="F1666">
            <v>28200</v>
          </cell>
        </row>
        <row r="1667">
          <cell r="A1667">
            <v>102504</v>
          </cell>
          <cell r="B1667" t="str">
            <v>ADOQUIN GRES ESPAÑOL</v>
          </cell>
          <cell r="C1667" t="str">
            <v>M2</v>
          </cell>
          <cell r="D1667">
            <v>780</v>
          </cell>
          <cell r="E1667">
            <v>40949</v>
          </cell>
          <cell r="F1667">
            <v>25960</v>
          </cell>
        </row>
        <row r="1669">
          <cell r="A1669">
            <v>1920</v>
          </cell>
          <cell r="B1669" t="str">
            <v>ADOQUIN LIV. MOORE 15x15x5 Nat.</v>
          </cell>
          <cell r="C1669" t="str">
            <v>M2</v>
          </cell>
          <cell r="E1669">
            <v>40233</v>
          </cell>
          <cell r="F1669">
            <v>17300</v>
          </cell>
        </row>
        <row r="1670">
          <cell r="A1670">
            <v>1919</v>
          </cell>
          <cell r="B1670" t="str">
            <v>ADOQUIN Liv. Nat.20x10x3.5 MOORE</v>
          </cell>
          <cell r="C1670" t="str">
            <v>M2</v>
          </cell>
          <cell r="E1670">
            <v>40233</v>
          </cell>
          <cell r="F1670">
            <v>14600</v>
          </cell>
        </row>
        <row r="1671">
          <cell r="A1671">
            <v>1922</v>
          </cell>
          <cell r="B1671" t="str">
            <v>ADOQUIN Liv. Nat.Corbati</v>
          </cell>
          <cell r="C1671" t="str">
            <v>M2</v>
          </cell>
          <cell r="E1671">
            <v>40233</v>
          </cell>
          <cell r="F1671">
            <v>14600</v>
          </cell>
        </row>
        <row r="1672">
          <cell r="A1672">
            <v>1910</v>
          </cell>
          <cell r="B1672" t="str">
            <v>ADOQUIN Nat. 15x15x3.5 MOORE</v>
          </cell>
          <cell r="C1672" t="str">
            <v>M2</v>
          </cell>
          <cell r="E1672">
            <v>41148</v>
          </cell>
          <cell r="F1672">
            <v>16830</v>
          </cell>
        </row>
        <row r="1674">
          <cell r="A1674">
            <v>1908</v>
          </cell>
          <cell r="B1674" t="str">
            <v>ADOQUIN Nat. 20x10x5 MOORE</v>
          </cell>
          <cell r="C1674" t="str">
            <v>M2</v>
          </cell>
          <cell r="D1674" t="str">
            <v>+flete</v>
          </cell>
          <cell r="E1674">
            <v>41233</v>
          </cell>
          <cell r="F1674">
            <v>21120</v>
          </cell>
        </row>
        <row r="1675">
          <cell r="A1675">
            <v>1906</v>
          </cell>
          <cell r="B1675" t="str">
            <v>ADOQUIN Nat. 26x12.5x6 TRAF.VEHIC.LIV</v>
          </cell>
          <cell r="C1675" t="str">
            <v>M2</v>
          </cell>
          <cell r="D1675" t="str">
            <v>+flete</v>
          </cell>
          <cell r="E1675">
            <v>42073</v>
          </cell>
          <cell r="F1675">
            <v>21420</v>
          </cell>
        </row>
        <row r="1677">
          <cell r="A1677">
            <v>1918</v>
          </cell>
          <cell r="B1677" t="str">
            <v>ADOQUIN Nat. CORBATIN MOORE (NO USAR)</v>
          </cell>
          <cell r="C1677" t="str">
            <v>M2</v>
          </cell>
          <cell r="E1677">
            <v>40233</v>
          </cell>
          <cell r="F1677">
            <v>15700</v>
          </cell>
        </row>
        <row r="1678">
          <cell r="A1678">
            <v>102222</v>
          </cell>
          <cell r="B1678" t="str">
            <v>ADOQUIN NAT. CORBATIN MOORE (NO USAR)</v>
          </cell>
          <cell r="C1678" t="str">
            <v>und</v>
          </cell>
          <cell r="E1678">
            <v>40073</v>
          </cell>
          <cell r="F1678">
            <v>456</v>
          </cell>
        </row>
        <row r="1679">
          <cell r="A1679">
            <v>1914</v>
          </cell>
          <cell r="B1679" t="str">
            <v>ADOQUIN Nat. ESCAMA MOORE</v>
          </cell>
          <cell r="C1679" t="str">
            <v>M2</v>
          </cell>
          <cell r="E1679">
            <v>40232</v>
          </cell>
          <cell r="F1679">
            <v>18792</v>
          </cell>
        </row>
        <row r="1680">
          <cell r="A1680">
            <v>1905</v>
          </cell>
          <cell r="B1680" t="str">
            <v>ADOQUIN Natural. 26x12.5x3.5 MOORE</v>
          </cell>
          <cell r="C1680" t="str">
            <v>M2</v>
          </cell>
          <cell r="E1680">
            <v>41148</v>
          </cell>
          <cell r="F1680">
            <v>16830</v>
          </cell>
        </row>
        <row r="1682">
          <cell r="A1682">
            <v>1771</v>
          </cell>
          <cell r="B1682" t="str">
            <v>ADOQUIN PRECOLOMBINO YOMASA 24x15x3</v>
          </cell>
          <cell r="C1682" t="str">
            <v>UN</v>
          </cell>
          <cell r="D1682" t="str">
            <v>LIVIANO</v>
          </cell>
          <cell r="E1682">
            <v>40814</v>
          </cell>
          <cell r="F1682">
            <v>586</v>
          </cell>
        </row>
        <row r="1684">
          <cell r="A1684">
            <v>102243</v>
          </cell>
          <cell r="B1684" t="str">
            <v>ADOQUIN VEHICULAR 8x10x20 Santafé Español</v>
          </cell>
          <cell r="C1684" t="str">
            <v>M2</v>
          </cell>
          <cell r="E1684">
            <v>40099</v>
          </cell>
          <cell r="F1684">
            <v>27650</v>
          </cell>
        </row>
        <row r="1685">
          <cell r="A1685">
            <v>1871</v>
          </cell>
          <cell r="B1685" t="str">
            <v>ADOQUIN VEHICULAR SULTANA</v>
          </cell>
          <cell r="C1685" t="str">
            <v>M2</v>
          </cell>
          <cell r="E1685">
            <v>39675</v>
          </cell>
          <cell r="F1685">
            <v>20000</v>
          </cell>
        </row>
        <row r="1686">
          <cell r="A1686">
            <v>102244</v>
          </cell>
          <cell r="B1686" t="str">
            <v>ADOQUIN VEHICULARMEDIANO(8x10x20)</v>
          </cell>
          <cell r="C1686" t="str">
            <v>M2</v>
          </cell>
          <cell r="E1686">
            <v>41144</v>
          </cell>
          <cell r="F1686">
            <v>28660</v>
          </cell>
        </row>
        <row r="1687">
          <cell r="A1687">
            <v>1909</v>
          </cell>
          <cell r="B1687" t="str">
            <v>ADOQUIN Vitrif. 15x15x3.5 MOORE</v>
          </cell>
          <cell r="C1687" t="str">
            <v>M2</v>
          </cell>
          <cell r="E1687">
            <v>40233</v>
          </cell>
          <cell r="F1687">
            <v>29000</v>
          </cell>
        </row>
        <row r="1688">
          <cell r="A1688">
            <v>1907</v>
          </cell>
          <cell r="B1688" t="str">
            <v>ADOQUIN Vitrif. 20x10x5 MOORE</v>
          </cell>
          <cell r="C1688" t="str">
            <v>M2</v>
          </cell>
          <cell r="E1688">
            <v>40233</v>
          </cell>
          <cell r="F1688">
            <v>29000</v>
          </cell>
        </row>
        <row r="1689">
          <cell r="A1689">
            <v>1917</v>
          </cell>
          <cell r="B1689" t="str">
            <v>ADOQUIN Vitrif. CORBATIN</v>
          </cell>
          <cell r="C1689" t="str">
            <v>M2</v>
          </cell>
          <cell r="E1689">
            <v>42837</v>
          </cell>
          <cell r="F1689">
            <v>28800</v>
          </cell>
        </row>
        <row r="1690">
          <cell r="A1690">
            <v>1913</v>
          </cell>
          <cell r="B1690" t="str">
            <v>ADOQUIN Vitrif. ESCAMA MOORE</v>
          </cell>
          <cell r="C1690" t="str">
            <v>M2</v>
          </cell>
          <cell r="E1690">
            <v>40233</v>
          </cell>
          <cell r="F1690">
            <v>29000</v>
          </cell>
        </row>
        <row r="1691">
          <cell r="A1691">
            <v>105661</v>
          </cell>
          <cell r="B1691" t="str">
            <v>AIRE ACONDI. DE 56600 BTU TIPO SPLIT</v>
          </cell>
          <cell r="C1691" t="str">
            <v>und</v>
          </cell>
          <cell r="E1691">
            <v>42227</v>
          </cell>
          <cell r="F1691">
            <v>8462287</v>
          </cell>
        </row>
        <row r="1692">
          <cell r="A1692">
            <v>104343</v>
          </cell>
          <cell r="B1692" t="str">
            <v>ALCOHOL ETÍLICO AL 97%</v>
          </cell>
          <cell r="C1692" t="str">
            <v>kg</v>
          </cell>
          <cell r="E1692">
            <v>41766</v>
          </cell>
          <cell r="F1692">
            <v>2500</v>
          </cell>
        </row>
        <row r="1694">
          <cell r="A1694">
            <v>102729</v>
          </cell>
          <cell r="B1694" t="str">
            <v>ALFACOLOR 1-3 BLANCO (5Kg-1)</v>
          </cell>
          <cell r="C1694" t="str">
            <v>KG</v>
          </cell>
          <cell r="D1694" t="str">
            <v>31100 5KL</v>
          </cell>
          <cell r="E1694">
            <v>42853</v>
          </cell>
          <cell r="F1694">
            <v>4122</v>
          </cell>
        </row>
        <row r="1696">
          <cell r="A1696">
            <v>103692</v>
          </cell>
          <cell r="B1696" t="str">
            <v>ALFACOLOR 1-5 PLUS NEGRO (5Kg)</v>
          </cell>
          <cell r="C1696" t="str">
            <v>kg</v>
          </cell>
          <cell r="E1696">
            <v>42262</v>
          </cell>
          <cell r="F1696">
            <v>4300</v>
          </cell>
        </row>
        <row r="1698">
          <cell r="A1698">
            <v>102728</v>
          </cell>
          <cell r="B1698" t="str">
            <v>ALFALISTO PLUS (25Kg)</v>
          </cell>
          <cell r="C1698" t="str">
            <v>KG</v>
          </cell>
          <cell r="D1698" t="str">
            <v>31100 5KL</v>
          </cell>
          <cell r="E1698">
            <v>42853</v>
          </cell>
          <cell r="F1698">
            <v>1719</v>
          </cell>
        </row>
        <row r="1700">
          <cell r="A1700">
            <v>103648</v>
          </cell>
          <cell r="B1700" t="str">
            <v>ALFALISTO PLUS BLANCO CON LATEX (NO</v>
          </cell>
          <cell r="C1700" t="str">
            <v>kg</v>
          </cell>
          <cell r="E1700">
            <v>42199</v>
          </cell>
          <cell r="F1700">
            <v>1796</v>
          </cell>
        </row>
        <row r="1701">
          <cell r="A1701">
            <v>292</v>
          </cell>
          <cell r="B1701" t="str">
            <v>ALFARJIA GRABADA 12x17x7 fab</v>
          </cell>
          <cell r="C1701" t="str">
            <v>UN</v>
          </cell>
          <cell r="E1701">
            <v>40808</v>
          </cell>
          <cell r="F1701">
            <v>754</v>
          </cell>
        </row>
        <row r="1702">
          <cell r="A1702">
            <v>290</v>
          </cell>
          <cell r="B1702" t="str">
            <v>ALFARJIA GRABADA 12x17x7 obra</v>
          </cell>
          <cell r="C1702" t="str">
            <v>UN</v>
          </cell>
          <cell r="E1702">
            <v>40808</v>
          </cell>
          <cell r="F1702">
            <v>782</v>
          </cell>
        </row>
        <row r="1703">
          <cell r="A1703">
            <v>102844</v>
          </cell>
          <cell r="B1703" t="str">
            <v>ALFOMBRA ALFA ALEGRO 800gr</v>
          </cell>
          <cell r="C1703" t="str">
            <v>M2</v>
          </cell>
          <cell r="E1703">
            <v>40332</v>
          </cell>
          <cell r="F1703">
            <v>32147</v>
          </cell>
        </row>
        <row r="1705">
          <cell r="A1705">
            <v>254</v>
          </cell>
          <cell r="B1705" t="str">
            <v>ALFOMBRA ALFA BOSTONIAN</v>
          </cell>
          <cell r="C1705" t="str">
            <v>M2</v>
          </cell>
          <cell r="D1705" t="str">
            <v>A 009647</v>
          </cell>
          <cell r="E1705">
            <v>40346</v>
          </cell>
          <cell r="F1705">
            <v>44000</v>
          </cell>
        </row>
        <row r="1706">
          <cell r="A1706">
            <v>256</v>
          </cell>
          <cell r="B1706" t="str">
            <v>ALFOMBRA ALFA KASHMIR IMPERIAL</v>
          </cell>
          <cell r="C1706" t="str">
            <v>M2</v>
          </cell>
          <cell r="D1706" t="str">
            <v>A 000042</v>
          </cell>
          <cell r="E1706">
            <v>40346</v>
          </cell>
          <cell r="F1706">
            <v>125000</v>
          </cell>
        </row>
        <row r="1709">
          <cell r="B1709" t="str">
            <v>Tekhne Ltda. Control Integral de Obras</v>
          </cell>
        </row>
        <row r="1713">
          <cell r="B1713" t="str">
            <v>Listado de Insumos</v>
          </cell>
        </row>
        <row r="1715">
          <cell r="A1715">
            <v>43132</v>
          </cell>
          <cell r="C1715" t="str">
            <v>INSTITUTO DISTRITAL DE RECREACION Y</v>
          </cell>
          <cell r="E1715" t="str">
            <v>Página 25</v>
          </cell>
        </row>
        <row r="1718">
          <cell r="A1718" t="str">
            <v>Código</v>
          </cell>
          <cell r="B1718" t="str">
            <v>Descripción</v>
          </cell>
          <cell r="D1718" t="str">
            <v>Unidad</v>
          </cell>
          <cell r="F1718" t="str">
            <v>Referencia</v>
          </cell>
        </row>
        <row r="1721">
          <cell r="A1721">
            <v>263</v>
          </cell>
          <cell r="B1721" t="str">
            <v>ALFOMBRA ALFA PREMIER (NYLON)</v>
          </cell>
          <cell r="C1721" t="str">
            <v>M2</v>
          </cell>
          <cell r="D1721" t="str">
            <v>A 011660</v>
          </cell>
          <cell r="E1721">
            <v>40795</v>
          </cell>
          <cell r="F1721">
            <v>56956</v>
          </cell>
        </row>
        <row r="1722">
          <cell r="A1722">
            <v>259</v>
          </cell>
          <cell r="B1722" t="str">
            <v>ALFOMBRA ALFA SPLENDOR (NYLON)</v>
          </cell>
          <cell r="C1722" t="str">
            <v>M2</v>
          </cell>
          <cell r="D1722" t="str">
            <v>A 000089</v>
          </cell>
          <cell r="E1722">
            <v>40346</v>
          </cell>
          <cell r="F1722">
            <v>98000</v>
          </cell>
        </row>
        <row r="1723">
          <cell r="A1723">
            <v>255</v>
          </cell>
          <cell r="B1723" t="str">
            <v>ALFOMBRA ALFA VICTORY</v>
          </cell>
          <cell r="C1723" t="str">
            <v>M2</v>
          </cell>
          <cell r="D1723" t="str">
            <v>A 028452</v>
          </cell>
          <cell r="E1723">
            <v>42110</v>
          </cell>
          <cell r="F1723">
            <v>55138</v>
          </cell>
        </row>
        <row r="1725">
          <cell r="A1725">
            <v>252</v>
          </cell>
          <cell r="B1725" t="str">
            <v>ALFOMBRA ALFA VICTORY PLUS</v>
          </cell>
          <cell r="C1725" t="str">
            <v>M2</v>
          </cell>
          <cell r="E1725">
            <v>40346</v>
          </cell>
          <cell r="F1725">
            <v>47000</v>
          </cell>
        </row>
        <row r="1726">
          <cell r="A1726">
            <v>267</v>
          </cell>
          <cell r="B1726" t="str">
            <v>ALFOMBRA PAVCO ACUARELA Inst.</v>
          </cell>
          <cell r="C1726" t="str">
            <v>M2</v>
          </cell>
          <cell r="E1726">
            <v>40795</v>
          </cell>
          <cell r="F1726">
            <v>23473</v>
          </cell>
        </row>
        <row r="1727">
          <cell r="A1727">
            <v>273</v>
          </cell>
          <cell r="B1727" t="str">
            <v>ALFOMBRA PAVCO DALTON Inst.</v>
          </cell>
          <cell r="C1727" t="str">
            <v>M2</v>
          </cell>
          <cell r="E1727">
            <v>40798</v>
          </cell>
          <cell r="F1727">
            <v>22885</v>
          </cell>
        </row>
        <row r="1728">
          <cell r="A1728">
            <v>278</v>
          </cell>
          <cell r="B1728" t="str">
            <v>ALFOMBRA PAVCO FLORESTA II Inst.</v>
          </cell>
          <cell r="C1728" t="str">
            <v>M2</v>
          </cell>
          <cell r="E1728">
            <v>40798</v>
          </cell>
          <cell r="F1728">
            <v>38483</v>
          </cell>
        </row>
        <row r="1729">
          <cell r="A1729">
            <v>2126</v>
          </cell>
          <cell r="B1729" t="str">
            <v>ALFOMBRA PAVCO IGUAZU Inst.</v>
          </cell>
          <cell r="C1729" t="str">
            <v>M2</v>
          </cell>
          <cell r="E1729">
            <v>40345</v>
          </cell>
          <cell r="F1729">
            <v>44179</v>
          </cell>
        </row>
        <row r="1730">
          <cell r="A1730">
            <v>2123</v>
          </cell>
          <cell r="B1730" t="str">
            <v>ALFOMBRA PAVCO IMPERIAL Inst</v>
          </cell>
          <cell r="C1730" t="str">
            <v>M2</v>
          </cell>
          <cell r="E1730">
            <v>40346</v>
          </cell>
          <cell r="F1730">
            <v>23473</v>
          </cell>
        </row>
        <row r="1731">
          <cell r="A1731">
            <v>272</v>
          </cell>
          <cell r="B1731" t="str">
            <v>ALFOMBRA PAVCO MAGISTRAL Inst.</v>
          </cell>
          <cell r="C1731" t="str">
            <v>M2</v>
          </cell>
          <cell r="E1731">
            <v>40798</v>
          </cell>
          <cell r="F1731">
            <v>86200</v>
          </cell>
        </row>
        <row r="1732">
          <cell r="A1732">
            <v>2122</v>
          </cell>
          <cell r="B1732" t="str">
            <v>ALFOMBRA PAVCO MALAGA sahara Inst.</v>
          </cell>
          <cell r="C1732" t="str">
            <v>M2</v>
          </cell>
          <cell r="E1732">
            <v>40346</v>
          </cell>
          <cell r="F1732">
            <v>28560</v>
          </cell>
        </row>
        <row r="1733">
          <cell r="A1733">
            <v>277</v>
          </cell>
          <cell r="B1733" t="str">
            <v>ALFOMBRA PAVCO MINK Inst.</v>
          </cell>
          <cell r="C1733" t="str">
            <v>M2</v>
          </cell>
          <cell r="E1733">
            <v>40798</v>
          </cell>
          <cell r="F1733">
            <v>84198</v>
          </cell>
        </row>
        <row r="1734">
          <cell r="A1734">
            <v>275</v>
          </cell>
          <cell r="B1734" t="str">
            <v>ALFOMBRA PAVCO MONACO Inst.</v>
          </cell>
          <cell r="C1734" t="str">
            <v>M2</v>
          </cell>
          <cell r="E1734">
            <v>40798</v>
          </cell>
          <cell r="F1734">
            <v>71682</v>
          </cell>
        </row>
        <row r="1735">
          <cell r="A1735">
            <v>265</v>
          </cell>
          <cell r="B1735" t="str">
            <v>ALFOMBRA PAVCO MONTANA Inst</v>
          </cell>
          <cell r="C1735" t="str">
            <v>M2</v>
          </cell>
          <cell r="E1735">
            <v>40795</v>
          </cell>
          <cell r="F1735">
            <v>20106</v>
          </cell>
        </row>
        <row r="1736">
          <cell r="A1736">
            <v>276</v>
          </cell>
          <cell r="B1736" t="str">
            <v>ALFOMBRA PAVCO OASIS Inst.</v>
          </cell>
          <cell r="C1736" t="str">
            <v>M2</v>
          </cell>
          <cell r="E1736">
            <v>40798</v>
          </cell>
          <cell r="F1736">
            <v>59166</v>
          </cell>
        </row>
        <row r="1737">
          <cell r="A1737">
            <v>2127</v>
          </cell>
          <cell r="B1737" t="str">
            <v>ALFOMBRA PAVCO SOLAR Inst.</v>
          </cell>
          <cell r="C1737" t="str">
            <v>M2</v>
          </cell>
          <cell r="E1737">
            <v>40115</v>
          </cell>
          <cell r="F1737">
            <v>25200</v>
          </cell>
        </row>
        <row r="1739">
          <cell r="A1739">
            <v>2125</v>
          </cell>
          <cell r="B1739" t="str">
            <v>ALFOMBRA PAVCO TUNEZ II Inst.</v>
          </cell>
          <cell r="C1739" t="str">
            <v>M2</v>
          </cell>
          <cell r="D1739" t="str">
            <v>Recortadas</v>
          </cell>
          <cell r="E1739">
            <v>40346</v>
          </cell>
          <cell r="F1739">
            <v>37773</v>
          </cell>
        </row>
        <row r="1741">
          <cell r="A1741">
            <v>104485</v>
          </cell>
          <cell r="B1741" t="str">
            <v>ALQUILER DESTRONCADORA</v>
          </cell>
          <cell r="C1741" t="str">
            <v>DD</v>
          </cell>
          <cell r="E1741">
            <v>41137</v>
          </cell>
          <cell r="F1741">
            <v>40000</v>
          </cell>
        </row>
        <row r="1743">
          <cell r="A1743">
            <v>100944</v>
          </cell>
          <cell r="B1743" t="str">
            <v>Arcilla **</v>
          </cell>
          <cell r="C1743" t="str">
            <v>M3</v>
          </cell>
          <cell r="D1743" t="str">
            <v>+flete</v>
          </cell>
          <cell r="E1743">
            <v>40409</v>
          </cell>
          <cell r="F1743">
            <v>30000</v>
          </cell>
        </row>
        <row r="1745">
          <cell r="A1745">
            <v>106415</v>
          </cell>
          <cell r="B1745" t="str">
            <v>AUTO NIVELANTE SUECO SCHONOX FA (4000</v>
          </cell>
          <cell r="C1745" t="str">
            <v>m2</v>
          </cell>
          <cell r="E1745">
            <v>42879</v>
          </cell>
          <cell r="F1745">
            <v>33558</v>
          </cell>
        </row>
        <row r="1746">
          <cell r="A1746">
            <v>101120</v>
          </cell>
          <cell r="B1746" t="str">
            <v>BALDOSA ALFA GRANILLA GRIS 30x30</v>
          </cell>
          <cell r="C1746" t="str">
            <v>M2</v>
          </cell>
          <cell r="E1746">
            <v>41187</v>
          </cell>
          <cell r="F1746">
            <v>22750</v>
          </cell>
        </row>
        <row r="1747">
          <cell r="A1747">
            <v>104591</v>
          </cell>
          <cell r="B1747" t="str">
            <v>Baldosa Grano de Marmol 30 x 60 PerlatoClaroAlfa</v>
          </cell>
          <cell r="C1747" t="str">
            <v>m2</v>
          </cell>
          <cell r="E1747">
            <v>41171</v>
          </cell>
          <cell r="F1747">
            <v>55750</v>
          </cell>
        </row>
        <row r="1749">
          <cell r="A1749">
            <v>102419</v>
          </cell>
          <cell r="B1749" t="str">
            <v>BALDOSA GRANO MARMOL GR-5 33.3 x 33.3</v>
          </cell>
          <cell r="C1749" t="str">
            <v>M2</v>
          </cell>
          <cell r="D1749" t="str">
            <v>30X30</v>
          </cell>
          <cell r="E1749">
            <v>42853</v>
          </cell>
          <cell r="F1749">
            <v>41531</v>
          </cell>
        </row>
        <row r="1751">
          <cell r="A1751">
            <v>102423</v>
          </cell>
          <cell r="B1751" t="str">
            <v>BALDOSIN DE GRANITO 33.3x33.3</v>
          </cell>
          <cell r="C1751" t="str">
            <v>M2</v>
          </cell>
          <cell r="E1751">
            <v>42261</v>
          </cell>
          <cell r="F1751">
            <v>45000</v>
          </cell>
        </row>
        <row r="1752">
          <cell r="A1752">
            <v>100997</v>
          </cell>
          <cell r="B1752" t="str">
            <v>BALDOSIN DE GRANITO BLANCO 33x33</v>
          </cell>
          <cell r="C1752" t="str">
            <v>M2</v>
          </cell>
          <cell r="E1752">
            <v>42808</v>
          </cell>
          <cell r="F1752">
            <v>50800</v>
          </cell>
        </row>
        <row r="1753">
          <cell r="A1753">
            <v>293</v>
          </cell>
          <cell r="B1753" t="str">
            <v>BALDOSIN GRANITO MARMOL Blc.#4 Base</v>
          </cell>
          <cell r="C1753" t="str">
            <v>M2</v>
          </cell>
          <cell r="E1753">
            <v>42819</v>
          </cell>
          <cell r="F1753">
            <v>42975</v>
          </cell>
        </row>
        <row r="1754">
          <cell r="A1754">
            <v>101435</v>
          </cell>
          <cell r="B1754" t="str">
            <v>BALDOSIN GRANITO MARMOL Blc.#4 DELTA</v>
          </cell>
          <cell r="C1754" t="str">
            <v>M2</v>
          </cell>
          <cell r="E1754">
            <v>40346</v>
          </cell>
          <cell r="F1754">
            <v>29000</v>
          </cell>
        </row>
        <row r="1755">
          <cell r="A1755">
            <v>9483</v>
          </cell>
          <cell r="B1755" t="str">
            <v>BALDOSIN MARMOL BLANCO #4 33 x33 DELTA</v>
          </cell>
          <cell r="C1755" t="str">
            <v>M2</v>
          </cell>
          <cell r="E1755">
            <v>40351</v>
          </cell>
          <cell r="F1755">
            <v>32000</v>
          </cell>
        </row>
        <row r="1757">
          <cell r="A1757">
            <v>294</v>
          </cell>
          <cell r="B1757" t="str">
            <v>BALDOSIN MARMOL GRIS #4 DELTA 30 x 30</v>
          </cell>
          <cell r="C1757" t="str">
            <v>M2</v>
          </cell>
          <cell r="D1757" t="str">
            <v>30X30</v>
          </cell>
          <cell r="E1757">
            <v>40798</v>
          </cell>
          <cell r="F1757">
            <v>27000</v>
          </cell>
        </row>
        <row r="1758">
          <cell r="A1758">
            <v>9448</v>
          </cell>
          <cell r="B1758" t="str">
            <v>BALDOSIN MARMOL GRIS #4 DELTA 33 x 33</v>
          </cell>
          <cell r="C1758" t="str">
            <v>M2</v>
          </cell>
          <cell r="D1758" t="str">
            <v>30X30</v>
          </cell>
          <cell r="E1758">
            <v>40729</v>
          </cell>
          <cell r="F1758">
            <v>24000</v>
          </cell>
        </row>
        <row r="1760">
          <cell r="A1760">
            <v>101127</v>
          </cell>
          <cell r="B1760" t="str">
            <v>Black out negro **</v>
          </cell>
          <cell r="C1760" t="str">
            <v>M2</v>
          </cell>
          <cell r="E1760">
            <v>40346</v>
          </cell>
          <cell r="F1760">
            <v>58055</v>
          </cell>
        </row>
        <row r="1762">
          <cell r="A1762">
            <v>3912</v>
          </cell>
          <cell r="B1762" t="str">
            <v>BLOQUE DE EMPRADIZADO 35x35x6.5 FIBRIT</v>
          </cell>
          <cell r="C1762" t="str">
            <v>M2</v>
          </cell>
          <cell r="D1762" t="str">
            <v>BLQ-EMP</v>
          </cell>
          <cell r="E1762">
            <v>40347</v>
          </cell>
          <cell r="F1762">
            <v>40281</v>
          </cell>
        </row>
        <row r="1763">
          <cell r="A1763">
            <v>2378</v>
          </cell>
          <cell r="B1763" t="str">
            <v>BLOQUE ENCHAPE EA-10</v>
          </cell>
          <cell r="C1763" t="str">
            <v>UN</v>
          </cell>
          <cell r="D1763" t="str">
            <v>EA-10 Obra</v>
          </cell>
          <cell r="E1763">
            <v>40347</v>
          </cell>
          <cell r="F1763">
            <v>513</v>
          </cell>
        </row>
        <row r="1764">
          <cell r="A1764">
            <v>2377</v>
          </cell>
          <cell r="B1764" t="str">
            <v>BLOQUE ENCHAPE TEI-18</v>
          </cell>
          <cell r="C1764" t="str">
            <v>UN</v>
          </cell>
          <cell r="D1764" t="str">
            <v>TEI-18 Obra</v>
          </cell>
          <cell r="E1764">
            <v>40347</v>
          </cell>
          <cell r="F1764">
            <v>1627</v>
          </cell>
        </row>
        <row r="1765">
          <cell r="A1765">
            <v>2376</v>
          </cell>
          <cell r="B1765" t="str">
            <v>BLOQUE ENCHAPE TPI-16</v>
          </cell>
          <cell r="C1765" t="str">
            <v>UN</v>
          </cell>
          <cell r="D1765" t="str">
            <v>TPI-16 Obra</v>
          </cell>
          <cell r="E1765">
            <v>40347</v>
          </cell>
          <cell r="F1765">
            <v>1699</v>
          </cell>
        </row>
        <row r="1767">
          <cell r="A1767">
            <v>105254</v>
          </cell>
          <cell r="B1767" t="str">
            <v>Bocel (1/4) laminado nacional **</v>
          </cell>
          <cell r="C1767" t="str">
            <v>ML</v>
          </cell>
          <cell r="E1767">
            <v>41870</v>
          </cell>
          <cell r="F1767">
            <v>2760</v>
          </cell>
        </row>
        <row r="1768">
          <cell r="A1768">
            <v>103346</v>
          </cell>
          <cell r="B1768" t="str">
            <v>Bocel (perfil T) laminado nacional **</v>
          </cell>
          <cell r="C1768" t="str">
            <v>ML</v>
          </cell>
          <cell r="E1768">
            <v>41870</v>
          </cell>
          <cell r="F1768">
            <v>2760</v>
          </cell>
        </row>
        <row r="1769">
          <cell r="A1769">
            <v>103914</v>
          </cell>
          <cell r="B1769" t="str">
            <v>BOQUILLA LATEX (ENCHAPES</v>
          </cell>
          <cell r="C1769" t="str">
            <v>kg</v>
          </cell>
          <cell r="E1769">
            <v>40628</v>
          </cell>
          <cell r="F1769">
            <v>3364</v>
          </cell>
        </row>
        <row r="1771">
          <cell r="A1771">
            <v>102712</v>
          </cell>
          <cell r="B1771" t="str">
            <v>BOQUILLA BLANCA -1 (Saco de 25 Kg)</v>
          </cell>
          <cell r="C1771" t="str">
            <v>KG</v>
          </cell>
          <cell r="D1771">
            <v>90104</v>
          </cell>
          <cell r="E1771">
            <v>41766</v>
          </cell>
          <cell r="F1771">
            <v>2177</v>
          </cell>
        </row>
        <row r="1772">
          <cell r="A1772">
            <v>103219</v>
          </cell>
          <cell r="B1772" t="str">
            <v>BOQUILLA COLORES Alfagres o similar</v>
          </cell>
          <cell r="C1772" t="str">
            <v>KG</v>
          </cell>
          <cell r="D1772">
            <v>90104</v>
          </cell>
          <cell r="E1772">
            <v>42605</v>
          </cell>
          <cell r="F1772">
            <v>4620</v>
          </cell>
        </row>
        <row r="1773">
          <cell r="A1773">
            <v>2725</v>
          </cell>
          <cell r="B1773" t="str">
            <v>BOQUILLA CONCOLOR 2 KG CORONA</v>
          </cell>
          <cell r="C1773" t="str">
            <v>KG</v>
          </cell>
          <cell r="D1773">
            <v>90010</v>
          </cell>
          <cell r="E1773">
            <v>41766</v>
          </cell>
          <cell r="F1773">
            <v>3950</v>
          </cell>
        </row>
        <row r="1775">
          <cell r="A1775">
            <v>104968</v>
          </cell>
          <cell r="B1775" t="str">
            <v>BOQUILLA CONCOLOR 5 KG</v>
          </cell>
          <cell r="C1775" t="str">
            <v>KG</v>
          </cell>
          <cell r="E1775">
            <v>42853</v>
          </cell>
          <cell r="F1775">
            <v>3998</v>
          </cell>
        </row>
        <row r="1776">
          <cell r="A1776">
            <v>3053</v>
          </cell>
          <cell r="B1776" t="str">
            <v>BOQUILLA CONCOLOR PORCELANATO</v>
          </cell>
          <cell r="C1776" t="str">
            <v>KG</v>
          </cell>
          <cell r="E1776">
            <v>41766</v>
          </cell>
          <cell r="F1776">
            <v>5200</v>
          </cell>
        </row>
        <row r="1777">
          <cell r="A1777">
            <v>100369</v>
          </cell>
          <cell r="B1777" t="str">
            <v>Bordillo Piedra Muñeca (100x300x1000)</v>
          </cell>
          <cell r="C1777" t="str">
            <v>ML</v>
          </cell>
          <cell r="E1777">
            <v>42171</v>
          </cell>
          <cell r="F1777">
            <v>90000</v>
          </cell>
        </row>
        <row r="1778">
          <cell r="A1778">
            <v>105049</v>
          </cell>
          <cell r="B1778" t="str">
            <v>CARBONILLA:60%+TIERRA:20%+ARENA:20%</v>
          </cell>
          <cell r="C1778" t="str">
            <v>m3</v>
          </cell>
          <cell r="E1778">
            <v>42864</v>
          </cell>
          <cell r="F1778">
            <v>150000</v>
          </cell>
        </row>
        <row r="1779">
          <cell r="A1779">
            <v>105048</v>
          </cell>
          <cell r="B1779" t="str">
            <v>CARBONILLA:80%+TIERRA:20%</v>
          </cell>
          <cell r="C1779" t="str">
            <v>m3</v>
          </cell>
          <cell r="E1779">
            <v>42864</v>
          </cell>
          <cell r="F1779">
            <v>150000</v>
          </cell>
        </row>
        <row r="1780">
          <cell r="A1780">
            <v>101129</v>
          </cell>
          <cell r="B1780" t="str">
            <v>Celoscreen liso Paso 120 Aluzinc</v>
          </cell>
          <cell r="C1780" t="str">
            <v>M2</v>
          </cell>
          <cell r="E1780">
            <v>40347</v>
          </cell>
          <cell r="F1780">
            <v>122029</v>
          </cell>
        </row>
        <row r="1781">
          <cell r="A1781">
            <v>1896</v>
          </cell>
          <cell r="B1781" t="str">
            <v>CELOSIA NATURAL PISO MOORE</v>
          </cell>
          <cell r="C1781" t="str">
            <v>UN</v>
          </cell>
          <cell r="E1781">
            <v>40347</v>
          </cell>
          <cell r="F1781">
            <v>610</v>
          </cell>
        </row>
        <row r="1782">
          <cell r="A1782">
            <v>1895</v>
          </cell>
          <cell r="B1782" t="str">
            <v>CELOSIA VITRIFICADO PISO MOORE</v>
          </cell>
          <cell r="C1782" t="str">
            <v>UN</v>
          </cell>
          <cell r="E1782">
            <v>40347</v>
          </cell>
          <cell r="F1782">
            <v>1200</v>
          </cell>
        </row>
        <row r="1783">
          <cell r="A1783">
            <v>104610</v>
          </cell>
          <cell r="B1783" t="str">
            <v>CENEFA EN ZAPAN DE a= 0,16(suministro)</v>
          </cell>
          <cell r="C1783" t="str">
            <v>ML</v>
          </cell>
          <cell r="E1783">
            <v>41176</v>
          </cell>
          <cell r="F1783">
            <v>15776</v>
          </cell>
        </row>
        <row r="1785">
          <cell r="B1785" t="str">
            <v>Tekhne Ltda. Control Integral de Obras</v>
          </cell>
        </row>
        <row r="1789">
          <cell r="B1789" t="str">
            <v>Listado de Insumos</v>
          </cell>
        </row>
        <row r="1791">
          <cell r="A1791">
            <v>43132</v>
          </cell>
          <cell r="C1791" t="str">
            <v>INSTITUTO DISTRITAL DE RECREACION Y</v>
          </cell>
          <cell r="E1791" t="str">
            <v>Página 26</v>
          </cell>
        </row>
        <row r="1794">
          <cell r="A1794" t="str">
            <v>Código</v>
          </cell>
          <cell r="B1794" t="str">
            <v>Descripción</v>
          </cell>
          <cell r="D1794" t="str">
            <v>Unidad</v>
          </cell>
          <cell r="F1794" t="str">
            <v>Referencia</v>
          </cell>
        </row>
        <row r="1797">
          <cell r="A1797">
            <v>103650</v>
          </cell>
          <cell r="B1797" t="str">
            <v>CENEFA MARMOL Y VIDRIO MALLA</v>
          </cell>
          <cell r="C1797" t="str">
            <v>UN</v>
          </cell>
          <cell r="E1797">
            <v>42200</v>
          </cell>
          <cell r="F1797">
            <v>27000</v>
          </cell>
        </row>
        <row r="1798">
          <cell r="A1798">
            <v>102409</v>
          </cell>
          <cell r="B1798" t="str">
            <v>CERAMICA BLANCA 20x35CM</v>
          </cell>
          <cell r="C1798" t="str">
            <v>M2</v>
          </cell>
          <cell r="E1798">
            <v>42857</v>
          </cell>
          <cell r="F1798">
            <v>15800</v>
          </cell>
        </row>
        <row r="1800">
          <cell r="A1800">
            <v>102318</v>
          </cell>
          <cell r="B1800" t="str">
            <v>Cerámica importada antártica 33x60 **</v>
          </cell>
          <cell r="C1800" t="str">
            <v>M2</v>
          </cell>
          <cell r="D1800" t="str">
            <v>G001172</v>
          </cell>
          <cell r="E1800">
            <v>40116</v>
          </cell>
          <cell r="F1800">
            <v>48581</v>
          </cell>
        </row>
        <row r="1802">
          <cell r="A1802">
            <v>105459</v>
          </cell>
          <cell r="B1802" t="str">
            <v>CERAMICA PARA PISCINA PARQUE PATIO</v>
          </cell>
          <cell r="C1802" t="str">
            <v>M2</v>
          </cell>
          <cell r="E1802">
            <v>42024</v>
          </cell>
          <cell r="F1802">
            <v>15300</v>
          </cell>
        </row>
        <row r="1803">
          <cell r="A1803">
            <v>105974</v>
          </cell>
          <cell r="B1803" t="str">
            <v>CintaAntideslizanteA=50mmNegra-TraficoPeaton.</v>
          </cell>
          <cell r="C1803" t="str">
            <v>mL</v>
          </cell>
          <cell r="E1803">
            <v>42663</v>
          </cell>
          <cell r="F1803">
            <v>9073</v>
          </cell>
        </row>
        <row r="1804">
          <cell r="A1804">
            <v>302</v>
          </cell>
          <cell r="B1804" t="str">
            <v>CONTRAPASOS ESCALERA Vinisol .Inst PAVCO</v>
          </cell>
          <cell r="C1804" t="str">
            <v>ML</v>
          </cell>
          <cell r="E1804">
            <v>40798</v>
          </cell>
          <cell r="F1804">
            <v>13758</v>
          </cell>
        </row>
        <row r="1805">
          <cell r="A1805">
            <v>103418</v>
          </cell>
          <cell r="B1805" t="str">
            <v>CORTE Y BISELADO PARA GUARDAESCOBA</v>
          </cell>
          <cell r="C1805" t="str">
            <v>UN</v>
          </cell>
          <cell r="E1805">
            <v>40470</v>
          </cell>
          <cell r="F1805">
            <v>2500</v>
          </cell>
        </row>
        <row r="1807">
          <cell r="A1807">
            <v>102704</v>
          </cell>
          <cell r="B1807" t="str">
            <v>CORTE DE PISO CORTADORA 1.0X0.30M</v>
          </cell>
          <cell r="C1807" t="str">
            <v>und</v>
          </cell>
          <cell r="D1807" t="str">
            <v>41820 ARENA</v>
          </cell>
          <cell r="E1807">
            <v>40282</v>
          </cell>
          <cell r="F1807">
            <v>160000</v>
          </cell>
        </row>
        <row r="1809">
          <cell r="A1809">
            <v>106120</v>
          </cell>
          <cell r="B1809" t="str">
            <v>Deck</v>
          </cell>
          <cell r="C1809" t="str">
            <v>M2</v>
          </cell>
          <cell r="E1809">
            <v>42803</v>
          </cell>
          <cell r="F1809">
            <v>409505.71</v>
          </cell>
        </row>
        <row r="1810">
          <cell r="A1810">
            <v>103595</v>
          </cell>
          <cell r="B1810" t="str">
            <v>Dilatación Plástica 5mm L=2m** (NO USAR)</v>
          </cell>
          <cell r="C1810" t="str">
            <v>und</v>
          </cell>
          <cell r="E1810">
            <v>42320</v>
          </cell>
          <cell r="F1810">
            <v>2900</v>
          </cell>
        </row>
        <row r="1812">
          <cell r="A1812">
            <v>306</v>
          </cell>
          <cell r="B1812" t="str">
            <v>EMEFLEX MOZAICO INST.</v>
          </cell>
          <cell r="C1812" t="str">
            <v>M2</v>
          </cell>
          <cell r="D1812" t="str">
            <v>AZUL</v>
          </cell>
          <cell r="E1812">
            <v>40808</v>
          </cell>
          <cell r="F1812">
            <v>74381</v>
          </cell>
        </row>
        <row r="1814">
          <cell r="A1814">
            <v>1294</v>
          </cell>
          <cell r="B1814" t="str">
            <v>ENCHAPE PARED COLOR 35x25CM)</v>
          </cell>
          <cell r="C1814" t="str">
            <v>M2</v>
          </cell>
          <cell r="E1814">
            <v>42863</v>
          </cell>
          <cell r="F1814">
            <v>20100</v>
          </cell>
        </row>
        <row r="1816">
          <cell r="A1816">
            <v>2829</v>
          </cell>
          <cell r="B1816" t="str">
            <v>ENCHAPE ANTICADO TICINO 25 x 25 CRNA</v>
          </cell>
          <cell r="C1816" t="str">
            <v>M2</v>
          </cell>
          <cell r="D1816">
            <v>257049001</v>
          </cell>
          <cell r="E1816">
            <v>40346</v>
          </cell>
          <cell r="F1816">
            <v>30990</v>
          </cell>
        </row>
        <row r="1818">
          <cell r="A1818">
            <v>889</v>
          </cell>
          <cell r="B1818" t="str">
            <v>ENCHAPE BALTICO AZUL (25 x 35 cm)</v>
          </cell>
          <cell r="C1818" t="str">
            <v>M2</v>
          </cell>
          <cell r="E1818">
            <v>41781</v>
          </cell>
          <cell r="F1818">
            <v>17000</v>
          </cell>
        </row>
        <row r="1820">
          <cell r="A1820">
            <v>101379</v>
          </cell>
          <cell r="B1820" t="str">
            <v>ENCHAPE BLANCO 20.5x30,5 CORONA</v>
          </cell>
          <cell r="C1820" t="str">
            <v>M2</v>
          </cell>
          <cell r="D1820">
            <v>202903001</v>
          </cell>
          <cell r="E1820">
            <v>40347</v>
          </cell>
          <cell r="F1820">
            <v>23084</v>
          </cell>
        </row>
        <row r="1822">
          <cell r="A1822">
            <v>103610</v>
          </cell>
          <cell r="B1822" t="str">
            <v>Enchape blanco 25x40cm brillante**</v>
          </cell>
          <cell r="C1822" t="str">
            <v>m2</v>
          </cell>
          <cell r="E1822">
            <v>42856</v>
          </cell>
          <cell r="F1822">
            <v>20000</v>
          </cell>
        </row>
        <row r="1824">
          <cell r="A1824">
            <v>101380</v>
          </cell>
          <cell r="B1824" t="str">
            <v>ENCHAPE BLANCO BRILLANTE 20.3x30,5</v>
          </cell>
          <cell r="C1824" t="str">
            <v>M2</v>
          </cell>
          <cell r="D1824">
            <v>202903001</v>
          </cell>
          <cell r="E1824">
            <v>41780</v>
          </cell>
          <cell r="F1824">
            <v>22100</v>
          </cell>
        </row>
        <row r="1825">
          <cell r="A1825">
            <v>1794</v>
          </cell>
          <cell r="B1825" t="str">
            <v>ENCHAPE CARRARA REC BLANCO 30 X 60</v>
          </cell>
          <cell r="C1825" t="str">
            <v>M2</v>
          </cell>
          <cell r="D1825">
            <v>455099171</v>
          </cell>
          <cell r="E1825">
            <v>40347</v>
          </cell>
          <cell r="F1825">
            <v>59999</v>
          </cell>
        </row>
        <row r="1826">
          <cell r="A1826">
            <v>1796</v>
          </cell>
          <cell r="B1826" t="str">
            <v>ENCHAPE CLASICA CARRARA 30x45 CRNA</v>
          </cell>
          <cell r="C1826" t="str">
            <v>M2</v>
          </cell>
          <cell r="D1826">
            <v>455119521</v>
          </cell>
          <cell r="E1826">
            <v>40347</v>
          </cell>
          <cell r="F1826">
            <v>29900</v>
          </cell>
        </row>
        <row r="1827">
          <cell r="A1827">
            <v>2526</v>
          </cell>
          <cell r="B1827" t="str">
            <v>ENCHAPE CLASICA CORATO 20x30 CRNA ***</v>
          </cell>
          <cell r="C1827" t="str">
            <v>M2</v>
          </cell>
          <cell r="D1827" t="str">
            <v>28806 BEIGE</v>
          </cell>
          <cell r="E1827">
            <v>40347</v>
          </cell>
          <cell r="F1827">
            <v>23000</v>
          </cell>
        </row>
        <row r="1828">
          <cell r="A1828">
            <v>1865</v>
          </cell>
          <cell r="B1828" t="str">
            <v>ENCHAPE CLASICA CREMA MARFIL 25x35</v>
          </cell>
          <cell r="C1828" t="str">
            <v>M2</v>
          </cell>
          <cell r="D1828">
            <v>355069031</v>
          </cell>
          <cell r="E1828">
            <v>40347</v>
          </cell>
          <cell r="F1828">
            <v>22999</v>
          </cell>
        </row>
        <row r="1829">
          <cell r="A1829">
            <v>2838</v>
          </cell>
          <cell r="B1829" t="str">
            <v>ENCHAPE CLASICA FORLI 25x35 CRNA</v>
          </cell>
          <cell r="C1829" t="str">
            <v>M2</v>
          </cell>
          <cell r="D1829">
            <v>521059011</v>
          </cell>
          <cell r="E1829">
            <v>40347</v>
          </cell>
          <cell r="F1829">
            <v>29690</v>
          </cell>
        </row>
        <row r="1830">
          <cell r="A1830">
            <v>102443</v>
          </cell>
          <cell r="B1830" t="str">
            <v>ENCHAPE CLASICA MADRID 20*30 CRNA</v>
          </cell>
          <cell r="C1830" t="str">
            <v>M2</v>
          </cell>
          <cell r="D1830">
            <v>288099501</v>
          </cell>
          <cell r="E1830">
            <v>40026</v>
          </cell>
          <cell r="F1830">
            <v>20990</v>
          </cell>
        </row>
        <row r="1831">
          <cell r="A1831">
            <v>2839</v>
          </cell>
          <cell r="B1831" t="str">
            <v>ENCHAPE CLASICA MARMOL AURORA BONE</v>
          </cell>
          <cell r="C1831" t="str">
            <v>M2</v>
          </cell>
          <cell r="D1831" t="str">
            <v>28804 BONE</v>
          </cell>
          <cell r="E1831">
            <v>40347</v>
          </cell>
          <cell r="F1831">
            <v>23172</v>
          </cell>
        </row>
        <row r="1832">
          <cell r="A1832">
            <v>2861</v>
          </cell>
          <cell r="B1832" t="str">
            <v>ENCHAPE CLASICA MARMOL PULPIS 30*45</v>
          </cell>
          <cell r="C1832" t="str">
            <v>M2</v>
          </cell>
          <cell r="D1832">
            <v>455179061</v>
          </cell>
          <cell r="E1832">
            <v>40347</v>
          </cell>
          <cell r="F1832">
            <v>37850</v>
          </cell>
        </row>
        <row r="1833">
          <cell r="A1833">
            <v>2751</v>
          </cell>
          <cell r="B1833" t="str">
            <v>ENCHAPE CLASICA MARMOL ROJO ALIC. 30x45</v>
          </cell>
          <cell r="C1833" t="str">
            <v>M2</v>
          </cell>
          <cell r="D1833">
            <v>455099781</v>
          </cell>
          <cell r="E1833">
            <v>40347</v>
          </cell>
          <cell r="F1833">
            <v>36326.559999999998</v>
          </cell>
        </row>
        <row r="1834">
          <cell r="A1834">
            <v>1904</v>
          </cell>
          <cell r="B1834" t="str">
            <v>ENCHAPE CLASICA MIRO 25x35 CRNA</v>
          </cell>
          <cell r="C1834" t="str">
            <v>M2</v>
          </cell>
          <cell r="D1834">
            <v>355059051</v>
          </cell>
          <cell r="E1834">
            <v>40347</v>
          </cell>
          <cell r="F1834">
            <v>28230.92</v>
          </cell>
        </row>
        <row r="1835">
          <cell r="A1835">
            <v>1800</v>
          </cell>
          <cell r="B1835" t="str">
            <v>ENCHAPE CLASICA ROMA 25x35 CRNA</v>
          </cell>
          <cell r="C1835" t="str">
            <v>M2</v>
          </cell>
          <cell r="D1835" t="str">
            <v>35810 CAFE C</v>
          </cell>
          <cell r="E1835">
            <v>40347</v>
          </cell>
          <cell r="F1835">
            <v>27500</v>
          </cell>
        </row>
        <row r="1836">
          <cell r="A1836">
            <v>1802</v>
          </cell>
          <cell r="B1836" t="str">
            <v>ENCHAPE CLASICA TRANI DECORADO 25 x 25</v>
          </cell>
          <cell r="C1836" t="str">
            <v>M2</v>
          </cell>
          <cell r="D1836">
            <v>25805</v>
          </cell>
          <cell r="E1836">
            <v>40347</v>
          </cell>
          <cell r="F1836">
            <v>24183.68</v>
          </cell>
        </row>
        <row r="1837">
          <cell r="A1837">
            <v>1792</v>
          </cell>
          <cell r="B1837" t="str">
            <v>ENCHAPE CLASICA VENECIA 25*35 CRNA</v>
          </cell>
          <cell r="C1837" t="str">
            <v>M2</v>
          </cell>
          <cell r="D1837">
            <v>355099121</v>
          </cell>
          <cell r="E1837">
            <v>40347</v>
          </cell>
          <cell r="F1837">
            <v>30044</v>
          </cell>
        </row>
        <row r="1838">
          <cell r="A1838">
            <v>2639</v>
          </cell>
          <cell r="B1838" t="str">
            <v>ENCHAPE CLASICA VICTORIA 20x30 CRNA</v>
          </cell>
          <cell r="C1838" t="str">
            <v>M2</v>
          </cell>
          <cell r="D1838" t="str">
            <v>28800 AZUL O</v>
          </cell>
          <cell r="E1838">
            <v>40347</v>
          </cell>
          <cell r="F1838">
            <v>23172</v>
          </cell>
        </row>
        <row r="1840">
          <cell r="A1840">
            <v>103913</v>
          </cell>
          <cell r="B1840" t="str">
            <v>ENCHAPE CRISTANAC</v>
          </cell>
          <cell r="C1840" t="str">
            <v>m2</v>
          </cell>
          <cell r="E1840">
            <v>40628</v>
          </cell>
          <cell r="F1840">
            <v>14500</v>
          </cell>
        </row>
        <row r="1841">
          <cell r="A1841">
            <v>104429</v>
          </cell>
          <cell r="B1841" t="str">
            <v>ENCHAPE CRISTANAC MOSAICO CRISTAL</v>
          </cell>
          <cell r="C1841" t="str">
            <v>m2</v>
          </cell>
          <cell r="E1841">
            <v>41117</v>
          </cell>
          <cell r="F1841">
            <v>72222</v>
          </cell>
        </row>
        <row r="1843">
          <cell r="A1843">
            <v>2946</v>
          </cell>
          <cell r="B1843" t="str">
            <v>ENCHAPE EGEO 20.5x20,5 CORONA</v>
          </cell>
          <cell r="C1843" t="str">
            <v>M2</v>
          </cell>
          <cell r="D1843">
            <v>202903001</v>
          </cell>
          <cell r="E1843">
            <v>40628</v>
          </cell>
          <cell r="F1843">
            <v>14950</v>
          </cell>
        </row>
        <row r="1845">
          <cell r="A1845">
            <v>3941</v>
          </cell>
          <cell r="B1845" t="str">
            <v>ENCHAPE ELITE ACUARELA 20x 25 ITALIA</v>
          </cell>
          <cell r="C1845" t="str">
            <v>M2</v>
          </cell>
          <cell r="E1845">
            <v>39660</v>
          </cell>
          <cell r="F1845">
            <v>27259</v>
          </cell>
        </row>
        <row r="1847">
          <cell r="A1847">
            <v>2425</v>
          </cell>
          <cell r="B1847" t="str">
            <v>ENCHAPE ITALICA BEIGE 20x30 CRNA</v>
          </cell>
          <cell r="C1847" t="str">
            <v>M2</v>
          </cell>
          <cell r="D1847" t="str">
            <v>28501 BEIGE</v>
          </cell>
          <cell r="E1847">
            <v>40347</v>
          </cell>
          <cell r="F1847">
            <v>19990</v>
          </cell>
        </row>
        <row r="1848">
          <cell r="A1848">
            <v>2428</v>
          </cell>
          <cell r="B1848" t="str">
            <v>ENCHAPE JULIANA 20x30 CRNA (NO USAR)</v>
          </cell>
          <cell r="C1848" t="str">
            <v>M2</v>
          </cell>
          <cell r="D1848">
            <v>288139101</v>
          </cell>
          <cell r="E1848">
            <v>40347</v>
          </cell>
          <cell r="F1848">
            <v>19990</v>
          </cell>
        </row>
        <row r="1849">
          <cell r="A1849">
            <v>289</v>
          </cell>
          <cell r="B1849" t="str">
            <v>ENCHAPE JULIANA BALNCO 20 x 30 CRNA</v>
          </cell>
          <cell r="C1849" t="str">
            <v>M2</v>
          </cell>
          <cell r="D1849" t="str">
            <v>28821 BEIGE</v>
          </cell>
          <cell r="E1849">
            <v>40346</v>
          </cell>
          <cell r="F1849">
            <v>19900</v>
          </cell>
        </row>
        <row r="1850">
          <cell r="A1850">
            <v>2424</v>
          </cell>
          <cell r="B1850" t="str">
            <v>ENCHAPE LUGO 20.5X30.5 CORONA</v>
          </cell>
          <cell r="C1850" t="str">
            <v>M2</v>
          </cell>
          <cell r="D1850">
            <v>285139031</v>
          </cell>
          <cell r="E1850">
            <v>40347</v>
          </cell>
          <cell r="F1850">
            <v>21395.040000000001</v>
          </cell>
        </row>
        <row r="1851">
          <cell r="A1851">
            <v>2859</v>
          </cell>
          <cell r="B1851" t="str">
            <v>ENCHAPE LUMIK 25x35 CRNA</v>
          </cell>
          <cell r="C1851" t="str">
            <v>M2</v>
          </cell>
          <cell r="D1851" t="str">
            <v>35507 BEIGE</v>
          </cell>
          <cell r="E1851">
            <v>40347</v>
          </cell>
          <cell r="F1851">
            <v>27990</v>
          </cell>
        </row>
        <row r="1852">
          <cell r="A1852">
            <v>1902</v>
          </cell>
          <cell r="B1852" t="str">
            <v>ENCHAPE LUMIK BLANCO 25x35 CRNA</v>
          </cell>
          <cell r="C1852" t="str">
            <v>M2</v>
          </cell>
          <cell r="D1852" t="str">
            <v>35700 CREMA</v>
          </cell>
          <cell r="E1852">
            <v>40227</v>
          </cell>
          <cell r="F1852">
            <v>27990</v>
          </cell>
        </row>
        <row r="1853">
          <cell r="A1853">
            <v>2679</v>
          </cell>
          <cell r="B1853" t="str">
            <v>ENCHAPE MACEDONIA 25 x 25 CRNA</v>
          </cell>
          <cell r="C1853" t="str">
            <v>M2</v>
          </cell>
          <cell r="D1853">
            <v>256009001</v>
          </cell>
          <cell r="E1853">
            <v>42263</v>
          </cell>
          <cell r="F1853">
            <v>18500</v>
          </cell>
        </row>
        <row r="1854">
          <cell r="A1854">
            <v>332</v>
          </cell>
          <cell r="B1854" t="str">
            <v>ENCHAPE MACEDONIA 25x35 CRNA</v>
          </cell>
          <cell r="C1854" t="str">
            <v>M2</v>
          </cell>
          <cell r="D1854">
            <v>356009051</v>
          </cell>
          <cell r="E1854">
            <v>42857</v>
          </cell>
          <cell r="F1854">
            <v>19200</v>
          </cell>
        </row>
        <row r="1856">
          <cell r="A1856">
            <v>103327</v>
          </cell>
          <cell r="B1856" t="str">
            <v>ENCHAPE MURO NEVADA 45*30 CRNA</v>
          </cell>
          <cell r="C1856" t="str">
            <v>M2</v>
          </cell>
          <cell r="E1856">
            <v>42856</v>
          </cell>
          <cell r="F1856">
            <v>22000</v>
          </cell>
        </row>
        <row r="1857">
          <cell r="A1857">
            <v>3940</v>
          </cell>
          <cell r="B1857" t="str">
            <v>ENCHAPE PRESTIGIO BALTICO 25x35 ITALIA</v>
          </cell>
          <cell r="C1857" t="str">
            <v>M2</v>
          </cell>
          <cell r="E1857">
            <v>40347</v>
          </cell>
          <cell r="F1857">
            <v>20214</v>
          </cell>
        </row>
        <row r="1859">
          <cell r="A1859">
            <v>2744</v>
          </cell>
          <cell r="B1859" t="str">
            <v>ENCHAPE TAMPICO BEIGE 20x30 CRNA</v>
          </cell>
          <cell r="C1859" t="str">
            <v>M2</v>
          </cell>
          <cell r="D1859">
            <v>288039001</v>
          </cell>
          <cell r="E1859">
            <v>40347</v>
          </cell>
          <cell r="F1859">
            <v>19990</v>
          </cell>
        </row>
        <row r="1860">
          <cell r="A1860">
            <v>339</v>
          </cell>
          <cell r="B1860" t="str">
            <v>ENCHAPE TURQUI AZUL 25x25 CRNA</v>
          </cell>
          <cell r="C1860" t="str">
            <v>M2</v>
          </cell>
          <cell r="D1860">
            <v>25601</v>
          </cell>
          <cell r="E1860">
            <v>40793</v>
          </cell>
          <cell r="F1860">
            <v>31900</v>
          </cell>
        </row>
        <row r="1861">
          <cell r="A1861">
            <v>331</v>
          </cell>
          <cell r="B1861" t="str">
            <v>ENCHAPE VERACRUZ AZUL 20*30 CRNA</v>
          </cell>
          <cell r="C1861" t="str">
            <v>M2</v>
          </cell>
          <cell r="D1861" t="str">
            <v>28807 BEIGE</v>
          </cell>
          <cell r="E1861">
            <v>40793</v>
          </cell>
          <cell r="F1861">
            <v>22900</v>
          </cell>
        </row>
        <row r="1863">
          <cell r="A1863">
            <v>104733</v>
          </cell>
          <cell r="B1863" t="str">
            <v>ESCALGRES ROJO 30.5 X 30.5</v>
          </cell>
          <cell r="C1863" t="str">
            <v>M2</v>
          </cell>
          <cell r="E1863">
            <v>42199</v>
          </cell>
          <cell r="F1863">
            <v>31000</v>
          </cell>
        </row>
        <row r="1864">
          <cell r="A1864">
            <v>1930</v>
          </cell>
          <cell r="B1864" t="str">
            <v>ESQUINERA DE 6 NATURAL MOORE</v>
          </cell>
          <cell r="C1864" t="str">
            <v>ML</v>
          </cell>
          <cell r="E1864">
            <v>40102</v>
          </cell>
          <cell r="F1864">
            <v>760</v>
          </cell>
        </row>
        <row r="1866">
          <cell r="B1866" t="str">
            <v>Tekhne Ltda. Control Integral de Obras</v>
          </cell>
        </row>
        <row r="1870">
          <cell r="B1870" t="str">
            <v>Listado de Insumos</v>
          </cell>
        </row>
        <row r="1872">
          <cell r="A1872">
            <v>43132</v>
          </cell>
          <cell r="C1872" t="str">
            <v>INSTITUTO DISTRITAL DE RECREACION Y</v>
          </cell>
          <cell r="E1872" t="str">
            <v>Página 27</v>
          </cell>
        </row>
        <row r="1875">
          <cell r="A1875" t="str">
            <v>Código</v>
          </cell>
          <cell r="B1875" t="str">
            <v>Descripción</v>
          </cell>
          <cell r="D1875" t="str">
            <v>Unidad</v>
          </cell>
          <cell r="F1875" t="str">
            <v>Referencia</v>
          </cell>
        </row>
        <row r="1878">
          <cell r="A1878">
            <v>1929</v>
          </cell>
          <cell r="B1878" t="str">
            <v>ESQUINERA DE 6 Vitrif. MOORE</v>
          </cell>
          <cell r="C1878" t="str">
            <v>ML</v>
          </cell>
          <cell r="E1878">
            <v>40347</v>
          </cell>
          <cell r="F1878">
            <v>8600</v>
          </cell>
        </row>
        <row r="1880">
          <cell r="A1880">
            <v>1928</v>
          </cell>
          <cell r="B1880" t="str">
            <v>ESQUINERA DE 8 NATURAL MOORE</v>
          </cell>
          <cell r="C1880" t="str">
            <v>ML</v>
          </cell>
          <cell r="D1880" t="str">
            <v>+flete</v>
          </cell>
          <cell r="E1880">
            <v>40347</v>
          </cell>
          <cell r="F1880">
            <v>4990</v>
          </cell>
        </row>
        <row r="1882">
          <cell r="A1882">
            <v>1927</v>
          </cell>
          <cell r="B1882" t="str">
            <v>ESQUINERA DE 8 Vitrif. MOORE</v>
          </cell>
          <cell r="C1882" t="str">
            <v>ML</v>
          </cell>
          <cell r="E1882">
            <v>40347</v>
          </cell>
          <cell r="F1882">
            <v>6970</v>
          </cell>
        </row>
        <row r="1883">
          <cell r="A1883">
            <v>106412</v>
          </cell>
          <cell r="B1883" t="str">
            <v>ESQUINERO PISO EASY DECK AQUA</v>
          </cell>
          <cell r="C1883" t="str">
            <v>und</v>
          </cell>
          <cell r="E1883">
            <v>42879</v>
          </cell>
          <cell r="F1883">
            <v>1900</v>
          </cell>
        </row>
        <row r="1884">
          <cell r="A1884">
            <v>106121</v>
          </cell>
          <cell r="B1884" t="str">
            <v>EstacaPlást.Poliet.AltoImpact(6x6cm)L=30cm(Su+</v>
          </cell>
          <cell r="C1884" t="str">
            <v>UN</v>
          </cell>
          <cell r="E1884">
            <v>42803</v>
          </cell>
          <cell r="F1884">
            <v>44520.88</v>
          </cell>
        </row>
        <row r="1886">
          <cell r="A1886">
            <v>2726</v>
          </cell>
          <cell r="B1886" t="str">
            <v>ESTUCOR BLANCO CRNA</v>
          </cell>
          <cell r="C1886" t="str">
            <v>KG</v>
          </cell>
          <cell r="D1886" t="str">
            <v>31100 5KL</v>
          </cell>
          <cell r="E1886">
            <v>40823</v>
          </cell>
          <cell r="F1886">
            <v>980</v>
          </cell>
        </row>
        <row r="1887">
          <cell r="A1887">
            <v>2449</v>
          </cell>
          <cell r="B1887" t="str">
            <v>FIJA-MIX BOLSA DE 2 KG ALFA</v>
          </cell>
          <cell r="C1887" t="str">
            <v>KG</v>
          </cell>
          <cell r="D1887" t="str">
            <v>GP009000</v>
          </cell>
          <cell r="E1887">
            <v>40347</v>
          </cell>
          <cell r="F1887">
            <v>8270</v>
          </cell>
        </row>
        <row r="1889">
          <cell r="A1889">
            <v>104539</v>
          </cell>
          <cell r="B1889" t="str">
            <v>Grama Sintetica poli 700 Grs + (Sum + trans+ins)</v>
          </cell>
          <cell r="C1889" t="str">
            <v>M2</v>
          </cell>
          <cell r="E1889">
            <v>41157</v>
          </cell>
          <cell r="F1889">
            <v>35960</v>
          </cell>
        </row>
        <row r="1890">
          <cell r="A1890">
            <v>105973</v>
          </cell>
          <cell r="B1890" t="str">
            <v>GramaSintetica(10mm)500Gr/m2</v>
          </cell>
          <cell r="C1890" t="str">
            <v>m2</v>
          </cell>
          <cell r="E1890">
            <v>42662</v>
          </cell>
          <cell r="F1890">
            <v>39672</v>
          </cell>
        </row>
        <row r="1891">
          <cell r="A1891">
            <v>100919</v>
          </cell>
          <cell r="B1891" t="str">
            <v>GramaSintetica50mmFibrilada+UV(Sum+Trnasp+</v>
          </cell>
          <cell r="C1891" t="str">
            <v>M2</v>
          </cell>
          <cell r="E1891">
            <v>41766</v>
          </cell>
          <cell r="F1891">
            <v>97000</v>
          </cell>
        </row>
        <row r="1892">
          <cell r="A1892">
            <v>104875</v>
          </cell>
          <cell r="B1892" t="str">
            <v>GramaSinteticaMonofil50mmCertfFIFAPREFER&gt;</v>
          </cell>
          <cell r="C1892" t="str">
            <v>m2</v>
          </cell>
          <cell r="E1892">
            <v>42822</v>
          </cell>
          <cell r="F1892">
            <v>96384</v>
          </cell>
        </row>
        <row r="1893">
          <cell r="A1893">
            <v>3138</v>
          </cell>
          <cell r="B1893" t="str">
            <v>GRANITO NAT.GIALLO S. FRANCISCO</v>
          </cell>
          <cell r="C1893" t="str">
            <v>M2</v>
          </cell>
          <cell r="E1893">
            <v>40347</v>
          </cell>
          <cell r="F1893">
            <v>439756</v>
          </cell>
        </row>
        <row r="1894">
          <cell r="A1894">
            <v>3139</v>
          </cell>
          <cell r="B1894" t="str">
            <v>GRANITO NAT.GOLDEN CREAM</v>
          </cell>
          <cell r="C1894" t="str">
            <v>M2</v>
          </cell>
          <cell r="E1894">
            <v>40347</v>
          </cell>
          <cell r="F1894">
            <v>307864</v>
          </cell>
        </row>
        <row r="1895">
          <cell r="A1895">
            <v>3140</v>
          </cell>
          <cell r="B1895" t="str">
            <v>GRANITO NAT.GRIS GUAYANA 305x305x 10</v>
          </cell>
          <cell r="C1895" t="str">
            <v>M2</v>
          </cell>
          <cell r="E1895">
            <v>40347</v>
          </cell>
          <cell r="F1895">
            <v>247892</v>
          </cell>
        </row>
        <row r="1896">
          <cell r="A1896">
            <v>3141</v>
          </cell>
          <cell r="B1896" t="str">
            <v>GRANITO NAT.GRIS GUAYANA CUADREADO</v>
          </cell>
          <cell r="C1896" t="str">
            <v>M2</v>
          </cell>
          <cell r="E1896">
            <v>40347</v>
          </cell>
          <cell r="F1896">
            <v>549476</v>
          </cell>
        </row>
        <row r="1897">
          <cell r="A1897">
            <v>3137</v>
          </cell>
          <cell r="B1897" t="str">
            <v>GRANITO NAT.JASPE (PLACAS A MEDIDA</v>
          </cell>
          <cell r="C1897" t="str">
            <v>M2</v>
          </cell>
          <cell r="E1897">
            <v>41429</v>
          </cell>
          <cell r="F1897">
            <v>197200</v>
          </cell>
        </row>
        <row r="1898">
          <cell r="A1898">
            <v>3136</v>
          </cell>
          <cell r="B1898" t="str">
            <v>GRANITO NAT.JASPE 305x305x10</v>
          </cell>
          <cell r="C1898" t="str">
            <v>M2</v>
          </cell>
          <cell r="E1898">
            <v>40347</v>
          </cell>
          <cell r="F1898">
            <v>138272</v>
          </cell>
        </row>
        <row r="1899">
          <cell r="A1899">
            <v>3143</v>
          </cell>
          <cell r="B1899" t="str">
            <v>GRANITO NAT.NEGRO ABSOLUTO (A MEDIDAS</v>
          </cell>
          <cell r="C1899" t="str">
            <v>M2</v>
          </cell>
          <cell r="E1899">
            <v>40347</v>
          </cell>
          <cell r="F1899">
            <v>811188</v>
          </cell>
        </row>
        <row r="1900">
          <cell r="A1900">
            <v>3142</v>
          </cell>
          <cell r="B1900" t="str">
            <v>GRANITO NAT.NEGRO ABSOLUTO 305x305x10</v>
          </cell>
          <cell r="C1900" t="str">
            <v>M2</v>
          </cell>
          <cell r="E1900">
            <v>40347</v>
          </cell>
          <cell r="F1900">
            <v>510400</v>
          </cell>
        </row>
        <row r="1901">
          <cell r="A1901">
            <v>3145</v>
          </cell>
          <cell r="B1901" t="str">
            <v>GRANITO NAT.ROJO GUAYANA (PLACAS A</v>
          </cell>
          <cell r="C1901" t="str">
            <v>M2</v>
          </cell>
          <cell r="E1901">
            <v>40347</v>
          </cell>
          <cell r="F1901">
            <v>459476</v>
          </cell>
        </row>
        <row r="1902">
          <cell r="A1902">
            <v>3144</v>
          </cell>
          <cell r="B1902" t="str">
            <v>GRANITO NAT.ROJO GUAYANA 305x305x10</v>
          </cell>
          <cell r="C1902" t="str">
            <v>M2</v>
          </cell>
          <cell r="E1902">
            <v>40347</v>
          </cell>
          <cell r="F1902">
            <v>239424</v>
          </cell>
        </row>
        <row r="1903">
          <cell r="A1903">
            <v>3147</v>
          </cell>
          <cell r="B1903" t="str">
            <v>GRANITO NAT.ROSA PORRINO (PLACAS A</v>
          </cell>
          <cell r="C1903" t="str">
            <v>M2</v>
          </cell>
          <cell r="E1903">
            <v>40347</v>
          </cell>
          <cell r="F1903">
            <v>241500</v>
          </cell>
        </row>
        <row r="1904">
          <cell r="A1904">
            <v>3146</v>
          </cell>
          <cell r="B1904" t="str">
            <v>GRANITO NAT.ROSA PORRINO 305x305x10</v>
          </cell>
          <cell r="C1904" t="str">
            <v>M2</v>
          </cell>
          <cell r="E1904">
            <v>40347</v>
          </cell>
          <cell r="F1904">
            <v>384888</v>
          </cell>
        </row>
        <row r="1905">
          <cell r="A1905">
            <v>3149</v>
          </cell>
          <cell r="B1905" t="str">
            <v>GRANITO NAT.VERDE UBATUBA</v>
          </cell>
          <cell r="C1905" t="str">
            <v>M2</v>
          </cell>
          <cell r="E1905">
            <v>40347</v>
          </cell>
          <cell r="F1905">
            <v>472236</v>
          </cell>
        </row>
        <row r="1906">
          <cell r="A1906">
            <v>3148</v>
          </cell>
          <cell r="B1906" t="str">
            <v>GRANITO NAT.VERDE UBATUBA (305x305x20)</v>
          </cell>
          <cell r="C1906" t="str">
            <v>M2</v>
          </cell>
          <cell r="E1906">
            <v>40347</v>
          </cell>
          <cell r="F1906">
            <v>410756</v>
          </cell>
        </row>
        <row r="1907">
          <cell r="A1907">
            <v>2939</v>
          </cell>
          <cell r="B1907" t="str">
            <v>GRANITO NEGRO ABSOLUTO</v>
          </cell>
          <cell r="C1907" t="str">
            <v>M2</v>
          </cell>
          <cell r="E1907">
            <v>40347</v>
          </cell>
          <cell r="F1907">
            <v>838796</v>
          </cell>
        </row>
        <row r="1908">
          <cell r="A1908">
            <v>2940</v>
          </cell>
          <cell r="B1908" t="str">
            <v>GRANITO NEGRO ESTELAR CUADREADO Y</v>
          </cell>
          <cell r="C1908" t="str">
            <v>M2</v>
          </cell>
          <cell r="E1908">
            <v>40347</v>
          </cell>
          <cell r="F1908">
            <v>510400</v>
          </cell>
        </row>
        <row r="1910">
          <cell r="A1910">
            <v>102705</v>
          </cell>
          <cell r="B1910" t="str">
            <v>GRANITO PULIDO</v>
          </cell>
          <cell r="C1910" t="str">
            <v>und</v>
          </cell>
          <cell r="D1910" t="str">
            <v>41820 ARENA</v>
          </cell>
          <cell r="E1910">
            <v>40282</v>
          </cell>
          <cell r="F1910">
            <v>198000</v>
          </cell>
        </row>
        <row r="1911">
          <cell r="A1911">
            <v>291</v>
          </cell>
          <cell r="B1911" t="str">
            <v>GRANO 1-N MELATO 33x33 PRIMERA ALFA</v>
          </cell>
          <cell r="C1911" t="str">
            <v>M2</v>
          </cell>
          <cell r="D1911" t="str">
            <v>GRUPO 5</v>
          </cell>
          <cell r="E1911">
            <v>40808</v>
          </cell>
          <cell r="F1911">
            <v>47278</v>
          </cell>
        </row>
        <row r="1912">
          <cell r="A1912">
            <v>1665</v>
          </cell>
          <cell r="B1912" t="str">
            <v>GUARDAESCOBA NAT. 25x7x1.2 MOORE</v>
          </cell>
          <cell r="C1912" t="str">
            <v>ML</v>
          </cell>
          <cell r="D1912" t="str">
            <v>ref731</v>
          </cell>
          <cell r="E1912">
            <v>40347</v>
          </cell>
          <cell r="F1912">
            <v>2436</v>
          </cell>
        </row>
        <row r="1913">
          <cell r="A1913">
            <v>309</v>
          </cell>
          <cell r="B1913" t="str">
            <v>GUARDAESCOBA VINISOL 10 Inst PAVCO</v>
          </cell>
          <cell r="C1913" t="str">
            <v>ML</v>
          </cell>
          <cell r="D1913" t="str">
            <v>Comercial</v>
          </cell>
          <cell r="E1913">
            <v>40798</v>
          </cell>
          <cell r="F1913">
            <v>9040</v>
          </cell>
        </row>
        <row r="1915">
          <cell r="A1915">
            <v>3487</v>
          </cell>
          <cell r="B1915" t="str">
            <v>GUARDAESCOBA DE PVC</v>
          </cell>
          <cell r="C1915" t="str">
            <v>ML</v>
          </cell>
          <cell r="E1915">
            <v>40127</v>
          </cell>
          <cell r="F1915">
            <v>630</v>
          </cell>
        </row>
        <row r="1917">
          <cell r="A1917">
            <v>102905</v>
          </cell>
          <cell r="B1917" t="str">
            <v>GUARDAESCOBA EN GRANADILLO (sum+ins)</v>
          </cell>
          <cell r="C1917" t="str">
            <v>ML</v>
          </cell>
          <cell r="D1917" t="str">
            <v>Residencial</v>
          </cell>
          <cell r="E1917">
            <v>42857</v>
          </cell>
          <cell r="F1917">
            <v>14700</v>
          </cell>
        </row>
        <row r="1919">
          <cell r="A1919">
            <v>102711</v>
          </cell>
          <cell r="B1919" t="str">
            <v>GUARDAESCOBA GRANITO VIBROPRENSADO</v>
          </cell>
          <cell r="C1919" t="str">
            <v>ML</v>
          </cell>
          <cell r="E1919">
            <v>41091</v>
          </cell>
          <cell r="F1919">
            <v>11415</v>
          </cell>
        </row>
        <row r="1921">
          <cell r="A1921">
            <v>102280</v>
          </cell>
          <cell r="B1921" t="str">
            <v>GUARDAESCOBA h=0.10m PAVCO</v>
          </cell>
          <cell r="C1921" t="str">
            <v>ML</v>
          </cell>
          <cell r="D1921" t="str">
            <v>Residencial</v>
          </cell>
          <cell r="E1921">
            <v>40492</v>
          </cell>
          <cell r="F1921">
            <v>5372</v>
          </cell>
        </row>
        <row r="1923">
          <cell r="A1923">
            <v>507</v>
          </cell>
          <cell r="B1923" t="str">
            <v>GUARDAESCOBA MARMOL 7x33 GRS DELTA</v>
          </cell>
          <cell r="C1923" t="str">
            <v>ML</v>
          </cell>
          <cell r="E1923">
            <v>40798</v>
          </cell>
          <cell r="F1923">
            <v>8500</v>
          </cell>
        </row>
        <row r="1924">
          <cell r="A1924">
            <v>508</v>
          </cell>
          <cell r="B1924" t="str">
            <v>GUARDAESCOBA MARMOL Blc.7x30 DELTA</v>
          </cell>
          <cell r="C1924" t="str">
            <v>ML</v>
          </cell>
          <cell r="E1924">
            <v>40798</v>
          </cell>
          <cell r="F1924">
            <v>8500</v>
          </cell>
        </row>
        <row r="1925">
          <cell r="A1925">
            <v>104484</v>
          </cell>
          <cell r="B1925" t="str">
            <v>GUARDAESCOBA O ZOCALO BH5 (33X7.2-1)</v>
          </cell>
          <cell r="C1925" t="str">
            <v>mL</v>
          </cell>
          <cell r="E1925">
            <v>41137</v>
          </cell>
          <cell r="F1925">
            <v>11414</v>
          </cell>
        </row>
        <row r="1926">
          <cell r="A1926">
            <v>103345</v>
          </cell>
          <cell r="B1926" t="str">
            <v>Guardaescoba para piso laminado nacional 8cm **</v>
          </cell>
          <cell r="C1926" t="str">
            <v>ML</v>
          </cell>
          <cell r="E1926">
            <v>41870</v>
          </cell>
          <cell r="F1926">
            <v>6208</v>
          </cell>
        </row>
        <row r="1927">
          <cell r="A1927">
            <v>102732</v>
          </cell>
          <cell r="B1927" t="str">
            <v>GUARDAESCOBA PORCELANATO BLANCO</v>
          </cell>
          <cell r="C1927" t="str">
            <v>ML</v>
          </cell>
          <cell r="E1927">
            <v>40292</v>
          </cell>
          <cell r="F1927">
            <v>2047</v>
          </cell>
        </row>
        <row r="1928">
          <cell r="A1928">
            <v>104007</v>
          </cell>
          <cell r="B1928" t="str">
            <v>GUARDAESCOBA PVC NEGRO</v>
          </cell>
          <cell r="C1928" t="str">
            <v>mL</v>
          </cell>
          <cell r="E1928">
            <v>40637</v>
          </cell>
          <cell r="F1928">
            <v>8404</v>
          </cell>
        </row>
        <row r="1930">
          <cell r="A1930">
            <v>102694</v>
          </cell>
          <cell r="B1930" t="str">
            <v>GUARDAESCOBA PVC NEGROh=6CM</v>
          </cell>
          <cell r="C1930" t="str">
            <v>ML</v>
          </cell>
          <cell r="D1930" t="str">
            <v>Residencial</v>
          </cell>
          <cell r="E1930">
            <v>40281</v>
          </cell>
          <cell r="F1930">
            <v>6600</v>
          </cell>
        </row>
        <row r="1931">
          <cell r="A1931">
            <v>310</v>
          </cell>
          <cell r="B1931" t="str">
            <v>GUARDAESCOBA VINISOL 6.8Inst PAVCO</v>
          </cell>
          <cell r="C1931" t="str">
            <v>ML</v>
          </cell>
          <cell r="D1931" t="str">
            <v>Residencial</v>
          </cell>
          <cell r="E1931">
            <v>40798</v>
          </cell>
          <cell r="F1931">
            <v>7103</v>
          </cell>
        </row>
        <row r="1933">
          <cell r="A1933">
            <v>104609</v>
          </cell>
          <cell r="B1933" t="str">
            <v>GUARDAESCOBA ZAPAN (Suministro) h= o,10</v>
          </cell>
          <cell r="C1933" t="str">
            <v>mL</v>
          </cell>
          <cell r="E1933">
            <v>41766</v>
          </cell>
          <cell r="F1933">
            <v>7500</v>
          </cell>
        </row>
        <row r="1934">
          <cell r="A1934">
            <v>103691</v>
          </cell>
          <cell r="B1934" t="str">
            <v>JUNTA PLUS (BOLSA DE 5 Kg)</v>
          </cell>
          <cell r="C1934" t="str">
            <v>und</v>
          </cell>
          <cell r="E1934">
            <v>40600</v>
          </cell>
          <cell r="F1934">
            <v>18560</v>
          </cell>
        </row>
        <row r="1935">
          <cell r="A1935">
            <v>105631</v>
          </cell>
          <cell r="B1935" t="str">
            <v>KIT BRILLANTES CON ARENA BLANCO</v>
          </cell>
          <cell r="C1935" t="str">
            <v>kg</v>
          </cell>
          <cell r="E1935">
            <v>42198</v>
          </cell>
          <cell r="F1935">
            <v>6729</v>
          </cell>
        </row>
        <row r="1936">
          <cell r="A1936">
            <v>100346</v>
          </cell>
          <cell r="B1936" t="str">
            <v>Ladrillo "L" especial tono natural Moore **</v>
          </cell>
          <cell r="C1936" t="str">
            <v>UN</v>
          </cell>
          <cell r="E1936">
            <v>40347</v>
          </cell>
          <cell r="F1936">
            <v>1100</v>
          </cell>
        </row>
        <row r="1937">
          <cell r="A1937">
            <v>105045</v>
          </cell>
          <cell r="B1937" t="str">
            <v>Lañado-Pulida-Sellado y Lacado de Piso en</v>
          </cell>
          <cell r="C1937" t="str">
            <v>m2</v>
          </cell>
          <cell r="E1937">
            <v>42857</v>
          </cell>
          <cell r="F1937">
            <v>27900</v>
          </cell>
        </row>
        <row r="1939">
          <cell r="A1939">
            <v>102610</v>
          </cell>
          <cell r="B1939" t="str">
            <v>LIMO ARCILLOSO**</v>
          </cell>
          <cell r="C1939" t="str">
            <v>M3</v>
          </cell>
          <cell r="D1939" t="str">
            <v>+flete</v>
          </cell>
          <cell r="E1939">
            <v>42864</v>
          </cell>
          <cell r="F1939">
            <v>70000</v>
          </cell>
        </row>
        <row r="1940">
          <cell r="A1940">
            <v>2450</v>
          </cell>
          <cell r="B1940" t="str">
            <v>LISTO BLANCO (BOLSA 10 KG) ALFA</v>
          </cell>
          <cell r="C1940" t="str">
            <v>KG</v>
          </cell>
          <cell r="D1940" t="str">
            <v>GP9020</v>
          </cell>
          <cell r="E1940">
            <v>40114</v>
          </cell>
          <cell r="F1940">
            <v>1354</v>
          </cell>
        </row>
        <row r="1942">
          <cell r="B1942" t="str">
            <v>Tekhne Ltda. Control Integral de Obras</v>
          </cell>
        </row>
        <row r="1946">
          <cell r="B1946" t="str">
            <v>Listado de Insumos</v>
          </cell>
        </row>
        <row r="1948">
          <cell r="A1948">
            <v>43132</v>
          </cell>
          <cell r="C1948" t="str">
            <v>INSTITUTO DISTRITAL DE RECREACION Y</v>
          </cell>
          <cell r="E1948" t="str">
            <v>Página 28</v>
          </cell>
        </row>
        <row r="1951">
          <cell r="A1951" t="str">
            <v>Código</v>
          </cell>
          <cell r="B1951" t="str">
            <v>Descripción</v>
          </cell>
          <cell r="D1951" t="str">
            <v>Unidad</v>
          </cell>
          <cell r="F1951" t="str">
            <v>Referencia</v>
          </cell>
        </row>
        <row r="1954">
          <cell r="A1954">
            <v>104340</v>
          </cell>
          <cell r="B1954" t="str">
            <v>Llanta Reciclada de 1-2 MM Negra</v>
          </cell>
          <cell r="C1954" t="str">
            <v>KG</v>
          </cell>
          <cell r="E1954">
            <v>41491</v>
          </cell>
          <cell r="F1954">
            <v>1500</v>
          </cell>
        </row>
        <row r="1955">
          <cell r="A1955">
            <v>100474</v>
          </cell>
          <cell r="B1955" t="str">
            <v>Loseta concreto tipo IDU A-30 (60x40x6) **</v>
          </cell>
          <cell r="C1955" t="str">
            <v>UN</v>
          </cell>
          <cell r="E1955">
            <v>40890</v>
          </cell>
          <cell r="F1955">
            <v>5285</v>
          </cell>
        </row>
        <row r="1956">
          <cell r="A1956">
            <v>100475</v>
          </cell>
          <cell r="B1956" t="str">
            <v>Loseta concreto tipo IDU A-40 (60x20x6) **</v>
          </cell>
          <cell r="C1956" t="str">
            <v>M2</v>
          </cell>
          <cell r="E1956">
            <v>41079</v>
          </cell>
          <cell r="F1956">
            <v>22040</v>
          </cell>
        </row>
        <row r="1957">
          <cell r="A1957">
            <v>100391</v>
          </cell>
          <cell r="B1957" t="str">
            <v>Loseta concreto tipo IDU A-50 (40x40x6)**</v>
          </cell>
          <cell r="C1957" t="str">
            <v>M2</v>
          </cell>
          <cell r="E1957">
            <v>42795</v>
          </cell>
          <cell r="F1957">
            <v>48938.75</v>
          </cell>
        </row>
        <row r="1959">
          <cell r="A1959">
            <v>101408</v>
          </cell>
          <cell r="B1959" t="str">
            <v>Loseta concreto tipo IDU A-55 A-56 (40x40x6)**</v>
          </cell>
          <cell r="C1959" t="str">
            <v>M2</v>
          </cell>
          <cell r="D1959" t="str">
            <v>+flete</v>
          </cell>
          <cell r="E1959">
            <v>42832</v>
          </cell>
          <cell r="F1959">
            <v>46484</v>
          </cell>
        </row>
        <row r="1960">
          <cell r="A1960">
            <v>100525</v>
          </cell>
          <cell r="B1960" t="str">
            <v>Loseta concreto tipo IDU A-60 (20x40x6)**</v>
          </cell>
          <cell r="C1960" t="str">
            <v>M2</v>
          </cell>
          <cell r="D1960" t="str">
            <v>inc.flete</v>
          </cell>
          <cell r="E1960">
            <v>41079</v>
          </cell>
          <cell r="F1960">
            <v>41470</v>
          </cell>
        </row>
        <row r="1962">
          <cell r="A1962">
            <v>103987</v>
          </cell>
          <cell r="B1962" t="str">
            <v>LOSETA PREPULIDA LISTON (30X30)FONDO</v>
          </cell>
          <cell r="C1962" t="str">
            <v>m2</v>
          </cell>
          <cell r="E1962">
            <v>42857</v>
          </cell>
          <cell r="F1962">
            <v>63450</v>
          </cell>
        </row>
        <row r="1963">
          <cell r="A1963">
            <v>104644</v>
          </cell>
          <cell r="B1963" t="str">
            <v>MADERA LAMINADA 7 mm ( ASAMTEAK HIGH )</v>
          </cell>
          <cell r="C1963" t="str">
            <v>M2</v>
          </cell>
          <cell r="E1963">
            <v>41870</v>
          </cell>
          <cell r="F1963">
            <v>51469</v>
          </cell>
        </row>
        <row r="1965">
          <cell r="A1965">
            <v>102321</v>
          </cell>
          <cell r="B1965" t="str">
            <v>MALLA CERAMICA PIEDRACID NEGRO 30x30 **</v>
          </cell>
          <cell r="C1965" t="str">
            <v>M2</v>
          </cell>
          <cell r="D1965">
            <v>337192601</v>
          </cell>
          <cell r="E1965">
            <v>40120</v>
          </cell>
          <cell r="F1965">
            <v>95123</v>
          </cell>
        </row>
        <row r="1967">
          <cell r="A1967">
            <v>101164</v>
          </cell>
          <cell r="B1967" t="str">
            <v>Mant. puert. vidrio port. IDRD</v>
          </cell>
          <cell r="C1967" t="str">
            <v>und</v>
          </cell>
          <cell r="E1967">
            <v>40350</v>
          </cell>
          <cell r="F1967">
            <v>820352</v>
          </cell>
        </row>
        <row r="1968">
          <cell r="A1968">
            <v>2729</v>
          </cell>
          <cell r="B1968" t="str">
            <v>MARMOL RETAL NEGRO CARACOL</v>
          </cell>
          <cell r="C1968" t="str">
            <v>M2</v>
          </cell>
          <cell r="E1968">
            <v>40350</v>
          </cell>
          <cell r="F1968">
            <v>31088</v>
          </cell>
        </row>
        <row r="1969">
          <cell r="A1969">
            <v>3173</v>
          </cell>
          <cell r="B1969" t="str">
            <v>MARMOL BOTTICINO CLASICO (305x305x20)</v>
          </cell>
          <cell r="C1969" t="str">
            <v>M2</v>
          </cell>
          <cell r="E1969">
            <v>40350</v>
          </cell>
          <cell r="F1969">
            <v>543112</v>
          </cell>
        </row>
        <row r="1970">
          <cell r="A1970">
            <v>3171</v>
          </cell>
          <cell r="B1970" t="str">
            <v>MARMOL BOTTICINO CLASICO CUADREADO</v>
          </cell>
          <cell r="C1970" t="str">
            <v>M2</v>
          </cell>
          <cell r="E1970">
            <v>40350</v>
          </cell>
          <cell r="F1970">
            <v>628488</v>
          </cell>
        </row>
        <row r="1971">
          <cell r="A1971">
            <v>3172</v>
          </cell>
          <cell r="B1971" t="str">
            <v>MARMOL BOTTICINO CREMO PLACAS</v>
          </cell>
          <cell r="C1971" t="str">
            <v>M2</v>
          </cell>
          <cell r="E1971">
            <v>40350</v>
          </cell>
          <cell r="F1971">
            <v>543112</v>
          </cell>
        </row>
        <row r="1972">
          <cell r="A1972">
            <v>3170</v>
          </cell>
          <cell r="B1972" t="str">
            <v>MARMOL BOTTICINO FLORITO (305x305x10)</v>
          </cell>
          <cell r="C1972" t="str">
            <v>M2</v>
          </cell>
          <cell r="E1972">
            <v>40350</v>
          </cell>
          <cell r="F1972">
            <v>230608</v>
          </cell>
        </row>
        <row r="1973">
          <cell r="A1973">
            <v>3151</v>
          </cell>
          <cell r="B1973" t="str">
            <v>MARMOL CAFE PINTA (305x305x10)</v>
          </cell>
          <cell r="C1973" t="str">
            <v>M2</v>
          </cell>
          <cell r="E1973">
            <v>40350</v>
          </cell>
          <cell r="F1973">
            <v>294176</v>
          </cell>
        </row>
        <row r="1974">
          <cell r="A1974">
            <v>3152</v>
          </cell>
          <cell r="B1974" t="str">
            <v>MARMOL CAFE PINTA (ZOCALO 305x73x10)</v>
          </cell>
          <cell r="C1974" t="str">
            <v>UN</v>
          </cell>
          <cell r="E1974">
            <v>40350</v>
          </cell>
          <cell r="F1974">
            <v>3596</v>
          </cell>
        </row>
        <row r="1975">
          <cell r="A1975">
            <v>3153</v>
          </cell>
          <cell r="B1975" t="str">
            <v>MARMOL CAFE PINTA PLACAS</v>
          </cell>
          <cell r="C1975" t="str">
            <v>M2</v>
          </cell>
          <cell r="E1975">
            <v>40350</v>
          </cell>
          <cell r="F1975">
            <v>167272</v>
          </cell>
        </row>
        <row r="1976">
          <cell r="A1976">
            <v>3175</v>
          </cell>
          <cell r="B1976" t="str">
            <v>MARMOL CREMA MARFIL BEIGE (153x305x20)</v>
          </cell>
          <cell r="C1976" t="str">
            <v>M2</v>
          </cell>
          <cell r="E1976">
            <v>40350</v>
          </cell>
          <cell r="F1976">
            <v>399620</v>
          </cell>
        </row>
        <row r="1977">
          <cell r="A1977">
            <v>3174</v>
          </cell>
          <cell r="B1977" t="str">
            <v>MARMOL CREMA MARFIL BEIGE (305x305x10)</v>
          </cell>
          <cell r="C1977" t="str">
            <v>M2</v>
          </cell>
          <cell r="E1977">
            <v>40350</v>
          </cell>
          <cell r="F1977">
            <v>230608</v>
          </cell>
        </row>
        <row r="1978">
          <cell r="A1978">
            <v>3177</v>
          </cell>
          <cell r="B1978" t="str">
            <v>MARMOL CREMA MARFIL BEIGE (305x610x20)</v>
          </cell>
          <cell r="C1978" t="str">
            <v>M2</v>
          </cell>
          <cell r="E1978">
            <v>40350</v>
          </cell>
          <cell r="F1978">
            <v>432796</v>
          </cell>
        </row>
        <row r="1979">
          <cell r="A1979">
            <v>3176</v>
          </cell>
          <cell r="B1979" t="str">
            <v>MARMOL CREMA MARFIL BEIGE PLACAS</v>
          </cell>
          <cell r="C1979" t="str">
            <v>M2</v>
          </cell>
          <cell r="E1979">
            <v>40350</v>
          </cell>
          <cell r="F1979">
            <v>496016</v>
          </cell>
        </row>
        <row r="1981">
          <cell r="A1981">
            <v>3167</v>
          </cell>
          <cell r="B1981" t="str">
            <v>MARMOL CREMO TOSCANO (305x305x10)</v>
          </cell>
          <cell r="C1981" t="str">
            <v>M2</v>
          </cell>
          <cell r="D1981" t="str">
            <v>Extra</v>
          </cell>
          <cell r="E1981">
            <v>40350</v>
          </cell>
          <cell r="F1981">
            <v>213858</v>
          </cell>
        </row>
        <row r="1983">
          <cell r="A1983">
            <v>2888</v>
          </cell>
          <cell r="B1983" t="str">
            <v>MARMOL GRIS PAYANDE 30.5 x 30.5 x 1</v>
          </cell>
          <cell r="C1983" t="str">
            <v>M2</v>
          </cell>
          <cell r="E1983">
            <v>40350</v>
          </cell>
          <cell r="F1983">
            <v>175740</v>
          </cell>
        </row>
        <row r="1984">
          <cell r="A1984">
            <v>3156</v>
          </cell>
          <cell r="B1984" t="str">
            <v>MARMOL GRIS PERLA PLACAS</v>
          </cell>
          <cell r="C1984" t="str">
            <v>M2</v>
          </cell>
          <cell r="E1984">
            <v>40350</v>
          </cell>
          <cell r="F1984">
            <v>181835</v>
          </cell>
        </row>
        <row r="1985">
          <cell r="A1985">
            <v>3154</v>
          </cell>
          <cell r="B1985" t="str">
            <v>MARMOL GRIS RIO CLARO (305x305x10)</v>
          </cell>
          <cell r="C1985" t="str">
            <v>M2</v>
          </cell>
          <cell r="E1985">
            <v>40350</v>
          </cell>
          <cell r="F1985">
            <v>134792</v>
          </cell>
        </row>
        <row r="1986">
          <cell r="A1986">
            <v>3155</v>
          </cell>
          <cell r="B1986" t="str">
            <v>MARMOL GRIS RIO CLARO (ZOCALO</v>
          </cell>
          <cell r="C1986" t="str">
            <v>UN</v>
          </cell>
          <cell r="E1986">
            <v>40350</v>
          </cell>
          <cell r="F1986">
            <v>3016</v>
          </cell>
        </row>
        <row r="1987">
          <cell r="A1987">
            <v>3178</v>
          </cell>
          <cell r="B1987" t="str">
            <v>MARMOL MULATA CAMPIÑA (305x305x10)</v>
          </cell>
          <cell r="C1987" t="str">
            <v>M2</v>
          </cell>
          <cell r="E1987">
            <v>40350</v>
          </cell>
          <cell r="F1987">
            <v>170913</v>
          </cell>
        </row>
        <row r="1988">
          <cell r="A1988">
            <v>3179</v>
          </cell>
          <cell r="B1988" t="str">
            <v>MARMOL MULATA CAMPIÑA PLACAS</v>
          </cell>
          <cell r="C1988" t="str">
            <v>M2</v>
          </cell>
          <cell r="E1988">
            <v>40350</v>
          </cell>
          <cell r="F1988">
            <v>170913</v>
          </cell>
        </row>
        <row r="1989">
          <cell r="A1989">
            <v>2892</v>
          </cell>
          <cell r="B1989" t="str">
            <v>MARMOL NEGRO CARACOL 30.5 x 15.3 x 1</v>
          </cell>
          <cell r="C1989" t="str">
            <v>M2</v>
          </cell>
          <cell r="E1989">
            <v>40350</v>
          </cell>
          <cell r="F1989">
            <v>98600</v>
          </cell>
        </row>
        <row r="1990">
          <cell r="A1990">
            <v>3157</v>
          </cell>
          <cell r="B1990" t="str">
            <v>MARMOL NEGRO CARACOL (305x305x10)</v>
          </cell>
          <cell r="C1990" t="str">
            <v>M2</v>
          </cell>
          <cell r="E1990">
            <v>40350</v>
          </cell>
          <cell r="F1990">
            <v>121800</v>
          </cell>
        </row>
        <row r="1991">
          <cell r="A1991">
            <v>3158</v>
          </cell>
          <cell r="B1991" t="str">
            <v>MARMOL NEGRO CARACOL (ZOCALO</v>
          </cell>
          <cell r="C1991" t="str">
            <v>UN</v>
          </cell>
          <cell r="E1991">
            <v>40350</v>
          </cell>
          <cell r="F1991">
            <v>3132</v>
          </cell>
        </row>
        <row r="1993">
          <cell r="A1993">
            <v>3159</v>
          </cell>
          <cell r="B1993" t="str">
            <v>MARMOL NEGRO CARACOL PLACAS</v>
          </cell>
          <cell r="C1993" t="str">
            <v>M2</v>
          </cell>
          <cell r="D1993" t="str">
            <v>cuadreado</v>
          </cell>
          <cell r="E1993">
            <v>40350</v>
          </cell>
          <cell r="F1993">
            <v>204508</v>
          </cell>
        </row>
        <row r="1995">
          <cell r="A1995">
            <v>313</v>
          </cell>
          <cell r="B1995" t="str">
            <v>MARMOL NEGRO SANGIL CUADREADO ALFA</v>
          </cell>
          <cell r="C1995" t="str">
            <v>M2</v>
          </cell>
          <cell r="E1995">
            <v>40350</v>
          </cell>
          <cell r="F1995">
            <v>130913</v>
          </cell>
        </row>
        <row r="1996">
          <cell r="A1996">
            <v>328</v>
          </cell>
          <cell r="B1996" t="str">
            <v>MARMOL PIEDRA MUÑECA (305x305x20) NO</v>
          </cell>
          <cell r="C1996" t="str">
            <v>M2</v>
          </cell>
          <cell r="E1996">
            <v>40808</v>
          </cell>
          <cell r="F1996">
            <v>89088</v>
          </cell>
        </row>
        <row r="1997">
          <cell r="A1997">
            <v>3106</v>
          </cell>
          <cell r="B1997" t="str">
            <v>MARMOL PIEDRA MUÑECA CUADREADO</v>
          </cell>
          <cell r="C1997" t="str">
            <v>M2</v>
          </cell>
          <cell r="E1997">
            <v>42835</v>
          </cell>
          <cell r="F1997">
            <v>78000</v>
          </cell>
        </row>
        <row r="1998">
          <cell r="A1998">
            <v>2727</v>
          </cell>
          <cell r="B1998" t="str">
            <v>MARMOL RETAL BLANCO Huila.</v>
          </cell>
          <cell r="C1998" t="str">
            <v>M2</v>
          </cell>
          <cell r="E1998">
            <v>40350</v>
          </cell>
          <cell r="F1998">
            <v>18328</v>
          </cell>
        </row>
        <row r="1999">
          <cell r="A1999">
            <v>2728</v>
          </cell>
          <cell r="B1999" t="str">
            <v>MARMOL RETAL GRIS PAYANDE</v>
          </cell>
          <cell r="C1999" t="str">
            <v>M2</v>
          </cell>
          <cell r="E1999">
            <v>41240</v>
          </cell>
          <cell r="F1999">
            <v>15312</v>
          </cell>
        </row>
        <row r="2000">
          <cell r="A2000">
            <v>2732</v>
          </cell>
          <cell r="B2000" t="str">
            <v>MARMOL RETAL IMPORTADOS</v>
          </cell>
          <cell r="C2000" t="str">
            <v>M2</v>
          </cell>
          <cell r="E2000">
            <v>40350</v>
          </cell>
          <cell r="F2000">
            <v>36076</v>
          </cell>
        </row>
        <row r="2001">
          <cell r="A2001">
            <v>2941</v>
          </cell>
          <cell r="B2001" t="str">
            <v>MARMOL RETAL PIEDRA CORALINA</v>
          </cell>
          <cell r="C2001" t="str">
            <v>M2</v>
          </cell>
          <cell r="E2001">
            <v>40350</v>
          </cell>
          <cell r="F2001">
            <v>24012</v>
          </cell>
        </row>
        <row r="2002">
          <cell r="A2002">
            <v>2731</v>
          </cell>
          <cell r="B2002" t="str">
            <v>MARMOL RETAL ROSADO HUILA</v>
          </cell>
          <cell r="C2002" t="str">
            <v>M2</v>
          </cell>
          <cell r="E2002">
            <v>40350</v>
          </cell>
          <cell r="F2002">
            <v>30740</v>
          </cell>
        </row>
        <row r="2003">
          <cell r="A2003">
            <v>320</v>
          </cell>
          <cell r="B2003" t="str">
            <v>MARMOL RETAL TRAVERTINO VILLA DE LEYVA</v>
          </cell>
          <cell r="C2003" t="str">
            <v>M2</v>
          </cell>
          <cell r="E2003">
            <v>40808</v>
          </cell>
          <cell r="F2003">
            <v>9744</v>
          </cell>
        </row>
        <row r="2004">
          <cell r="A2004">
            <v>104102</v>
          </cell>
          <cell r="B2004" t="str">
            <v>MARMOL ROYAL VERDE JP-30X1</v>
          </cell>
          <cell r="C2004" t="str">
            <v>m2</v>
          </cell>
          <cell r="E2004">
            <v>40701</v>
          </cell>
          <cell r="F2004">
            <v>69020</v>
          </cell>
        </row>
        <row r="2005">
          <cell r="A2005">
            <v>351</v>
          </cell>
          <cell r="B2005" t="str">
            <v>MARMOL Trav.VLLaLEIVA 30.5X15.3X1</v>
          </cell>
          <cell r="C2005" t="str">
            <v>M2</v>
          </cell>
          <cell r="E2005">
            <v>40798</v>
          </cell>
          <cell r="F2005">
            <v>130384</v>
          </cell>
        </row>
        <row r="2006">
          <cell r="A2006">
            <v>3163</v>
          </cell>
          <cell r="B2006" t="str">
            <v>MARMOL TRAVERT.VILLA DE LEYVA</v>
          </cell>
          <cell r="C2006" t="str">
            <v>M2</v>
          </cell>
          <cell r="E2006">
            <v>40350</v>
          </cell>
          <cell r="F2006">
            <v>118668</v>
          </cell>
        </row>
        <row r="2007">
          <cell r="A2007">
            <v>3164</v>
          </cell>
          <cell r="B2007" t="str">
            <v>MARMOL TRAVERT.VILLA DE LEYVA (ZOCALO</v>
          </cell>
          <cell r="C2007" t="str">
            <v>UN</v>
          </cell>
          <cell r="E2007">
            <v>40350</v>
          </cell>
          <cell r="F2007">
            <v>3016</v>
          </cell>
        </row>
        <row r="2008">
          <cell r="A2008">
            <v>3165</v>
          </cell>
          <cell r="B2008" t="str">
            <v>MARMOL TRAVERT.VILLA DE LEYVA PLACAS</v>
          </cell>
          <cell r="C2008" t="str">
            <v>M2</v>
          </cell>
          <cell r="E2008">
            <v>40350</v>
          </cell>
          <cell r="F2008">
            <v>215760</v>
          </cell>
        </row>
        <row r="2009">
          <cell r="A2009">
            <v>3166</v>
          </cell>
          <cell r="B2009" t="str">
            <v>MARMOL TV.ROMANO BEIGE (305x305x10)</v>
          </cell>
          <cell r="C2009" t="str">
            <v>M2</v>
          </cell>
          <cell r="E2009">
            <v>40350</v>
          </cell>
          <cell r="F2009">
            <v>192444</v>
          </cell>
        </row>
        <row r="2010">
          <cell r="A2010">
            <v>3160</v>
          </cell>
          <cell r="B2010" t="str">
            <v>MARMOL VERDE SALTAN (305x305x10)</v>
          </cell>
          <cell r="C2010" t="str">
            <v>M2</v>
          </cell>
          <cell r="E2010">
            <v>40350</v>
          </cell>
          <cell r="F2010">
            <v>298932</v>
          </cell>
        </row>
        <row r="2011">
          <cell r="A2011">
            <v>2128</v>
          </cell>
          <cell r="B2011" t="str">
            <v>MASTICO LIQUIDO(1 GALON) PAVCO</v>
          </cell>
          <cell r="C2011" t="str">
            <v>UN</v>
          </cell>
          <cell r="E2011">
            <v>40350</v>
          </cell>
          <cell r="F2011">
            <v>24651</v>
          </cell>
        </row>
        <row r="2013">
          <cell r="B2013" t="str">
            <v>Tekhne Ltda. Control Integral de Obras</v>
          </cell>
        </row>
        <row r="2017">
          <cell r="B2017" t="str">
            <v>Listado de Insumos</v>
          </cell>
        </row>
        <row r="2019">
          <cell r="A2019">
            <v>43132</v>
          </cell>
          <cell r="C2019" t="str">
            <v>INSTITUTO DISTRITAL DE RECREACION Y</v>
          </cell>
          <cell r="E2019" t="str">
            <v>Página 29</v>
          </cell>
        </row>
        <row r="2022">
          <cell r="A2022" t="str">
            <v>Código</v>
          </cell>
          <cell r="B2022" t="str">
            <v>Descripción</v>
          </cell>
          <cell r="D2022" t="str">
            <v>Unidad</v>
          </cell>
          <cell r="F2022" t="str">
            <v>Referencia</v>
          </cell>
        </row>
        <row r="2025">
          <cell r="A2025">
            <v>2129</v>
          </cell>
          <cell r="B2025" t="str">
            <v>MASTICO POLVO (1 SACO) PAVCO</v>
          </cell>
          <cell r="C2025" t="str">
            <v>UN</v>
          </cell>
          <cell r="D2025" t="str">
            <v>15 kilos</v>
          </cell>
          <cell r="E2025">
            <v>40350</v>
          </cell>
          <cell r="F2025">
            <v>15494</v>
          </cell>
        </row>
        <row r="2027">
          <cell r="A2027">
            <v>106417</v>
          </cell>
          <cell r="B2027" t="str">
            <v>MEDIACAÑA PVC</v>
          </cell>
          <cell r="C2027" t="str">
            <v>mL</v>
          </cell>
          <cell r="E2027">
            <v>42879</v>
          </cell>
          <cell r="F2027">
            <v>17493</v>
          </cell>
        </row>
        <row r="2028">
          <cell r="A2028">
            <v>105255</v>
          </cell>
          <cell r="B2028" t="str">
            <v>MESON EN GRANITO NATURAL JASPE</v>
          </cell>
          <cell r="C2028" t="str">
            <v>ML</v>
          </cell>
          <cell r="E2028">
            <v>42863</v>
          </cell>
          <cell r="F2028">
            <v>325000</v>
          </cell>
        </row>
        <row r="2030">
          <cell r="A2030">
            <v>437</v>
          </cell>
          <cell r="B2030" t="str">
            <v>PAPEL COLGADURA CINTIA ROLLO 5 M²</v>
          </cell>
          <cell r="C2030" t="str">
            <v>M2</v>
          </cell>
          <cell r="D2030" t="str">
            <v>CINTIA</v>
          </cell>
          <cell r="E2030">
            <v>40350</v>
          </cell>
          <cell r="F2030">
            <v>16000</v>
          </cell>
        </row>
        <row r="2032">
          <cell r="A2032">
            <v>1317</v>
          </cell>
          <cell r="B2032" t="str">
            <v>PARED BELLOPISO CRISTY CORAL 20 x 25</v>
          </cell>
          <cell r="C2032" t="str">
            <v>M2</v>
          </cell>
          <cell r="E2032">
            <v>40350</v>
          </cell>
          <cell r="F2032">
            <v>16882</v>
          </cell>
        </row>
        <row r="2033">
          <cell r="A2033">
            <v>323</v>
          </cell>
          <cell r="B2033" t="str">
            <v>PASO 30 cm x 3 mm</v>
          </cell>
          <cell r="C2033" t="str">
            <v>ML</v>
          </cell>
          <cell r="E2033">
            <v>40798</v>
          </cell>
          <cell r="F2033">
            <v>27509</v>
          </cell>
        </row>
        <row r="2035">
          <cell r="A2035">
            <v>324</v>
          </cell>
          <cell r="B2035" t="str">
            <v>PEGACOR BLANCO (25kg)</v>
          </cell>
          <cell r="C2035" t="str">
            <v>KG</v>
          </cell>
          <cell r="D2035">
            <v>90104</v>
          </cell>
          <cell r="E2035">
            <v>42843</v>
          </cell>
          <cell r="F2035">
            <v>1206.4000000000001</v>
          </cell>
        </row>
        <row r="2036">
          <cell r="A2036">
            <v>2724</v>
          </cell>
          <cell r="B2036" t="str">
            <v>PEGACOR I-40 GRIS CRNA</v>
          </cell>
          <cell r="C2036" t="str">
            <v>KG</v>
          </cell>
          <cell r="D2036">
            <v>90106</v>
          </cell>
          <cell r="E2036">
            <v>43081</v>
          </cell>
          <cell r="F2036">
            <v>956</v>
          </cell>
        </row>
        <row r="2037">
          <cell r="A2037">
            <v>90012</v>
          </cell>
          <cell r="B2037" t="str">
            <v>PEGACOR I-40 GRIS CRNA</v>
          </cell>
          <cell r="C2037" t="str">
            <v>KG</v>
          </cell>
          <cell r="D2037">
            <v>90106</v>
          </cell>
          <cell r="E2037">
            <v>40350</v>
          </cell>
          <cell r="F2037">
            <v>1121</v>
          </cell>
        </row>
        <row r="2038">
          <cell r="A2038">
            <v>101733</v>
          </cell>
          <cell r="B2038" t="str">
            <v>PEGACOR O PEGANTE GRIS PARA CERÁMICA</v>
          </cell>
          <cell r="C2038" t="str">
            <v>KG</v>
          </cell>
          <cell r="D2038">
            <v>90106</v>
          </cell>
          <cell r="E2038">
            <v>42199</v>
          </cell>
          <cell r="F2038">
            <v>956</v>
          </cell>
        </row>
        <row r="2040">
          <cell r="A2040">
            <v>105223</v>
          </cell>
          <cell r="B2040" t="str">
            <v>PEGANTE PARA PISO VINISOL</v>
          </cell>
          <cell r="C2040" t="str">
            <v>GL</v>
          </cell>
          <cell r="E2040">
            <v>41837</v>
          </cell>
          <cell r="F2040">
            <v>38267</v>
          </cell>
        </row>
        <row r="2041">
          <cell r="A2041">
            <v>103971</v>
          </cell>
          <cell r="B2041" t="str">
            <v>Pegaporcelanato**</v>
          </cell>
          <cell r="C2041" t="str">
            <v>kg</v>
          </cell>
          <cell r="E2041">
            <v>40631</v>
          </cell>
          <cell r="F2041">
            <v>1450</v>
          </cell>
        </row>
        <row r="2042">
          <cell r="A2042">
            <v>325</v>
          </cell>
          <cell r="B2042" t="str">
            <v>PIEDRA CORALINA 305x15.3x2</v>
          </cell>
          <cell r="C2042" t="str">
            <v>M2</v>
          </cell>
          <cell r="E2042">
            <v>40350</v>
          </cell>
          <cell r="F2042">
            <v>86420</v>
          </cell>
        </row>
        <row r="2043">
          <cell r="A2043">
            <v>2938</v>
          </cell>
          <cell r="B2043" t="str">
            <v>PIEDRA CORALINA 30x15</v>
          </cell>
          <cell r="C2043" t="str">
            <v>M2</v>
          </cell>
          <cell r="E2043">
            <v>40350</v>
          </cell>
          <cell r="F2043">
            <v>86420</v>
          </cell>
        </row>
        <row r="2045">
          <cell r="A2045">
            <v>327</v>
          </cell>
          <cell r="B2045" t="str">
            <v>PIEDRA CORALINA (305x305x16)</v>
          </cell>
          <cell r="C2045" t="str">
            <v>M2</v>
          </cell>
          <cell r="D2045" t="str">
            <v>Brillado</v>
          </cell>
          <cell r="E2045">
            <v>42828</v>
          </cell>
          <cell r="F2045">
            <v>152000</v>
          </cell>
        </row>
        <row r="2047">
          <cell r="A2047">
            <v>104881</v>
          </cell>
          <cell r="B2047" t="str">
            <v>PIEDRA LAJA+TRANSPORTE</v>
          </cell>
          <cell r="C2047" t="str">
            <v>M3</v>
          </cell>
          <cell r="E2047">
            <v>41241</v>
          </cell>
          <cell r="F2047">
            <v>83333</v>
          </cell>
        </row>
        <row r="2048">
          <cell r="A2048">
            <v>101345</v>
          </cell>
          <cell r="B2048" t="str">
            <v>PIEDRA MUÑECA 305x15.3x2</v>
          </cell>
          <cell r="C2048" t="str">
            <v>M2</v>
          </cell>
          <cell r="E2048">
            <v>40350</v>
          </cell>
          <cell r="F2048">
            <v>85260</v>
          </cell>
        </row>
        <row r="2049">
          <cell r="A2049">
            <v>104329</v>
          </cell>
          <cell r="B2049" t="str">
            <v>Piedra Pizarra 5-8mm Negro (40x40cm) Suministro</v>
          </cell>
          <cell r="C2049" t="str">
            <v>M2</v>
          </cell>
          <cell r="E2049">
            <v>41862</v>
          </cell>
          <cell r="F2049">
            <v>49900</v>
          </cell>
        </row>
        <row r="2050">
          <cell r="A2050">
            <v>105252</v>
          </cell>
          <cell r="B2050" t="str">
            <v>PiedraLaja</v>
          </cell>
          <cell r="C2050" t="str">
            <v>m2</v>
          </cell>
          <cell r="E2050">
            <v>42835</v>
          </cell>
          <cell r="F2050">
            <v>38000</v>
          </cell>
        </row>
        <row r="2051">
          <cell r="A2051">
            <v>104341</v>
          </cell>
          <cell r="B2051" t="str">
            <v>Pigmentación de Llanta (HULEX)</v>
          </cell>
          <cell r="C2051" t="str">
            <v>kg</v>
          </cell>
          <cell r="E2051">
            <v>41430</v>
          </cell>
          <cell r="F2051">
            <v>3200</v>
          </cell>
        </row>
        <row r="2052">
          <cell r="A2052">
            <v>104594</v>
          </cell>
          <cell r="B2052" t="str">
            <v>PIRLAN EN ALUMINIO</v>
          </cell>
          <cell r="C2052" t="str">
            <v>ML</v>
          </cell>
          <cell r="E2052">
            <v>41172</v>
          </cell>
          <cell r="F2052">
            <v>3900</v>
          </cell>
        </row>
        <row r="2053">
          <cell r="A2053">
            <v>674</v>
          </cell>
          <cell r="B2053" t="str">
            <v>PIRLAN PLASTICO TAMAÑO 4.1 cm X 3 mm</v>
          </cell>
          <cell r="C2053" t="str">
            <v>ML</v>
          </cell>
          <cell r="E2053">
            <v>40350</v>
          </cell>
          <cell r="F2053">
            <v>12030</v>
          </cell>
        </row>
        <row r="2054">
          <cell r="A2054">
            <v>106414</v>
          </cell>
          <cell r="B2054" t="str">
            <v>PISO-VINILO TRAF-PESADO ACCZENT</v>
          </cell>
          <cell r="C2054" t="str">
            <v>m2</v>
          </cell>
          <cell r="E2054">
            <v>42879</v>
          </cell>
          <cell r="F2054">
            <v>110313</v>
          </cell>
        </row>
        <row r="2055">
          <cell r="A2055">
            <v>3479</v>
          </cell>
          <cell r="B2055" t="str">
            <v>PISO CORLON</v>
          </cell>
          <cell r="C2055" t="str">
            <v>M2</v>
          </cell>
          <cell r="E2055">
            <v>40350</v>
          </cell>
          <cell r="F2055">
            <v>75400</v>
          </cell>
        </row>
        <row r="2057">
          <cell r="A2057">
            <v>2848</v>
          </cell>
          <cell r="B2057" t="str">
            <v>PISO PARKET CAFE 33 x 33 CRNA</v>
          </cell>
          <cell r="C2057" t="str">
            <v>M2</v>
          </cell>
          <cell r="D2057">
            <v>33810</v>
          </cell>
          <cell r="E2057">
            <v>39898</v>
          </cell>
          <cell r="F2057">
            <v>25290</v>
          </cell>
        </row>
        <row r="2059">
          <cell r="A2059">
            <v>9333</v>
          </cell>
          <cell r="B2059" t="str">
            <v>PISO PARKET CAMBULO MADERA 31.5x 31.5</v>
          </cell>
          <cell r="C2059" t="str">
            <v>M2</v>
          </cell>
          <cell r="E2059">
            <v>40350</v>
          </cell>
          <cell r="F2059">
            <v>17612</v>
          </cell>
        </row>
        <row r="2060">
          <cell r="A2060">
            <v>1651</v>
          </cell>
          <cell r="B2060" t="str">
            <v>PISO PARKET CIPRES 31.5 x 31.5</v>
          </cell>
          <cell r="C2060" t="str">
            <v>M2</v>
          </cell>
          <cell r="E2060">
            <v>40350</v>
          </cell>
          <cell r="F2060">
            <v>14624</v>
          </cell>
        </row>
        <row r="2062">
          <cell r="A2062">
            <v>2736</v>
          </cell>
          <cell r="B2062" t="str">
            <v>PISO PARMA 41 x 41 CRNA</v>
          </cell>
          <cell r="C2062" t="str">
            <v>M2</v>
          </cell>
          <cell r="D2062" t="str">
            <v>41515 BEIGE</v>
          </cell>
          <cell r="E2062">
            <v>40350</v>
          </cell>
          <cell r="F2062">
            <v>22000</v>
          </cell>
        </row>
        <row r="2064">
          <cell r="A2064">
            <v>3478</v>
          </cell>
          <cell r="B2064" t="str">
            <v>PISO POSSIBILITIES</v>
          </cell>
          <cell r="C2064" t="str">
            <v>M2</v>
          </cell>
          <cell r="E2064">
            <v>40350</v>
          </cell>
          <cell r="F2064">
            <v>51620</v>
          </cell>
        </row>
        <row r="2066">
          <cell r="A2066">
            <v>1809</v>
          </cell>
          <cell r="B2066" t="str">
            <v>PISO QUIMBAYA 33 x 33 CRNA</v>
          </cell>
          <cell r="C2066" t="str">
            <v>M2</v>
          </cell>
          <cell r="D2066">
            <v>334052051</v>
          </cell>
          <cell r="E2066">
            <v>40350</v>
          </cell>
          <cell r="F2066">
            <v>21765.08</v>
          </cell>
        </row>
        <row r="2068">
          <cell r="A2068">
            <v>3938</v>
          </cell>
          <cell r="B2068" t="str">
            <v>PISO VERSALLES 44 x44</v>
          </cell>
          <cell r="C2068" t="str">
            <v>M2</v>
          </cell>
          <cell r="E2068">
            <v>40350</v>
          </cell>
          <cell r="F2068">
            <v>17441</v>
          </cell>
        </row>
        <row r="2070">
          <cell r="A2070">
            <v>2323</v>
          </cell>
          <cell r="B2070" t="str">
            <v>PISO ANTICA TARQUINA CENEFA 15 x 30 CRNA</v>
          </cell>
          <cell r="C2070" t="str">
            <v>UN</v>
          </cell>
          <cell r="D2070" t="str">
            <v>34805 CAFE</v>
          </cell>
          <cell r="E2070">
            <v>40350</v>
          </cell>
          <cell r="F2070">
            <v>7700</v>
          </cell>
        </row>
        <row r="2071">
          <cell r="A2071">
            <v>992</v>
          </cell>
          <cell r="B2071" t="str">
            <v>PISO ANTICADO DAKOTA 33 x 33 CRNA</v>
          </cell>
          <cell r="C2071" t="str">
            <v>M2</v>
          </cell>
          <cell r="D2071" t="str">
            <v>33806 ARENA</v>
          </cell>
          <cell r="E2071">
            <v>40350</v>
          </cell>
          <cell r="F2071">
            <v>24500</v>
          </cell>
        </row>
        <row r="2072">
          <cell r="A2072">
            <v>1903</v>
          </cell>
          <cell r="B2072" t="str">
            <v>PISO ANTICADO GUAJIRA 20*20</v>
          </cell>
          <cell r="C2072" t="str">
            <v>M2</v>
          </cell>
          <cell r="D2072">
            <v>20705</v>
          </cell>
          <cell r="E2072">
            <v>40350</v>
          </cell>
          <cell r="F2072">
            <v>21000</v>
          </cell>
        </row>
        <row r="2073">
          <cell r="A2073">
            <v>271</v>
          </cell>
          <cell r="B2073" t="str">
            <v>PISO ANTICADO GUAJIRA 33*33 CRNA</v>
          </cell>
          <cell r="C2073" t="str">
            <v>M2</v>
          </cell>
          <cell r="D2073">
            <v>337062001</v>
          </cell>
          <cell r="E2073">
            <v>40863</v>
          </cell>
          <cell r="F2073">
            <v>26207</v>
          </cell>
        </row>
        <row r="2074">
          <cell r="A2074">
            <v>2418</v>
          </cell>
          <cell r="B2074" t="str">
            <v>PISO ANTICADO GUAJIRA TACO 16 x 16 CRNA</v>
          </cell>
          <cell r="C2074" t="str">
            <v>UN</v>
          </cell>
          <cell r="D2074">
            <v>35804</v>
          </cell>
          <cell r="E2074">
            <v>40350</v>
          </cell>
          <cell r="F2074">
            <v>3453.32</v>
          </cell>
        </row>
        <row r="2075">
          <cell r="A2075">
            <v>2684</v>
          </cell>
          <cell r="B2075" t="str">
            <v>PISO ANTICADO PIZARRA 33 x 33 CRNA</v>
          </cell>
          <cell r="C2075" t="str">
            <v>M2</v>
          </cell>
          <cell r="D2075">
            <v>337192601</v>
          </cell>
          <cell r="E2075">
            <v>40350</v>
          </cell>
          <cell r="F2075">
            <v>22000</v>
          </cell>
        </row>
        <row r="2076">
          <cell r="A2076">
            <v>2331</v>
          </cell>
          <cell r="B2076" t="str">
            <v>PISO ANTICADO TARQUINA ANGULO15 x 15</v>
          </cell>
          <cell r="C2076" t="str">
            <v>UN</v>
          </cell>
          <cell r="D2076">
            <v>35702</v>
          </cell>
          <cell r="E2076">
            <v>40350</v>
          </cell>
          <cell r="F2076">
            <v>4900</v>
          </cell>
        </row>
        <row r="2077">
          <cell r="A2077">
            <v>1949</v>
          </cell>
          <cell r="B2077" t="str">
            <v>PISO APALACHE 41 x 41 CRNA</v>
          </cell>
          <cell r="C2077" t="str">
            <v>M2</v>
          </cell>
          <cell r="D2077" t="str">
            <v>41820 ARENA</v>
          </cell>
          <cell r="E2077">
            <v>40350</v>
          </cell>
          <cell r="F2077">
            <v>29000</v>
          </cell>
        </row>
        <row r="2079">
          <cell r="A2079">
            <v>106649</v>
          </cell>
          <cell r="B2079" t="str">
            <v>Piso Caucho recicl 10cm (EPDM 1cm+SBR 9cm</v>
          </cell>
          <cell r="C2079" t="str">
            <v>M2</v>
          </cell>
          <cell r="E2079">
            <v>43056</v>
          </cell>
          <cell r="F2079">
            <v>567630</v>
          </cell>
        </row>
        <row r="2080">
          <cell r="A2080">
            <v>106650</v>
          </cell>
          <cell r="B2080" t="str">
            <v>Piso Caucho recicl 11cm (EPDM 1cm+SBR 10cm</v>
          </cell>
          <cell r="C2080" t="str">
            <v>M2</v>
          </cell>
          <cell r="E2080">
            <v>43056</v>
          </cell>
          <cell r="F2080">
            <v>609280</v>
          </cell>
        </row>
        <row r="2081">
          <cell r="A2081">
            <v>106651</v>
          </cell>
          <cell r="B2081" t="str">
            <v>Piso Caucho recicl 12cm (EPDM 1cm+SBR 11cm</v>
          </cell>
          <cell r="C2081" t="str">
            <v>M2</v>
          </cell>
          <cell r="E2081">
            <v>43056</v>
          </cell>
          <cell r="F2081">
            <v>650930</v>
          </cell>
        </row>
        <row r="2082">
          <cell r="A2082">
            <v>106652</v>
          </cell>
          <cell r="B2082" t="str">
            <v>Piso Caucho recicl 13cm (EPDM 1cm+SBR 12cm</v>
          </cell>
          <cell r="C2082" t="str">
            <v>M2</v>
          </cell>
          <cell r="E2082">
            <v>43056</v>
          </cell>
          <cell r="F2082">
            <v>692580</v>
          </cell>
        </row>
        <row r="2083">
          <cell r="A2083">
            <v>106641</v>
          </cell>
          <cell r="B2083" t="str">
            <v>Piso Caucho recicl 2cm (EPDM 1cm+SBR 1cm</v>
          </cell>
          <cell r="C2083" t="str">
            <v>M2</v>
          </cell>
          <cell r="E2083">
            <v>43056</v>
          </cell>
          <cell r="F2083">
            <v>227991</v>
          </cell>
        </row>
        <row r="2084">
          <cell r="A2084">
            <v>106642</v>
          </cell>
          <cell r="B2084" t="str">
            <v>Piso Caucho recicl 3cm (EPDM 1cm+SBR 2cm</v>
          </cell>
          <cell r="C2084" t="str">
            <v>M2</v>
          </cell>
          <cell r="E2084">
            <v>43056</v>
          </cell>
          <cell r="F2084">
            <v>276080</v>
          </cell>
        </row>
        <row r="2085">
          <cell r="A2085">
            <v>106643</v>
          </cell>
          <cell r="B2085" t="str">
            <v>Piso Caucho recicl 4cm (EPDM 1cm+SBR 3cm</v>
          </cell>
          <cell r="C2085" t="str">
            <v>M2</v>
          </cell>
          <cell r="E2085">
            <v>43056</v>
          </cell>
          <cell r="F2085">
            <v>325000</v>
          </cell>
        </row>
        <row r="2086">
          <cell r="A2086">
            <v>106644</v>
          </cell>
          <cell r="B2086" t="str">
            <v>Piso Caucho recicl 5cm (EPDM 1cm+SBR 4cm</v>
          </cell>
          <cell r="C2086" t="str">
            <v>M2</v>
          </cell>
          <cell r="E2086">
            <v>43056</v>
          </cell>
          <cell r="F2086">
            <v>372237</v>
          </cell>
        </row>
        <row r="2087">
          <cell r="A2087">
            <v>106645</v>
          </cell>
          <cell r="B2087" t="str">
            <v>Piso Caucho recicl 6cm (EPDM 1cm+SBR 5cm</v>
          </cell>
          <cell r="C2087" t="str">
            <v>M2</v>
          </cell>
          <cell r="E2087">
            <v>43056</v>
          </cell>
          <cell r="F2087">
            <v>401030</v>
          </cell>
        </row>
        <row r="2088">
          <cell r="A2088">
            <v>106646</v>
          </cell>
          <cell r="B2088" t="str">
            <v>Piso Caucho recicl 7cm (EPDM 1cm+SBR 6cm</v>
          </cell>
          <cell r="C2088" t="str">
            <v>M2</v>
          </cell>
          <cell r="E2088">
            <v>43056</v>
          </cell>
          <cell r="F2088">
            <v>442680</v>
          </cell>
        </row>
        <row r="2089">
          <cell r="A2089">
            <v>106647</v>
          </cell>
          <cell r="B2089" t="str">
            <v>Piso Caucho recicl 8cm (EPDM 1cm+SBR 7cm</v>
          </cell>
          <cell r="C2089" t="str">
            <v>M2</v>
          </cell>
          <cell r="E2089">
            <v>43056</v>
          </cell>
          <cell r="F2089">
            <v>484330</v>
          </cell>
        </row>
        <row r="2091">
          <cell r="B2091" t="str">
            <v>Tekhne Ltda. Control Integral de Obras</v>
          </cell>
        </row>
        <row r="2095">
          <cell r="B2095" t="str">
            <v>Listado de Insumos</v>
          </cell>
        </row>
        <row r="2097">
          <cell r="A2097">
            <v>43132</v>
          </cell>
          <cell r="C2097" t="str">
            <v>INSTITUTO DISTRITAL DE RECREACION Y</v>
          </cell>
          <cell r="E2097" t="str">
            <v>Página 30</v>
          </cell>
        </row>
        <row r="2100">
          <cell r="A2100" t="str">
            <v>Código</v>
          </cell>
          <cell r="B2100" t="str">
            <v>Descripción</v>
          </cell>
          <cell r="D2100" t="str">
            <v>Unidad</v>
          </cell>
          <cell r="F2100" t="str">
            <v>Referencia</v>
          </cell>
        </row>
        <row r="2103">
          <cell r="A2103">
            <v>106648</v>
          </cell>
          <cell r="B2103" t="str">
            <v>Piso Caucho recicl 9cm (EPDM 1cm+SBR 8cm</v>
          </cell>
          <cell r="C2103" t="str">
            <v>M2</v>
          </cell>
          <cell r="E2103">
            <v>43056</v>
          </cell>
          <cell r="F2103">
            <v>525980</v>
          </cell>
        </row>
        <row r="2104">
          <cell r="A2104">
            <v>106469</v>
          </cell>
          <cell r="B2104" t="str">
            <v>Piso Caucho reciclPigment 10cm sum+ inst</v>
          </cell>
          <cell r="C2104" t="str">
            <v>M2</v>
          </cell>
          <cell r="E2104">
            <v>42958</v>
          </cell>
          <cell r="F2104">
            <v>487305</v>
          </cell>
        </row>
        <row r="2105">
          <cell r="A2105">
            <v>105026</v>
          </cell>
          <cell r="B2105" t="str">
            <v>Piso Caucho reciclPigment 1cm sum+ inst</v>
          </cell>
          <cell r="C2105" t="str">
            <v>M2</v>
          </cell>
          <cell r="E2105">
            <v>42823</v>
          </cell>
          <cell r="F2105">
            <v>148750</v>
          </cell>
        </row>
        <row r="2106">
          <cell r="A2106">
            <v>105027</v>
          </cell>
          <cell r="B2106" t="str">
            <v>Piso Caucho reciclPigment 3cm sum+ inst</v>
          </cell>
          <cell r="C2106" t="str">
            <v>M2</v>
          </cell>
          <cell r="E2106">
            <v>42886</v>
          </cell>
          <cell r="F2106">
            <v>226100</v>
          </cell>
        </row>
        <row r="2107">
          <cell r="A2107">
            <v>105028</v>
          </cell>
          <cell r="B2107" t="str">
            <v>Piso Caucho reciclPigment 4cm sum+ inst</v>
          </cell>
          <cell r="C2107" t="str">
            <v>M2</v>
          </cell>
          <cell r="E2107">
            <v>42822</v>
          </cell>
          <cell r="F2107">
            <v>273700</v>
          </cell>
        </row>
        <row r="2108">
          <cell r="A2108">
            <v>106468</v>
          </cell>
          <cell r="B2108" t="str">
            <v>Piso Caucho reciclPigment 8cm sum+ inst</v>
          </cell>
          <cell r="C2108" t="str">
            <v>M2</v>
          </cell>
          <cell r="E2108">
            <v>42958</v>
          </cell>
          <cell r="F2108">
            <v>381990</v>
          </cell>
        </row>
        <row r="2110">
          <cell r="A2110">
            <v>100365</v>
          </cell>
          <cell r="B2110" t="str">
            <v>Piso caucho10 mm Juegos infant Exterior (NO</v>
          </cell>
          <cell r="C2110" t="str">
            <v>M2</v>
          </cell>
          <cell r="D2110" t="str">
            <v>41301CAFE</v>
          </cell>
          <cell r="E2110">
            <v>42808</v>
          </cell>
          <cell r="F2110">
            <v>142800</v>
          </cell>
        </row>
        <row r="2112">
          <cell r="A2112">
            <v>105162</v>
          </cell>
          <cell r="B2112" t="str">
            <v>Piso CauchoRecicPigment 5cm Sum+Inst</v>
          </cell>
          <cell r="C2112" t="str">
            <v>m2</v>
          </cell>
          <cell r="E2112">
            <v>42958</v>
          </cell>
          <cell r="F2112">
            <v>321300</v>
          </cell>
        </row>
        <row r="2113">
          <cell r="A2113">
            <v>3394</v>
          </cell>
          <cell r="B2113" t="str">
            <v>PISO CERAMICA ANTIQUE30.5x30.5 ALFA</v>
          </cell>
          <cell r="C2113" t="str">
            <v>M2</v>
          </cell>
          <cell r="E2113">
            <v>40350</v>
          </cell>
          <cell r="F2113">
            <v>22501</v>
          </cell>
        </row>
        <row r="2114">
          <cell r="A2114">
            <v>3395</v>
          </cell>
          <cell r="B2114" t="str">
            <v>PISO CERAMICA ANTIQUE41x41 ALFA</v>
          </cell>
          <cell r="C2114" t="str">
            <v>M2</v>
          </cell>
          <cell r="E2114">
            <v>40351</v>
          </cell>
          <cell r="F2114">
            <v>24990</v>
          </cell>
        </row>
        <row r="2115">
          <cell r="A2115">
            <v>3389</v>
          </cell>
          <cell r="B2115" t="str">
            <v>PISO CERAMICA FERRARA 20.3x30.5 ALFA</v>
          </cell>
          <cell r="C2115" t="str">
            <v>M2</v>
          </cell>
          <cell r="E2115">
            <v>40351</v>
          </cell>
          <cell r="F2115">
            <v>21990</v>
          </cell>
        </row>
        <row r="2116">
          <cell r="A2116">
            <v>3393</v>
          </cell>
          <cell r="B2116" t="str">
            <v>PISO CERAMICA GRANILLA 30.5x30.5 ALFA</v>
          </cell>
          <cell r="C2116" t="str">
            <v>M2</v>
          </cell>
          <cell r="E2116">
            <v>42214</v>
          </cell>
          <cell r="F2116">
            <v>20597</v>
          </cell>
        </row>
        <row r="2117">
          <cell r="A2117">
            <v>3385</v>
          </cell>
          <cell r="B2117" t="str">
            <v>PISO CERAMICA LISA 20.3x30 .5 ALFA</v>
          </cell>
          <cell r="C2117" t="str">
            <v>M2</v>
          </cell>
          <cell r="E2117">
            <v>42150</v>
          </cell>
          <cell r="F2117">
            <v>16690</v>
          </cell>
        </row>
        <row r="2118">
          <cell r="A2118">
            <v>101734</v>
          </cell>
          <cell r="B2118" t="str">
            <v>PISO CERAMICA LISA 20x20 ALFA</v>
          </cell>
          <cell r="C2118" t="str">
            <v>M2</v>
          </cell>
          <cell r="E2118">
            <v>40351</v>
          </cell>
          <cell r="F2118">
            <v>14990</v>
          </cell>
        </row>
        <row r="2119">
          <cell r="A2119">
            <v>90013</v>
          </cell>
          <cell r="B2119" t="str">
            <v>PISO CERAMICA LISA 20x20 ALFA (NO USAR)</v>
          </cell>
          <cell r="C2119" t="str">
            <v>M2</v>
          </cell>
          <cell r="E2119">
            <v>40351</v>
          </cell>
          <cell r="F2119">
            <v>17450</v>
          </cell>
        </row>
        <row r="2120">
          <cell r="A2120">
            <v>3384</v>
          </cell>
          <cell r="B2120" t="str">
            <v>PISO CERAMICA LISA 30x30 ALFA</v>
          </cell>
          <cell r="C2120" t="str">
            <v>M2</v>
          </cell>
          <cell r="E2120">
            <v>40351</v>
          </cell>
          <cell r="F2120">
            <v>22620</v>
          </cell>
        </row>
        <row r="2121">
          <cell r="A2121">
            <v>3391</v>
          </cell>
          <cell r="B2121" t="str">
            <v>PISO CERAMICA MADERA 30x30 ALFA</v>
          </cell>
          <cell r="C2121" t="str">
            <v>M2</v>
          </cell>
          <cell r="E2121">
            <v>40350</v>
          </cell>
          <cell r="F2121">
            <v>22840</v>
          </cell>
        </row>
        <row r="2122">
          <cell r="A2122">
            <v>3390</v>
          </cell>
          <cell r="B2122" t="str">
            <v>PISO CERAMICA MARMOLIZADA 30.5x30.5</v>
          </cell>
          <cell r="C2122" t="str">
            <v>M2</v>
          </cell>
          <cell r="E2122">
            <v>40351</v>
          </cell>
          <cell r="F2122">
            <v>19290</v>
          </cell>
        </row>
        <row r="2123">
          <cell r="A2123">
            <v>3388</v>
          </cell>
          <cell r="B2123" t="str">
            <v>PISO CERAMICA MARMOLIZADA BEIGE30x30</v>
          </cell>
          <cell r="C2123" t="str">
            <v>M2</v>
          </cell>
          <cell r="E2123">
            <v>40351</v>
          </cell>
          <cell r="F2123">
            <v>19290</v>
          </cell>
        </row>
        <row r="2124">
          <cell r="A2124">
            <v>3387</v>
          </cell>
          <cell r="B2124" t="str">
            <v>PISO CERAMICA TEXTURIZADA 30x30 ALFA</v>
          </cell>
          <cell r="C2124" t="str">
            <v>M2</v>
          </cell>
          <cell r="E2124">
            <v>40351</v>
          </cell>
          <cell r="F2124">
            <v>19290</v>
          </cell>
        </row>
        <row r="2126">
          <cell r="A2126">
            <v>1803</v>
          </cell>
          <cell r="B2126" t="str">
            <v>PISO CERVIA 41*41 CRNA</v>
          </cell>
          <cell r="C2126" t="str">
            <v>M2</v>
          </cell>
          <cell r="D2126" t="str">
            <v>41504 VERDE</v>
          </cell>
          <cell r="E2126">
            <v>40351</v>
          </cell>
          <cell r="F2126">
            <v>24500</v>
          </cell>
        </row>
        <row r="2128">
          <cell r="A2128">
            <v>1753</v>
          </cell>
          <cell r="B2128" t="str">
            <v>PISO CISA BALTICO 31.5 x 31 .5</v>
          </cell>
          <cell r="C2128" t="str">
            <v>M2</v>
          </cell>
          <cell r="E2128">
            <v>40351</v>
          </cell>
          <cell r="F2128">
            <v>17211</v>
          </cell>
        </row>
        <row r="2130">
          <cell r="A2130">
            <v>2830</v>
          </cell>
          <cell r="B2130" t="str">
            <v>PISO CLASICO CALACATA 41 x 41 CRNA</v>
          </cell>
          <cell r="C2130" t="str">
            <v>M2</v>
          </cell>
          <cell r="D2130">
            <v>418052021</v>
          </cell>
          <cell r="E2130">
            <v>40351</v>
          </cell>
          <cell r="F2130">
            <v>22159</v>
          </cell>
        </row>
        <row r="2131">
          <cell r="A2131">
            <v>1799</v>
          </cell>
          <cell r="B2131" t="str">
            <v>PISO CLASICO CARRARA 33 x 33 CRNA</v>
          </cell>
          <cell r="C2131" t="str">
            <v>M2</v>
          </cell>
          <cell r="D2131" t="str">
            <v>30512 GRIS C</v>
          </cell>
          <cell r="E2131">
            <v>40350</v>
          </cell>
          <cell r="F2131">
            <v>22500</v>
          </cell>
        </row>
        <row r="2132">
          <cell r="A2132">
            <v>2827</v>
          </cell>
          <cell r="B2132" t="str">
            <v>PISO CLASICO CREMA MARFIL 33x33 CRNA</v>
          </cell>
          <cell r="C2132" t="str">
            <v>M2</v>
          </cell>
          <cell r="D2132">
            <v>335432051</v>
          </cell>
          <cell r="E2132">
            <v>40351</v>
          </cell>
          <cell r="F2132">
            <v>23990</v>
          </cell>
        </row>
        <row r="2133">
          <cell r="A2133">
            <v>2421</v>
          </cell>
          <cell r="B2133" t="str">
            <v>PISO CLASICO MARMOL ALICANTE</v>
          </cell>
          <cell r="C2133" t="str">
            <v>M2</v>
          </cell>
          <cell r="D2133">
            <v>305322751</v>
          </cell>
          <cell r="E2133">
            <v>40351</v>
          </cell>
          <cell r="F2133">
            <v>23200</v>
          </cell>
        </row>
        <row r="2134">
          <cell r="A2134">
            <v>2740</v>
          </cell>
          <cell r="B2134" t="str">
            <v>PISO CLASICO MIRO 33x33 CRNA</v>
          </cell>
          <cell r="C2134" t="str">
            <v>M2</v>
          </cell>
          <cell r="D2134">
            <v>335442031</v>
          </cell>
          <cell r="E2134">
            <v>40351</v>
          </cell>
          <cell r="F2134">
            <v>22159</v>
          </cell>
        </row>
        <row r="2135">
          <cell r="A2135">
            <v>1791</v>
          </cell>
          <cell r="B2135" t="str">
            <v>PISO CLASICO TOLUCA 30x30 CRNA</v>
          </cell>
          <cell r="C2135" t="str">
            <v>M2</v>
          </cell>
          <cell r="D2135" t="str">
            <v>30513 VERDE</v>
          </cell>
          <cell r="E2135">
            <v>40351</v>
          </cell>
          <cell r="F2135">
            <v>17900</v>
          </cell>
        </row>
        <row r="2136">
          <cell r="A2136">
            <v>1795</v>
          </cell>
          <cell r="B2136" t="str">
            <v>PISO CLASICO VENECIA 34 x 34 CRNA</v>
          </cell>
          <cell r="C2136" t="str">
            <v>M2</v>
          </cell>
          <cell r="D2136">
            <v>335184401</v>
          </cell>
          <cell r="E2136">
            <v>40351</v>
          </cell>
          <cell r="F2136">
            <v>22159</v>
          </cell>
        </row>
        <row r="2137">
          <cell r="A2137">
            <v>3476</v>
          </cell>
          <cell r="B2137" t="str">
            <v>PISO COMPANION SQUARE</v>
          </cell>
          <cell r="C2137" t="str">
            <v>M2</v>
          </cell>
          <cell r="D2137" t="str">
            <v>TABLETA</v>
          </cell>
          <cell r="E2137">
            <v>40351</v>
          </cell>
          <cell r="F2137">
            <v>55680</v>
          </cell>
        </row>
        <row r="2139">
          <cell r="A2139">
            <v>3939</v>
          </cell>
          <cell r="B2139" t="str">
            <v>PISO CONFORT PIACENZA 20x25 ITALIA</v>
          </cell>
          <cell r="C2139" t="str">
            <v>M2</v>
          </cell>
          <cell r="E2139">
            <v>40351</v>
          </cell>
          <cell r="F2139">
            <v>16715</v>
          </cell>
        </row>
        <row r="2140">
          <cell r="A2140">
            <v>102944</v>
          </cell>
          <cell r="B2140" t="str">
            <v>PISO CORSARIO COLORES ANCHO=1.40M***</v>
          </cell>
          <cell r="C2140" t="str">
            <v>M2</v>
          </cell>
          <cell r="E2140">
            <v>40353</v>
          </cell>
          <cell r="F2140">
            <v>9942</v>
          </cell>
        </row>
        <row r="2142">
          <cell r="A2142">
            <v>398</v>
          </cell>
          <cell r="B2142" t="str">
            <v>PISO CORSICO 33x33 CRNA</v>
          </cell>
          <cell r="C2142" t="str">
            <v>M2</v>
          </cell>
          <cell r="D2142" t="str">
            <v>33801 ARENA</v>
          </cell>
          <cell r="E2142">
            <v>40351</v>
          </cell>
          <cell r="F2142">
            <v>18706</v>
          </cell>
        </row>
        <row r="2144">
          <cell r="A2144">
            <v>105576</v>
          </cell>
          <cell r="B2144" t="str">
            <v>PISO DECK MADERA</v>
          </cell>
          <cell r="C2144" t="str">
            <v>M2</v>
          </cell>
          <cell r="E2144">
            <v>43005</v>
          </cell>
          <cell r="F2144">
            <v>216000</v>
          </cell>
        </row>
        <row r="2145">
          <cell r="A2145">
            <v>106122</v>
          </cell>
          <cell r="B2145" t="str">
            <v>Piso DeckColor Madera+Estrct.Acero Galv.</v>
          </cell>
          <cell r="C2145" t="str">
            <v>M2</v>
          </cell>
          <cell r="E2145">
            <v>42803</v>
          </cell>
          <cell r="F2145">
            <v>436333.33</v>
          </cell>
        </row>
        <row r="2146">
          <cell r="A2146">
            <v>3935</v>
          </cell>
          <cell r="B2146" t="str">
            <v>PISO DURAROCK ESPARTA BLANCO 31.5 x</v>
          </cell>
          <cell r="C2146" t="str">
            <v>M2</v>
          </cell>
          <cell r="E2146">
            <v>40351</v>
          </cell>
          <cell r="F2146">
            <v>14984</v>
          </cell>
        </row>
        <row r="2147">
          <cell r="A2147">
            <v>3934</v>
          </cell>
          <cell r="B2147" t="str">
            <v>PISO DURAROCK TROYA NEGRO 30.5 x 30.5</v>
          </cell>
          <cell r="C2147" t="str">
            <v>M2</v>
          </cell>
          <cell r="E2147">
            <v>40351</v>
          </cell>
          <cell r="F2147">
            <v>18631</v>
          </cell>
        </row>
        <row r="2149">
          <cell r="A2149">
            <v>2683</v>
          </cell>
          <cell r="B2149" t="str">
            <v>PISO DUROPISO 34x34 CORONA</v>
          </cell>
          <cell r="C2149" t="str">
            <v>M2</v>
          </cell>
          <cell r="D2149">
            <v>335494601</v>
          </cell>
          <cell r="E2149">
            <v>42857</v>
          </cell>
          <cell r="F2149">
            <v>33600</v>
          </cell>
        </row>
        <row r="2151">
          <cell r="A2151">
            <v>106411</v>
          </cell>
          <cell r="B2151" t="str">
            <v>PISO EASYDECK AQUA GRIS 30.48X30.48</v>
          </cell>
          <cell r="C2151" t="str">
            <v>m2</v>
          </cell>
          <cell r="E2151">
            <v>42879</v>
          </cell>
          <cell r="F2151">
            <v>102900</v>
          </cell>
        </row>
        <row r="2153">
          <cell r="A2153">
            <v>305</v>
          </cell>
          <cell r="B2153" t="str">
            <v>PISO EGEO BLANCO 25X25 CRNA</v>
          </cell>
          <cell r="C2153" t="str">
            <v>M2</v>
          </cell>
          <cell r="D2153">
            <v>202903001</v>
          </cell>
          <cell r="E2153">
            <v>40351</v>
          </cell>
          <cell r="F2153">
            <v>23390</v>
          </cell>
        </row>
        <row r="2154">
          <cell r="A2154">
            <v>1784</v>
          </cell>
          <cell r="B2154" t="str">
            <v>PISO ESCALERA YOMASA 15.5x10x16 Obra</v>
          </cell>
          <cell r="C2154" t="str">
            <v>UN</v>
          </cell>
          <cell r="D2154" t="str">
            <v>Obra</v>
          </cell>
          <cell r="E2154">
            <v>40351</v>
          </cell>
          <cell r="F2154">
            <v>373</v>
          </cell>
        </row>
        <row r="2156">
          <cell r="A2156">
            <v>1783</v>
          </cell>
          <cell r="B2156" t="str">
            <v>PISO ESCALERA YOMASA 9x7x17 obra</v>
          </cell>
          <cell r="C2156" t="str">
            <v>UN</v>
          </cell>
          <cell r="E2156">
            <v>40351</v>
          </cell>
          <cell r="F2156">
            <v>329</v>
          </cell>
        </row>
        <row r="2157">
          <cell r="A2157">
            <v>356</v>
          </cell>
          <cell r="B2157" t="str">
            <v>PISO GERFLOR 1.5mm.Inst. KONKER</v>
          </cell>
          <cell r="C2157" t="str">
            <v>M2</v>
          </cell>
          <cell r="E2157">
            <v>40809</v>
          </cell>
          <cell r="F2157">
            <v>50376</v>
          </cell>
        </row>
        <row r="2158">
          <cell r="A2158">
            <v>3931</v>
          </cell>
          <cell r="B2158" t="str">
            <v>PISO IMPACTO AGATA 44x 44 ITALIA</v>
          </cell>
          <cell r="C2158" t="str">
            <v>M2</v>
          </cell>
          <cell r="E2158">
            <v>40120</v>
          </cell>
          <cell r="F2158">
            <v>16596</v>
          </cell>
        </row>
        <row r="2159">
          <cell r="A2159">
            <v>1367</v>
          </cell>
          <cell r="B2159" t="str">
            <v>PISO IMPACTO FIORENTINO 44 x 44 ITALIA</v>
          </cell>
          <cell r="C2159" t="str">
            <v>M2</v>
          </cell>
          <cell r="E2159">
            <v>40351</v>
          </cell>
          <cell r="F2159">
            <v>16596</v>
          </cell>
        </row>
        <row r="2160">
          <cell r="A2160">
            <v>3474</v>
          </cell>
          <cell r="B2160" t="str">
            <v>PISO IMPERIAL TEXTURE</v>
          </cell>
          <cell r="C2160" t="str">
            <v>M2</v>
          </cell>
          <cell r="E2160">
            <v>40351</v>
          </cell>
          <cell r="F2160">
            <v>63185</v>
          </cell>
        </row>
        <row r="2161">
          <cell r="A2161">
            <v>104605</v>
          </cell>
          <cell r="B2161" t="str">
            <v>PISO MADERA ZAPAN 0,16 X 1,8 mm</v>
          </cell>
          <cell r="C2161" t="str">
            <v>M2</v>
          </cell>
          <cell r="E2161">
            <v>41176</v>
          </cell>
          <cell r="F2161">
            <v>82000</v>
          </cell>
        </row>
        <row r="2162">
          <cell r="A2162">
            <v>3936</v>
          </cell>
          <cell r="B2162" t="str">
            <v>PISO MARMOL PRIMAVERA 31.5 x 31.5</v>
          </cell>
          <cell r="C2162" t="str">
            <v>M2</v>
          </cell>
          <cell r="E2162">
            <v>40351</v>
          </cell>
          <cell r="F2162">
            <v>17072</v>
          </cell>
        </row>
        <row r="2163">
          <cell r="A2163">
            <v>3480</v>
          </cell>
          <cell r="B2163" t="str">
            <v>PISO MEDINTECH</v>
          </cell>
          <cell r="C2163" t="str">
            <v>M2</v>
          </cell>
          <cell r="E2163">
            <v>40351</v>
          </cell>
          <cell r="F2163">
            <v>116000</v>
          </cell>
        </row>
        <row r="2164">
          <cell r="A2164">
            <v>3473</v>
          </cell>
          <cell r="B2164" t="str">
            <v>PISO MEDINTECH TANDEM</v>
          </cell>
          <cell r="C2164" t="str">
            <v>M2</v>
          </cell>
          <cell r="E2164">
            <v>40351</v>
          </cell>
          <cell r="F2164">
            <v>104400</v>
          </cell>
        </row>
        <row r="2166">
          <cell r="B2166" t="str">
            <v>Tekhne Ltda. Control Integral de Obras</v>
          </cell>
        </row>
        <row r="2170">
          <cell r="B2170" t="str">
            <v>Listado de Insumos</v>
          </cell>
        </row>
        <row r="2172">
          <cell r="A2172">
            <v>43132</v>
          </cell>
          <cell r="C2172" t="str">
            <v>INSTITUTO DISTRITAL DE RECREACION Y</v>
          </cell>
          <cell r="E2172" t="str">
            <v>Página 31</v>
          </cell>
        </row>
        <row r="2175">
          <cell r="A2175" t="str">
            <v>Código</v>
          </cell>
          <cell r="B2175" t="str">
            <v>Descripción</v>
          </cell>
          <cell r="D2175" t="str">
            <v>Unidad</v>
          </cell>
          <cell r="F2175" t="str">
            <v>Referencia</v>
          </cell>
        </row>
        <row r="2178">
          <cell r="A2178">
            <v>1801</v>
          </cell>
          <cell r="B2178" t="str">
            <v>PISO MIRO 33 x 33 CRNA</v>
          </cell>
          <cell r="C2178" t="str">
            <v>M2</v>
          </cell>
          <cell r="D2178">
            <v>335442401</v>
          </cell>
          <cell r="E2178">
            <v>40351</v>
          </cell>
          <cell r="F2178">
            <v>22159.48</v>
          </cell>
        </row>
        <row r="2180">
          <cell r="A2180">
            <v>18</v>
          </cell>
          <cell r="B2180" t="str">
            <v>Piso Monedas NEGRO EMEFLEX (Sum+transp)</v>
          </cell>
          <cell r="C2180" t="str">
            <v>M2</v>
          </cell>
          <cell r="E2180">
            <v>41562</v>
          </cell>
          <cell r="F2180">
            <v>195200</v>
          </cell>
        </row>
        <row r="2182">
          <cell r="A2182">
            <v>1788</v>
          </cell>
          <cell r="B2182" t="str">
            <v>PISO MONTEREY 31 x 31 CRNA</v>
          </cell>
          <cell r="C2182" t="str">
            <v>M2</v>
          </cell>
          <cell r="D2182" t="str">
            <v>30516 BEIGE</v>
          </cell>
          <cell r="E2182">
            <v>40351</v>
          </cell>
          <cell r="F2182">
            <v>17900</v>
          </cell>
        </row>
        <row r="2183">
          <cell r="A2183">
            <v>288</v>
          </cell>
          <cell r="B2183" t="str">
            <v>PISO OPAL BEIGE 20.5x20.5 CRNA</v>
          </cell>
          <cell r="C2183" t="str">
            <v>M2</v>
          </cell>
          <cell r="D2183">
            <v>300212051</v>
          </cell>
          <cell r="E2183">
            <v>40351</v>
          </cell>
          <cell r="F2183">
            <v>17758</v>
          </cell>
        </row>
        <row r="2184">
          <cell r="A2184">
            <v>2733</v>
          </cell>
          <cell r="B2184" t="str">
            <v>PISO PARKET CEDRO 40*40 CRNA</v>
          </cell>
          <cell r="C2184" t="str">
            <v>M2</v>
          </cell>
          <cell r="D2184">
            <v>413012751</v>
          </cell>
          <cell r="E2184">
            <v>40351</v>
          </cell>
          <cell r="F2184">
            <v>25290</v>
          </cell>
        </row>
        <row r="2185">
          <cell r="A2185">
            <v>2735</v>
          </cell>
          <cell r="B2185" t="str">
            <v>PISO PARKET ALAMO 34 x 34 CRNA</v>
          </cell>
          <cell r="C2185" t="str">
            <v>M2</v>
          </cell>
          <cell r="D2185" t="str">
            <v>33526 CAFE</v>
          </cell>
          <cell r="E2185">
            <v>40351</v>
          </cell>
          <cell r="F2185">
            <v>18600</v>
          </cell>
        </row>
        <row r="2186">
          <cell r="A2186">
            <v>2737</v>
          </cell>
          <cell r="B2186" t="str">
            <v>PISO PARKET ALISO 41 x 41 CRNA</v>
          </cell>
          <cell r="C2186" t="str">
            <v>M2</v>
          </cell>
          <cell r="D2186">
            <v>415232701</v>
          </cell>
          <cell r="E2186">
            <v>40351</v>
          </cell>
          <cell r="F2186">
            <v>22469</v>
          </cell>
        </row>
        <row r="2187">
          <cell r="A2187">
            <v>2734</v>
          </cell>
          <cell r="B2187" t="str">
            <v>PISO PARKET NOGAL 41*41 CRNA</v>
          </cell>
          <cell r="C2187" t="str">
            <v>M2</v>
          </cell>
          <cell r="D2187">
            <v>413132751</v>
          </cell>
          <cell r="E2187">
            <v>40351</v>
          </cell>
          <cell r="F2187">
            <v>22159</v>
          </cell>
        </row>
        <row r="2189">
          <cell r="A2189">
            <v>103619</v>
          </cell>
          <cell r="B2189" t="str">
            <v>PISO PIZARRA MULTICOLOR (40X40CM)1a;</v>
          </cell>
          <cell r="C2189" t="str">
            <v>M2</v>
          </cell>
          <cell r="E2189">
            <v>43081</v>
          </cell>
          <cell r="F2189">
            <v>70000</v>
          </cell>
        </row>
        <row r="2190">
          <cell r="A2190">
            <v>103079</v>
          </cell>
          <cell r="B2190" t="str">
            <v>PISO PIZARRA NEW BLACK **</v>
          </cell>
          <cell r="C2190" t="str">
            <v>M2</v>
          </cell>
          <cell r="E2190">
            <v>42856</v>
          </cell>
          <cell r="F2190">
            <v>31700</v>
          </cell>
        </row>
        <row r="2192">
          <cell r="A2192">
            <v>2682</v>
          </cell>
          <cell r="B2192" t="str">
            <v>PISO PRAGA AZUL 41x41 CRNA</v>
          </cell>
          <cell r="C2192" t="str">
            <v>M2</v>
          </cell>
          <cell r="D2192">
            <v>415222101</v>
          </cell>
          <cell r="E2192">
            <v>40351</v>
          </cell>
          <cell r="F2192">
            <v>24183</v>
          </cell>
        </row>
        <row r="2193">
          <cell r="A2193">
            <v>1076</v>
          </cell>
          <cell r="B2193" t="str">
            <v>PISO PRAGA VERDE 41x41 CRNA</v>
          </cell>
          <cell r="C2193" t="str">
            <v>M2</v>
          </cell>
          <cell r="D2193">
            <v>415222401</v>
          </cell>
          <cell r="E2193">
            <v>40351</v>
          </cell>
          <cell r="F2193">
            <v>24183</v>
          </cell>
        </row>
        <row r="2194">
          <cell r="A2194">
            <v>2382</v>
          </cell>
          <cell r="B2194" t="str">
            <v>PISO RUSTICO QUIMBAYA 33 x 33 CRNA</v>
          </cell>
          <cell r="C2194" t="str">
            <v>M2</v>
          </cell>
          <cell r="D2194" t="str">
            <v>33405 TERRE</v>
          </cell>
          <cell r="E2194">
            <v>40351</v>
          </cell>
          <cell r="F2194">
            <v>23900</v>
          </cell>
        </row>
        <row r="2195">
          <cell r="A2195">
            <v>2410</v>
          </cell>
          <cell r="B2195" t="str">
            <v>PISO RUSTICO QUIMBAYA CENEFA 16 x 33</v>
          </cell>
          <cell r="C2195" t="str">
            <v>M2</v>
          </cell>
          <cell r="D2195" t="str">
            <v>34405 cenefa</v>
          </cell>
          <cell r="E2195">
            <v>40351</v>
          </cell>
          <cell r="F2195">
            <v>7700</v>
          </cell>
        </row>
        <row r="2196">
          <cell r="A2196">
            <v>2417</v>
          </cell>
          <cell r="B2196" t="str">
            <v>PISO RUSTICO QUIMBAYA TACO 16 x 16 CRNA</v>
          </cell>
          <cell r="C2196" t="str">
            <v>UN</v>
          </cell>
          <cell r="D2196" t="str">
            <v>35405 taco</v>
          </cell>
          <cell r="E2196">
            <v>39892</v>
          </cell>
          <cell r="F2196">
            <v>3350</v>
          </cell>
        </row>
        <row r="2197">
          <cell r="A2197">
            <v>2135</v>
          </cell>
          <cell r="B2197" t="str">
            <v>PISO SAVONA 41x41 CRNA</v>
          </cell>
          <cell r="C2197" t="str">
            <v>M2</v>
          </cell>
          <cell r="D2197">
            <v>455292031</v>
          </cell>
          <cell r="E2197">
            <v>40351</v>
          </cell>
          <cell r="F2197">
            <v>34484</v>
          </cell>
        </row>
        <row r="2198">
          <cell r="A2198">
            <v>2723</v>
          </cell>
          <cell r="B2198" t="str">
            <v>PISO SICILIA MARFIL 34 x 34 CRNA</v>
          </cell>
          <cell r="C2198" t="str">
            <v>M2</v>
          </cell>
          <cell r="D2198">
            <v>33941</v>
          </cell>
          <cell r="E2198">
            <v>40351</v>
          </cell>
          <cell r="F2198">
            <v>20319.72</v>
          </cell>
        </row>
        <row r="2199">
          <cell r="A2199">
            <v>2133</v>
          </cell>
          <cell r="B2199" t="str">
            <v>PISO SILEX 41X 41 CRNA</v>
          </cell>
          <cell r="C2199" t="str">
            <v>M2</v>
          </cell>
          <cell r="D2199">
            <v>410032441</v>
          </cell>
          <cell r="E2199">
            <v>40351</v>
          </cell>
          <cell r="F2199">
            <v>25195.200000000001</v>
          </cell>
        </row>
        <row r="2200">
          <cell r="A2200">
            <v>2828</v>
          </cell>
          <cell r="B2200" t="str">
            <v>PISO SONDRIO41*41 CRNA</v>
          </cell>
          <cell r="C2200" t="str">
            <v>M2</v>
          </cell>
          <cell r="D2200">
            <v>415102071</v>
          </cell>
          <cell r="E2200">
            <v>40351</v>
          </cell>
          <cell r="F2200">
            <v>32983</v>
          </cell>
        </row>
        <row r="2202">
          <cell r="A2202">
            <v>3475</v>
          </cell>
          <cell r="B2202" t="str">
            <v>PISO STONETEX</v>
          </cell>
          <cell r="C2202" t="str">
            <v>M2</v>
          </cell>
          <cell r="E2202">
            <v>40351</v>
          </cell>
          <cell r="F2202">
            <v>75400</v>
          </cell>
        </row>
        <row r="2204">
          <cell r="A2204">
            <v>1980</v>
          </cell>
          <cell r="B2204" t="str">
            <v>PISO TACO PUGLIA 13 x 13 CRNA</v>
          </cell>
          <cell r="C2204" t="str">
            <v>UN</v>
          </cell>
          <cell r="D2204">
            <v>43514</v>
          </cell>
          <cell r="E2204">
            <v>40351</v>
          </cell>
          <cell r="F2204">
            <v>3098.36</v>
          </cell>
        </row>
        <row r="2205">
          <cell r="A2205">
            <v>2110</v>
          </cell>
          <cell r="B2205" t="str">
            <v>PISO TAJO ANGULO 13 x 13 CRNA</v>
          </cell>
          <cell r="C2205" t="str">
            <v>UN</v>
          </cell>
          <cell r="D2205">
            <v>43004</v>
          </cell>
          <cell r="E2205">
            <v>40351</v>
          </cell>
          <cell r="F2205">
            <v>4640</v>
          </cell>
        </row>
        <row r="2206">
          <cell r="A2206">
            <v>2075</v>
          </cell>
          <cell r="B2206" t="str">
            <v>PISO TAJO CENEFA 13.5 x 41 CRNA</v>
          </cell>
          <cell r="C2206" t="str">
            <v>UN</v>
          </cell>
          <cell r="D2206">
            <v>42004</v>
          </cell>
          <cell r="E2206">
            <v>40351</v>
          </cell>
          <cell r="F2206">
            <v>11832</v>
          </cell>
        </row>
        <row r="2207">
          <cell r="A2207">
            <v>3932</v>
          </cell>
          <cell r="B2207" t="str">
            <v>PISO TEMPO BEIGE 44 x 44 ITALIA</v>
          </cell>
          <cell r="C2207" t="str">
            <v>M2</v>
          </cell>
          <cell r="D2207" t="str">
            <v>Negro</v>
          </cell>
          <cell r="E2207">
            <v>40351</v>
          </cell>
          <cell r="F2207">
            <v>19466</v>
          </cell>
        </row>
        <row r="2208">
          <cell r="A2208">
            <v>2550</v>
          </cell>
          <cell r="B2208" t="str">
            <v>PISO TORREON 30x30 CRNA</v>
          </cell>
          <cell r="C2208" t="str">
            <v>M2</v>
          </cell>
          <cell r="D2208">
            <v>305202501</v>
          </cell>
          <cell r="E2208">
            <v>40351</v>
          </cell>
          <cell r="F2208">
            <v>16352</v>
          </cell>
        </row>
        <row r="2210">
          <cell r="A2210">
            <v>3477</v>
          </cell>
          <cell r="B2210" t="str">
            <v>PISO TRANSLATIONS</v>
          </cell>
          <cell r="C2210" t="str">
            <v>M2</v>
          </cell>
          <cell r="E2210">
            <v>40351</v>
          </cell>
          <cell r="F2210">
            <v>113680</v>
          </cell>
        </row>
        <row r="2212">
          <cell r="A2212">
            <v>1793</v>
          </cell>
          <cell r="B2212" t="str">
            <v>PISO TURIN 41 x 41 CRNA</v>
          </cell>
          <cell r="C2212" t="str">
            <v>M2</v>
          </cell>
          <cell r="D2212">
            <v>415242751</v>
          </cell>
          <cell r="E2212">
            <v>39892</v>
          </cell>
          <cell r="F2212">
            <v>21723</v>
          </cell>
        </row>
        <row r="2213">
          <cell r="A2213">
            <v>1808</v>
          </cell>
          <cell r="B2213" t="str">
            <v>PISO VIENA 41 x 41 CRNA</v>
          </cell>
          <cell r="C2213" t="str">
            <v>M2</v>
          </cell>
          <cell r="D2213">
            <v>415252761</v>
          </cell>
          <cell r="E2213">
            <v>40351</v>
          </cell>
          <cell r="F2213">
            <v>24569</v>
          </cell>
        </row>
        <row r="2214">
          <cell r="A2214">
            <v>28</v>
          </cell>
          <cell r="B2214" t="str">
            <v>PISOGRES NATURAL 20x20 T.MOORE</v>
          </cell>
          <cell r="C2214" t="str">
            <v>M2</v>
          </cell>
          <cell r="D2214">
            <v>725</v>
          </cell>
          <cell r="E2214">
            <v>40786</v>
          </cell>
          <cell r="F2214">
            <v>35850</v>
          </cell>
        </row>
        <row r="2215">
          <cell r="A2215">
            <v>365</v>
          </cell>
          <cell r="B2215" t="str">
            <v>PISOGRES NATURAL 30x30 T.MOORE</v>
          </cell>
          <cell r="C2215" t="str">
            <v>M2</v>
          </cell>
          <cell r="D2215">
            <v>732</v>
          </cell>
          <cell r="E2215">
            <v>40798</v>
          </cell>
          <cell r="F2215">
            <v>22769</v>
          </cell>
        </row>
        <row r="2216">
          <cell r="A2216">
            <v>251</v>
          </cell>
          <cell r="B2216" t="str">
            <v>PISOGRES ESMALTADO BLC 10x20 T.MOORE</v>
          </cell>
          <cell r="C2216" t="str">
            <v>M2</v>
          </cell>
          <cell r="D2216">
            <v>917</v>
          </cell>
          <cell r="E2216">
            <v>40351</v>
          </cell>
          <cell r="F2216">
            <v>25304</v>
          </cell>
        </row>
        <row r="2218">
          <cell r="A2218">
            <v>105042</v>
          </cell>
          <cell r="B2218" t="str">
            <v>PisoMaderaGranidillo(Pulido+sellado+lacado)Sum</v>
          </cell>
          <cell r="C2218" t="str">
            <v>m2</v>
          </cell>
          <cell r="E2218">
            <v>42863</v>
          </cell>
          <cell r="F2218">
            <v>130000</v>
          </cell>
        </row>
        <row r="2219">
          <cell r="A2219">
            <v>104592</v>
          </cell>
          <cell r="B2219" t="str">
            <v>Pizarra Natural Negra 0,60 x 0,30 Tipo Pesado</v>
          </cell>
          <cell r="C2219" t="str">
            <v>M2</v>
          </cell>
          <cell r="E2219">
            <v>42200</v>
          </cell>
          <cell r="F2219">
            <v>72152</v>
          </cell>
        </row>
        <row r="2220">
          <cell r="A2220">
            <v>102319</v>
          </cell>
          <cell r="B2220" t="str">
            <v>Placa negro san gil a medidas (marmol) **</v>
          </cell>
          <cell r="C2220" t="str">
            <v>M2</v>
          </cell>
          <cell r="E2220">
            <v>40408</v>
          </cell>
          <cell r="F2220">
            <v>180874</v>
          </cell>
        </row>
        <row r="2221">
          <cell r="A2221">
            <v>330</v>
          </cell>
          <cell r="B2221" t="str">
            <v>POLISEC PAVCO</v>
          </cell>
          <cell r="C2221" t="str">
            <v>M2</v>
          </cell>
          <cell r="E2221">
            <v>41830</v>
          </cell>
          <cell r="F2221">
            <v>464</v>
          </cell>
        </row>
        <row r="2223">
          <cell r="A2223">
            <v>101101</v>
          </cell>
          <cell r="B2223" t="str">
            <v>PORCELAGRES ALFA 30X30 **</v>
          </cell>
          <cell r="C2223" t="str">
            <v>M2</v>
          </cell>
          <cell r="D2223" t="str">
            <v>G 4160</v>
          </cell>
          <cell r="E2223">
            <v>41091</v>
          </cell>
          <cell r="F2223">
            <v>29829</v>
          </cell>
        </row>
        <row r="2225">
          <cell r="A2225">
            <v>101298</v>
          </cell>
          <cell r="B2225" t="str">
            <v>PORCELANATO BLANCO - BEIGE ALFA (60X60)</v>
          </cell>
          <cell r="C2225" t="str">
            <v>M2</v>
          </cell>
          <cell r="E2225">
            <v>42857</v>
          </cell>
          <cell r="F2225">
            <v>25400</v>
          </cell>
        </row>
        <row r="2226">
          <cell r="A2226">
            <v>3304</v>
          </cell>
          <cell r="B2226" t="str">
            <v>PORCELANATO ANDORA</v>
          </cell>
          <cell r="C2226" t="str">
            <v>M2</v>
          </cell>
          <cell r="E2226">
            <v>40351</v>
          </cell>
          <cell r="F2226">
            <v>79000</v>
          </cell>
        </row>
        <row r="2227">
          <cell r="A2227">
            <v>102731</v>
          </cell>
          <cell r="B2227" t="str">
            <v>PORCELANATO BLANCO 46.1X46.1</v>
          </cell>
          <cell r="C2227" t="str">
            <v>m2</v>
          </cell>
          <cell r="E2227">
            <v>40292</v>
          </cell>
          <cell r="F2227">
            <v>40944</v>
          </cell>
        </row>
        <row r="2228">
          <cell r="A2228">
            <v>102730</v>
          </cell>
          <cell r="B2228" t="str">
            <v>PORCELANATO BLANCO 46.1X46.1 CAJA X</v>
          </cell>
          <cell r="C2228" t="str">
            <v>CAJA</v>
          </cell>
          <cell r="E2228">
            <v>40292</v>
          </cell>
          <cell r="F2228">
            <v>60597</v>
          </cell>
        </row>
        <row r="2229">
          <cell r="A2229">
            <v>3069</v>
          </cell>
          <cell r="B2229" t="str">
            <v>PORCELANATO EBRO BEIGE</v>
          </cell>
          <cell r="C2229" t="str">
            <v>M2</v>
          </cell>
          <cell r="E2229">
            <v>40351</v>
          </cell>
          <cell r="F2229">
            <v>87990</v>
          </cell>
        </row>
        <row r="2230">
          <cell r="A2230">
            <v>3054</v>
          </cell>
          <cell r="B2230" t="str">
            <v>PORCELANATO PIEDRA PIZARRA</v>
          </cell>
          <cell r="C2230" t="str">
            <v>M2</v>
          </cell>
          <cell r="E2230">
            <v>40351</v>
          </cell>
          <cell r="F2230">
            <v>98000</v>
          </cell>
        </row>
        <row r="2231">
          <cell r="A2231">
            <v>342</v>
          </cell>
          <cell r="B2231" t="str">
            <v>PULIDA + LACADA PISO MADERA</v>
          </cell>
          <cell r="C2231" t="str">
            <v>M2</v>
          </cell>
          <cell r="E2231">
            <v>41176</v>
          </cell>
          <cell r="F2231">
            <v>27000</v>
          </cell>
        </row>
        <row r="2232">
          <cell r="A2232">
            <v>1723</v>
          </cell>
          <cell r="B2232" t="str">
            <v>PULIDA PISO GRANITO AL PLOMO</v>
          </cell>
          <cell r="C2232" t="str">
            <v>M2</v>
          </cell>
          <cell r="E2232">
            <v>40359</v>
          </cell>
          <cell r="F2232">
            <v>9000</v>
          </cell>
        </row>
        <row r="2233">
          <cell r="A2233">
            <v>1722</v>
          </cell>
          <cell r="B2233" t="str">
            <v>PULIDA PISO GRANITO REPULIDA</v>
          </cell>
          <cell r="C2233" t="str">
            <v>M2</v>
          </cell>
          <cell r="E2233">
            <v>40359</v>
          </cell>
          <cell r="F2233">
            <v>7000</v>
          </cell>
        </row>
        <row r="2234">
          <cell r="A2234">
            <v>341</v>
          </cell>
          <cell r="B2234" t="str">
            <v>PULIDA PISO GRANITO(EQUIPO+MdEO)</v>
          </cell>
          <cell r="C2234" t="str">
            <v>M2</v>
          </cell>
          <cell r="E2234">
            <v>42821</v>
          </cell>
          <cell r="F2234">
            <v>19500</v>
          </cell>
        </row>
        <row r="2235">
          <cell r="A2235">
            <v>1678</v>
          </cell>
          <cell r="B2235" t="str">
            <v>PULIDA PISO MADERA</v>
          </cell>
          <cell r="C2235" t="str">
            <v>M2</v>
          </cell>
          <cell r="E2235">
            <v>40359</v>
          </cell>
          <cell r="F2235">
            <v>17400</v>
          </cell>
        </row>
        <row r="2236">
          <cell r="A2236">
            <v>2741</v>
          </cell>
          <cell r="B2236" t="str">
            <v>PULIDA PISO MARMOL (NO USAR)</v>
          </cell>
          <cell r="C2236" t="str">
            <v>M2</v>
          </cell>
          <cell r="E2236">
            <v>41240</v>
          </cell>
          <cell r="F2236">
            <v>22000</v>
          </cell>
        </row>
        <row r="2237">
          <cell r="A2237">
            <v>80</v>
          </cell>
          <cell r="B2237" t="str">
            <v>PULIDA PISO TRAFICO PESADO</v>
          </cell>
          <cell r="C2237" t="str">
            <v>M2</v>
          </cell>
          <cell r="E2237">
            <v>40121</v>
          </cell>
          <cell r="F2237">
            <v>17500</v>
          </cell>
        </row>
        <row r="2238">
          <cell r="A2238">
            <v>145</v>
          </cell>
          <cell r="B2238" t="str">
            <v>PULIDA POTE</v>
          </cell>
          <cell r="C2238" t="str">
            <v>M2</v>
          </cell>
          <cell r="E2238">
            <v>40359</v>
          </cell>
          <cell r="F2238">
            <v>6500</v>
          </cell>
        </row>
        <row r="2240">
          <cell r="B2240" t="str">
            <v>Tekhne Ltda. Control Integral de Obras</v>
          </cell>
        </row>
        <row r="2244">
          <cell r="B2244" t="str">
            <v>Listado de Insumos</v>
          </cell>
        </row>
        <row r="2246">
          <cell r="A2246">
            <v>43132</v>
          </cell>
          <cell r="C2246" t="str">
            <v>INSTITUTO DISTRITAL DE RECREACION Y</v>
          </cell>
          <cell r="E2246" t="str">
            <v>Página 32</v>
          </cell>
        </row>
        <row r="2249">
          <cell r="A2249" t="str">
            <v>Código</v>
          </cell>
          <cell r="B2249" t="str">
            <v>Descripción</v>
          </cell>
          <cell r="D2249" t="str">
            <v>Unidad</v>
          </cell>
          <cell r="F2249" t="str">
            <v>Referencia</v>
          </cell>
        </row>
        <row r="2252">
          <cell r="A2252">
            <v>106413</v>
          </cell>
          <cell r="B2252" t="str">
            <v>RAMPA PISO EASY DECK AQUA</v>
          </cell>
          <cell r="C2252" t="str">
            <v>und</v>
          </cell>
          <cell r="E2252">
            <v>42879</v>
          </cell>
          <cell r="F2252">
            <v>3400</v>
          </cell>
        </row>
        <row r="2253">
          <cell r="A2253">
            <v>104237</v>
          </cell>
          <cell r="B2253" t="str">
            <v>Rejilla Bronce TC 31/2"x3"</v>
          </cell>
          <cell r="C2253" t="str">
            <v>UN</v>
          </cell>
          <cell r="E2253">
            <v>40875</v>
          </cell>
          <cell r="F2253">
            <v>12284</v>
          </cell>
        </row>
        <row r="2254">
          <cell r="A2254">
            <v>102721</v>
          </cell>
          <cell r="B2254" t="str">
            <v>RETAL PIEDRA MUÑECA</v>
          </cell>
          <cell r="C2254" t="str">
            <v>M2</v>
          </cell>
          <cell r="E2254">
            <v>40291</v>
          </cell>
          <cell r="F2254">
            <v>45000</v>
          </cell>
        </row>
        <row r="2255">
          <cell r="A2255">
            <v>104345</v>
          </cell>
          <cell r="B2255" t="str">
            <v>Ripio de Llanta en forma de paja negra</v>
          </cell>
          <cell r="C2255" t="str">
            <v>kg</v>
          </cell>
          <cell r="E2255">
            <v>41065</v>
          </cell>
          <cell r="F2255">
            <v>1500</v>
          </cell>
        </row>
        <row r="2256">
          <cell r="A2256">
            <v>105224</v>
          </cell>
          <cell r="B2256" t="str">
            <v>SELLADOR PARA PISO VINISOL</v>
          </cell>
          <cell r="C2256" t="str">
            <v>GL</v>
          </cell>
          <cell r="E2256">
            <v>41533</v>
          </cell>
          <cell r="F2256">
            <v>87949</v>
          </cell>
        </row>
        <row r="2257">
          <cell r="A2257">
            <v>105976</v>
          </cell>
          <cell r="B2257" t="str">
            <v>Sellador Bordes Cinta Antideslizante (Tubo 5 Onz)</v>
          </cell>
          <cell r="C2257" t="str">
            <v>UN</v>
          </cell>
          <cell r="E2257">
            <v>42663</v>
          </cell>
          <cell r="F2257">
            <v>97440</v>
          </cell>
        </row>
        <row r="2258">
          <cell r="A2258">
            <v>104428</v>
          </cell>
          <cell r="B2258" t="str">
            <v>SELLANTE CORONA PARA BOQUILLA</v>
          </cell>
          <cell r="C2258" t="str">
            <v>und</v>
          </cell>
          <cell r="E2258">
            <v>41117</v>
          </cell>
          <cell r="F2258">
            <v>16900</v>
          </cell>
        </row>
        <row r="2259">
          <cell r="A2259">
            <v>106416</v>
          </cell>
          <cell r="B2259" t="str">
            <v>SOLDADURA PISO VINILO</v>
          </cell>
          <cell r="C2259" t="str">
            <v>mL</v>
          </cell>
          <cell r="E2259">
            <v>42879</v>
          </cell>
          <cell r="F2259">
            <v>8330</v>
          </cell>
        </row>
        <row r="2260">
          <cell r="A2260">
            <v>106666</v>
          </cell>
          <cell r="B2260" t="str">
            <v>SumnistroeinstpisoviniloPVC tipoclic0.3micras</v>
          </cell>
          <cell r="C2260" t="str">
            <v>M2</v>
          </cell>
          <cell r="E2260">
            <v>43087</v>
          </cell>
          <cell r="F2260">
            <v>64310</v>
          </cell>
        </row>
        <row r="2261">
          <cell r="A2261">
            <v>348</v>
          </cell>
          <cell r="B2261" t="str">
            <v>TABLETA 10 x 10 NATURAL MOORE</v>
          </cell>
          <cell r="C2261" t="str">
            <v>M2</v>
          </cell>
          <cell r="E2261">
            <v>40809</v>
          </cell>
          <cell r="F2261">
            <v>16124</v>
          </cell>
        </row>
        <row r="2262">
          <cell r="A2262">
            <v>1822</v>
          </cell>
          <cell r="B2262" t="str">
            <v>TABLETA 10 x 10 Vitrif. MOORE</v>
          </cell>
          <cell r="C2262" t="str">
            <v>M2</v>
          </cell>
          <cell r="E2262">
            <v>40116</v>
          </cell>
          <cell r="F2262">
            <v>31320</v>
          </cell>
        </row>
        <row r="2263">
          <cell r="A2263">
            <v>349</v>
          </cell>
          <cell r="B2263" t="str">
            <v>TABLETA 15 x 15 NATURAL MOORE</v>
          </cell>
          <cell r="C2263" t="str">
            <v>M2</v>
          </cell>
          <cell r="E2263">
            <v>40359</v>
          </cell>
          <cell r="F2263">
            <v>17052</v>
          </cell>
        </row>
        <row r="2264">
          <cell r="A2264">
            <v>1823</v>
          </cell>
          <cell r="B2264" t="str">
            <v>TABLETA 15 x 15 Vitrif. MOORE</v>
          </cell>
          <cell r="C2264" t="str">
            <v>M2</v>
          </cell>
          <cell r="E2264">
            <v>40112</v>
          </cell>
          <cell r="F2264">
            <v>18386</v>
          </cell>
        </row>
        <row r="2266">
          <cell r="A2266">
            <v>350</v>
          </cell>
          <cell r="B2266" t="str">
            <v>TABLETA 20 x 10 NATURAL MOORE</v>
          </cell>
          <cell r="C2266" t="str">
            <v>M2</v>
          </cell>
          <cell r="D2266" t="str">
            <v>+ flete</v>
          </cell>
          <cell r="E2266">
            <v>41491</v>
          </cell>
          <cell r="F2266">
            <v>16000</v>
          </cell>
        </row>
        <row r="2267">
          <cell r="A2267">
            <v>1872</v>
          </cell>
          <cell r="B2267" t="str">
            <v>TABLETA 20 x 10 Vitrif. MOORE</v>
          </cell>
          <cell r="C2267" t="str">
            <v>M2</v>
          </cell>
          <cell r="D2267" t="str">
            <v>+ flete</v>
          </cell>
          <cell r="E2267">
            <v>40359</v>
          </cell>
          <cell r="F2267">
            <v>27000</v>
          </cell>
        </row>
        <row r="2269">
          <cell r="A2269">
            <v>1899</v>
          </cell>
          <cell r="B2269" t="str">
            <v>TABLETA 20 x20 Vitrif. MOORE</v>
          </cell>
          <cell r="C2269" t="str">
            <v>M2</v>
          </cell>
          <cell r="E2269">
            <v>40359</v>
          </cell>
          <cell r="F2269">
            <v>31320</v>
          </cell>
        </row>
        <row r="2270">
          <cell r="A2270">
            <v>1900</v>
          </cell>
          <cell r="B2270" t="str">
            <v>TABLETA 20x20 NATURAL MOORE</v>
          </cell>
          <cell r="C2270" t="str">
            <v>M2</v>
          </cell>
          <cell r="E2270">
            <v>40359</v>
          </cell>
          <cell r="F2270">
            <v>14700</v>
          </cell>
        </row>
        <row r="2272">
          <cell r="A2272">
            <v>100622</v>
          </cell>
          <cell r="B2272" t="str">
            <v>TABLETA CORAL 20*20 ALFA***</v>
          </cell>
          <cell r="C2272" t="str">
            <v>M2</v>
          </cell>
          <cell r="D2272" t="str">
            <v>G 4241</v>
          </cell>
          <cell r="E2272">
            <v>42857</v>
          </cell>
          <cell r="F2272">
            <v>20977</v>
          </cell>
        </row>
        <row r="2274">
          <cell r="A2274">
            <v>104743</v>
          </cell>
          <cell r="B2274" t="str">
            <v>TABLETA ETRUSCA MORO GUARDAESCOBAS</v>
          </cell>
          <cell r="C2274" t="str">
            <v>M2</v>
          </cell>
          <cell r="E2274">
            <v>42200</v>
          </cell>
          <cell r="F2274">
            <v>13421</v>
          </cell>
        </row>
        <row r="2276">
          <cell r="A2276">
            <v>3168</v>
          </cell>
          <cell r="B2276" t="str">
            <v>TABLETA GRES ARAGONESA ROJA</v>
          </cell>
          <cell r="C2276" t="str">
            <v>M2</v>
          </cell>
          <cell r="D2276" t="str">
            <v>G 4500</v>
          </cell>
          <cell r="E2276">
            <v>40121</v>
          </cell>
          <cell r="F2276">
            <v>12603</v>
          </cell>
        </row>
        <row r="2277">
          <cell r="A2277">
            <v>3162</v>
          </cell>
          <cell r="B2277" t="str">
            <v>TABLETA GRES EGIPCIA ROJA 10x10 ALFA</v>
          </cell>
          <cell r="C2277" t="str">
            <v>M2</v>
          </cell>
          <cell r="D2277" t="str">
            <v>G 4300</v>
          </cell>
          <cell r="E2277">
            <v>40359</v>
          </cell>
          <cell r="F2277">
            <v>13147</v>
          </cell>
        </row>
        <row r="2278">
          <cell r="A2278">
            <v>3379</v>
          </cell>
          <cell r="B2278" t="str">
            <v>TABLETA GRES ETRUSCA ROJA LISA 7x25</v>
          </cell>
          <cell r="C2278" t="str">
            <v>M2</v>
          </cell>
          <cell r="D2278" t="str">
            <v>G 4160</v>
          </cell>
          <cell r="E2278">
            <v>40359</v>
          </cell>
          <cell r="F2278">
            <v>10990</v>
          </cell>
        </row>
        <row r="2279">
          <cell r="A2279">
            <v>3382</v>
          </cell>
          <cell r="B2279" t="str">
            <v>TABLETA GRES GRIEGA ROJA 10x10 ALFA</v>
          </cell>
          <cell r="C2279" t="str">
            <v>M2</v>
          </cell>
          <cell r="D2279" t="str">
            <v>G 4230</v>
          </cell>
          <cell r="E2279">
            <v>40359</v>
          </cell>
          <cell r="F2279">
            <v>13147</v>
          </cell>
        </row>
        <row r="2280">
          <cell r="A2280">
            <v>3161</v>
          </cell>
          <cell r="B2280" t="str">
            <v>TABLETA GRES GRIEGA SAHARA EXTRA 9x9</v>
          </cell>
          <cell r="C2280" t="str">
            <v>M2</v>
          </cell>
          <cell r="D2280" t="str">
            <v>G 4241</v>
          </cell>
          <cell r="E2280">
            <v>40359</v>
          </cell>
          <cell r="F2280">
            <v>13147</v>
          </cell>
        </row>
        <row r="2281">
          <cell r="A2281">
            <v>3380</v>
          </cell>
          <cell r="B2281" t="str">
            <v>TABLETA GRES GUAYACAN ROJA 20x10 ALFA</v>
          </cell>
          <cell r="C2281" t="str">
            <v>M2</v>
          </cell>
          <cell r="D2281" t="str">
            <v>G 4100</v>
          </cell>
          <cell r="E2281">
            <v>40359</v>
          </cell>
          <cell r="F2281">
            <v>12000</v>
          </cell>
        </row>
        <row r="2282">
          <cell r="A2282">
            <v>3381</v>
          </cell>
          <cell r="B2282" t="str">
            <v>TABLETA GRES GUAYACAN ROJA EXTRA 18x9</v>
          </cell>
          <cell r="C2282" t="str">
            <v>M2</v>
          </cell>
          <cell r="D2282" t="str">
            <v>G 4101</v>
          </cell>
          <cell r="E2282">
            <v>40359</v>
          </cell>
          <cell r="F2282">
            <v>10190</v>
          </cell>
        </row>
        <row r="2283">
          <cell r="A2283">
            <v>3324</v>
          </cell>
          <cell r="B2283" t="str">
            <v>TABLETA GRES ROMANA ROJA 20x10 ALFA</v>
          </cell>
          <cell r="C2283" t="str">
            <v>M2</v>
          </cell>
          <cell r="D2283" t="str">
            <v>G 4000</v>
          </cell>
          <cell r="E2283">
            <v>40359</v>
          </cell>
          <cell r="F2283">
            <v>27310</v>
          </cell>
        </row>
        <row r="2284">
          <cell r="A2284">
            <v>3383</v>
          </cell>
          <cell r="B2284" t="str">
            <v>TABLETA GRES ROMANA ROJA DISEÑO 1 AZUL</v>
          </cell>
          <cell r="C2284" t="str">
            <v>M2</v>
          </cell>
          <cell r="D2284" t="str">
            <v>G 4060</v>
          </cell>
          <cell r="E2284">
            <v>40359</v>
          </cell>
          <cell r="F2284">
            <v>12520</v>
          </cell>
        </row>
        <row r="2285">
          <cell r="A2285">
            <v>2693</v>
          </cell>
          <cell r="B2285" t="str">
            <v>TABLETA GRES ROMANA ROJA EXTRA 18x9</v>
          </cell>
          <cell r="C2285" t="str">
            <v>M2</v>
          </cell>
          <cell r="D2285" t="str">
            <v>G 4002</v>
          </cell>
          <cell r="E2285">
            <v>40359</v>
          </cell>
          <cell r="F2285">
            <v>10000</v>
          </cell>
        </row>
        <row r="2286">
          <cell r="A2286">
            <v>100741</v>
          </cell>
          <cell r="B2286" t="str">
            <v>Tableta piedra Cid Negro</v>
          </cell>
          <cell r="C2286" t="str">
            <v>M2</v>
          </cell>
          <cell r="D2286" t="str">
            <v>G001172</v>
          </cell>
          <cell r="E2286">
            <v>40359</v>
          </cell>
          <cell r="F2286">
            <v>31390</v>
          </cell>
        </row>
        <row r="2287">
          <cell r="A2287">
            <v>100621</v>
          </cell>
          <cell r="B2287" t="str">
            <v>TABLETA ROMANA SAHARA ALFA***</v>
          </cell>
          <cell r="C2287" t="str">
            <v>M2</v>
          </cell>
          <cell r="D2287" t="str">
            <v>G 4241</v>
          </cell>
          <cell r="E2287">
            <v>40359</v>
          </cell>
          <cell r="F2287">
            <v>31389</v>
          </cell>
        </row>
        <row r="2288">
          <cell r="A2288">
            <v>89</v>
          </cell>
          <cell r="B2288" t="str">
            <v>TABLETA YOMASA 10x10x2 Fab.</v>
          </cell>
          <cell r="C2288" t="str">
            <v>UN</v>
          </cell>
          <cell r="D2288" t="str">
            <v>Fab.</v>
          </cell>
          <cell r="E2288">
            <v>40359</v>
          </cell>
          <cell r="F2288">
            <v>197</v>
          </cell>
        </row>
        <row r="2290">
          <cell r="A2290">
            <v>94</v>
          </cell>
          <cell r="B2290" t="str">
            <v>TABLETA YOMASA 10x20x3 Obra</v>
          </cell>
          <cell r="C2290" t="str">
            <v>UN</v>
          </cell>
          <cell r="E2290">
            <v>40359</v>
          </cell>
          <cell r="F2290">
            <v>348</v>
          </cell>
        </row>
        <row r="2291">
          <cell r="A2291">
            <v>592</v>
          </cell>
          <cell r="B2291" t="str">
            <v>TABLETA YOMASA 12.5x25x1.8 Obra</v>
          </cell>
          <cell r="C2291" t="str">
            <v>UN</v>
          </cell>
          <cell r="E2291">
            <v>40359</v>
          </cell>
          <cell r="F2291">
            <v>534</v>
          </cell>
        </row>
        <row r="2292">
          <cell r="A2292">
            <v>104587</v>
          </cell>
          <cell r="B2292" t="str">
            <v>TABLON GRES 0,30 X 0,30 LisoSahara-Tipo. Alfa</v>
          </cell>
          <cell r="C2292" t="str">
            <v>M2</v>
          </cell>
          <cell r="E2292">
            <v>42937</v>
          </cell>
          <cell r="F2292">
            <v>21662</v>
          </cell>
        </row>
        <row r="2293">
          <cell r="A2293">
            <v>1926</v>
          </cell>
          <cell r="B2293" t="str">
            <v>TABLON ¼-26-6 NATURAL MOORE</v>
          </cell>
          <cell r="C2293" t="str">
            <v>M2</v>
          </cell>
          <cell r="E2293">
            <v>41249</v>
          </cell>
          <cell r="F2293">
            <v>15300</v>
          </cell>
        </row>
        <row r="2294">
          <cell r="A2294">
            <v>1925</v>
          </cell>
          <cell r="B2294" t="str">
            <v>TABLON ¼-26-6 Vitrif. MOORE</v>
          </cell>
          <cell r="C2294" t="str">
            <v>M2</v>
          </cell>
          <cell r="E2294">
            <v>40359</v>
          </cell>
          <cell r="F2294">
            <v>27000</v>
          </cell>
        </row>
        <row r="2295">
          <cell r="A2295">
            <v>1924</v>
          </cell>
          <cell r="B2295" t="str">
            <v>TABLON ¼-26-8 NATURAL MOORE</v>
          </cell>
          <cell r="C2295" t="str">
            <v>M2</v>
          </cell>
          <cell r="E2295">
            <v>40359</v>
          </cell>
          <cell r="F2295">
            <v>27000</v>
          </cell>
        </row>
        <row r="2296">
          <cell r="A2296">
            <v>1923</v>
          </cell>
          <cell r="B2296" t="str">
            <v>TABLON ¼-26-8 Vitrif. MOORE</v>
          </cell>
          <cell r="C2296" t="str">
            <v>M2</v>
          </cell>
          <cell r="E2296">
            <v>40359</v>
          </cell>
          <cell r="F2296">
            <v>27000</v>
          </cell>
        </row>
        <row r="2297">
          <cell r="A2297">
            <v>355</v>
          </cell>
          <cell r="B2297" t="str">
            <v>TABLON DE ½-26 NATURAL MOORE</v>
          </cell>
          <cell r="C2297" t="str">
            <v>M2</v>
          </cell>
          <cell r="E2297">
            <v>40359</v>
          </cell>
          <cell r="F2297">
            <v>14800</v>
          </cell>
        </row>
        <row r="2298">
          <cell r="A2298">
            <v>2561</v>
          </cell>
          <cell r="B2298" t="str">
            <v>TABLON DE ½-26 VITRIF. MOORE</v>
          </cell>
          <cell r="C2298" t="str">
            <v>M2</v>
          </cell>
          <cell r="E2298">
            <v>40359</v>
          </cell>
          <cell r="F2298">
            <v>14880</v>
          </cell>
        </row>
        <row r="2300">
          <cell r="A2300">
            <v>101172</v>
          </cell>
          <cell r="B2300" t="str">
            <v>TABLON GRES GRAFILADO(30X30) ALFA</v>
          </cell>
          <cell r="C2300" t="str">
            <v>M2</v>
          </cell>
          <cell r="D2300" t="str">
            <v>G000160</v>
          </cell>
          <cell r="E2300">
            <v>40360</v>
          </cell>
          <cell r="F2300">
            <v>30118</v>
          </cell>
        </row>
        <row r="2301">
          <cell r="A2301">
            <v>101173</v>
          </cell>
          <cell r="B2301" t="str">
            <v>TABLON GRES RECOC.ESMALTADO(15X30)</v>
          </cell>
          <cell r="C2301" t="str">
            <v>M2</v>
          </cell>
          <cell r="D2301" t="str">
            <v>G000160</v>
          </cell>
          <cell r="E2301">
            <v>40360</v>
          </cell>
          <cell r="F2301">
            <v>28700</v>
          </cell>
        </row>
        <row r="2302">
          <cell r="A2302">
            <v>353</v>
          </cell>
          <cell r="B2302" t="str">
            <v>TABLON LISO TRADICION ROJA ALFA</v>
          </cell>
          <cell r="C2302" t="str">
            <v>M2</v>
          </cell>
          <cell r="D2302" t="str">
            <v>G000160</v>
          </cell>
          <cell r="E2302">
            <v>40808</v>
          </cell>
          <cell r="F2302">
            <v>27316</v>
          </cell>
        </row>
        <row r="2303">
          <cell r="A2303">
            <v>344</v>
          </cell>
          <cell r="B2303" t="str">
            <v>TABLON SAHARA LISO TUNEZ ALFA</v>
          </cell>
          <cell r="C2303" t="str">
            <v>M2</v>
          </cell>
          <cell r="D2303" t="str">
            <v>G001172</v>
          </cell>
          <cell r="E2303">
            <v>40808</v>
          </cell>
          <cell r="F2303">
            <v>20613</v>
          </cell>
        </row>
        <row r="2305">
          <cell r="A2305">
            <v>104734</v>
          </cell>
          <cell r="B2305" t="str">
            <v>TABLON TRADICION MOCCA 30 X 30</v>
          </cell>
          <cell r="C2305" t="str">
            <v>M2</v>
          </cell>
          <cell r="E2305">
            <v>41199</v>
          </cell>
          <cell r="F2305">
            <v>30226</v>
          </cell>
        </row>
        <row r="2307">
          <cell r="A2307">
            <v>101769</v>
          </cell>
          <cell r="B2307" t="str">
            <v>Tierra arcillo-limosa**</v>
          </cell>
          <cell r="C2307" t="str">
            <v>M3</v>
          </cell>
          <cell r="D2307" t="str">
            <v>+flete</v>
          </cell>
          <cell r="E2307">
            <v>40409</v>
          </cell>
          <cell r="F2307">
            <v>18450</v>
          </cell>
        </row>
        <row r="2309">
          <cell r="A2309">
            <v>357</v>
          </cell>
          <cell r="B2309" t="str">
            <v>VINISOL 1.6 RESIDENCIAL TERRAZO (sum+</v>
          </cell>
          <cell r="C2309" t="str">
            <v>M2</v>
          </cell>
          <cell r="E2309">
            <v>42976</v>
          </cell>
          <cell r="F2309">
            <v>31779</v>
          </cell>
        </row>
        <row r="2310">
          <cell r="A2310">
            <v>358</v>
          </cell>
          <cell r="B2310" t="str">
            <v>VINISOL 2.0 TRAFICO Inst.</v>
          </cell>
          <cell r="C2310" t="str">
            <v>M2</v>
          </cell>
          <cell r="E2310">
            <v>40798</v>
          </cell>
          <cell r="F2310">
            <v>26536</v>
          </cell>
        </row>
        <row r="2311">
          <cell r="A2311">
            <v>359</v>
          </cell>
          <cell r="B2311" t="str">
            <v>VINISOL 3.0 TraficoPesadoTableta</v>
          </cell>
          <cell r="C2311" t="str">
            <v>M2</v>
          </cell>
          <cell r="E2311">
            <v>42263</v>
          </cell>
          <cell r="F2311">
            <v>32341</v>
          </cell>
        </row>
        <row r="2313">
          <cell r="B2313" t="str">
            <v>Tekhne Ltda. Control Integral de Obras</v>
          </cell>
        </row>
        <row r="2317">
          <cell r="B2317" t="str">
            <v>Listado de Insumos</v>
          </cell>
        </row>
        <row r="2319">
          <cell r="A2319">
            <v>43132</v>
          </cell>
          <cell r="C2319" t="str">
            <v>INSTITUTO DISTRITAL DE RECREACION Y</v>
          </cell>
          <cell r="E2319" t="str">
            <v>Página 33</v>
          </cell>
        </row>
        <row r="2322">
          <cell r="A2322" t="str">
            <v>Código</v>
          </cell>
          <cell r="B2322" t="str">
            <v>Descripción</v>
          </cell>
          <cell r="D2322" t="str">
            <v>Unidad</v>
          </cell>
          <cell r="F2322" t="str">
            <v>Referencia</v>
          </cell>
        </row>
        <row r="2325">
          <cell r="A2325">
            <v>103376</v>
          </cell>
          <cell r="B2325" t="str">
            <v>VINISOL 3.2 Trafico (Suministro)</v>
          </cell>
          <cell r="C2325" t="str">
            <v>M2</v>
          </cell>
          <cell r="E2325">
            <v>40460</v>
          </cell>
          <cell r="F2325">
            <v>35500</v>
          </cell>
        </row>
        <row r="2326">
          <cell r="A2326">
            <v>103375</v>
          </cell>
          <cell r="B2326" t="str">
            <v>VINISOL 3.2 Trafico Instalado</v>
          </cell>
          <cell r="C2326" t="str">
            <v>M2</v>
          </cell>
          <cell r="E2326">
            <v>40359</v>
          </cell>
          <cell r="F2326">
            <v>42130</v>
          </cell>
        </row>
        <row r="2327">
          <cell r="A2327">
            <v>100571</v>
          </cell>
          <cell r="B2327" t="str">
            <v>Win aluminio blanco x 6 metros **</v>
          </cell>
          <cell r="C2327" t="str">
            <v>UN</v>
          </cell>
          <cell r="E2327">
            <v>42207</v>
          </cell>
          <cell r="F2327">
            <v>6600</v>
          </cell>
        </row>
        <row r="2328">
          <cell r="A2328">
            <v>100572</v>
          </cell>
          <cell r="B2328" t="str">
            <v>Win aluminio Crudo x 6 metros **</v>
          </cell>
          <cell r="C2328" t="str">
            <v>UN</v>
          </cell>
          <cell r="E2328">
            <v>42776</v>
          </cell>
          <cell r="F2328">
            <v>10115</v>
          </cell>
        </row>
        <row r="2329">
          <cell r="A2329">
            <v>104969</v>
          </cell>
          <cell r="B2329" t="str">
            <v>Win aluminio x 3 metros **</v>
          </cell>
          <cell r="C2329" t="str">
            <v>UN</v>
          </cell>
          <cell r="E2329">
            <v>41766</v>
          </cell>
          <cell r="F2329">
            <v>5400</v>
          </cell>
        </row>
        <row r="2330">
          <cell r="A2330">
            <v>104344</v>
          </cell>
          <cell r="B2330" t="str">
            <v>XILENO</v>
          </cell>
          <cell r="C2330" t="str">
            <v>kg</v>
          </cell>
          <cell r="E2330">
            <v>41491</v>
          </cell>
          <cell r="F2330">
            <v>3630</v>
          </cell>
        </row>
        <row r="2331">
          <cell r="A2331">
            <v>364</v>
          </cell>
          <cell r="B2331" t="str">
            <v>ZOCALO Bald.GRANO 1 MELAT ALFA</v>
          </cell>
          <cell r="C2331" t="str">
            <v>ML</v>
          </cell>
          <cell r="E2331">
            <v>40808</v>
          </cell>
          <cell r="F2331">
            <v>10753</v>
          </cell>
        </row>
        <row r="2332">
          <cell r="A2332">
            <v>362</v>
          </cell>
          <cell r="B2332" t="str">
            <v>ZOCALO Bald.GRANO 5-BHV ALFA</v>
          </cell>
          <cell r="C2332" t="str">
            <v>ML</v>
          </cell>
          <cell r="E2332">
            <v>40808</v>
          </cell>
          <cell r="F2332">
            <v>10753</v>
          </cell>
        </row>
        <row r="2333">
          <cell r="A2333">
            <v>363</v>
          </cell>
          <cell r="B2333" t="str">
            <v>ZOCALO Bald.GRANO 5 MELAT ALFA</v>
          </cell>
          <cell r="C2333" t="str">
            <v>ML</v>
          </cell>
          <cell r="E2333">
            <v>40808</v>
          </cell>
          <cell r="F2333">
            <v>10753</v>
          </cell>
        </row>
        <row r="2334">
          <cell r="A2334">
            <v>101381</v>
          </cell>
          <cell r="B2334" t="str">
            <v>ZOCALO MEDIA CAÑA GRANITO BH1-1</v>
          </cell>
          <cell r="C2334" t="str">
            <v>ML</v>
          </cell>
          <cell r="E2334">
            <v>41418</v>
          </cell>
          <cell r="F2334">
            <v>45746</v>
          </cell>
        </row>
        <row r="2337">
          <cell r="A2337">
            <v>7</v>
          </cell>
          <cell r="C2337" t="str">
            <v>EQUIPO ALQUILER Y MAQUINARIA</v>
          </cell>
        </row>
        <row r="2340">
          <cell r="A2340">
            <v>9479</v>
          </cell>
          <cell r="B2340" t="str">
            <v>ABSORCION DE BLOQUES, LADRILLOS Y</v>
          </cell>
          <cell r="C2340" t="str">
            <v>UN</v>
          </cell>
          <cell r="D2340" t="str">
            <v>F1500</v>
          </cell>
          <cell r="E2340">
            <v>39660</v>
          </cell>
          <cell r="F2340">
            <v>22133</v>
          </cell>
        </row>
        <row r="2342">
          <cell r="A2342">
            <v>103355</v>
          </cell>
          <cell r="B2342" t="str">
            <v>ALLANADORA HELICOPT.MECAN.GASOLINA</v>
          </cell>
          <cell r="C2342" t="str">
            <v>DIA</v>
          </cell>
          <cell r="E2342">
            <v>42796</v>
          </cell>
          <cell r="F2342">
            <v>38080</v>
          </cell>
        </row>
        <row r="2343">
          <cell r="A2343">
            <v>101048</v>
          </cell>
          <cell r="B2343" t="str">
            <v>ALQ.BAÑO PORTATIL(TRANSP+8</v>
          </cell>
          <cell r="C2343" t="str">
            <v>MES</v>
          </cell>
          <cell r="E2343">
            <v>42797</v>
          </cell>
          <cell r="F2343">
            <v>340000</v>
          </cell>
        </row>
        <row r="2344">
          <cell r="A2344">
            <v>103979</v>
          </cell>
          <cell r="B2344" t="str">
            <v>ALQUILER DE FINISHER</v>
          </cell>
          <cell r="C2344" t="str">
            <v>dd</v>
          </cell>
          <cell r="E2344">
            <v>42828</v>
          </cell>
          <cell r="F2344">
            <v>94069</v>
          </cell>
        </row>
        <row r="2345">
          <cell r="A2345">
            <v>104282</v>
          </cell>
          <cell r="B2345" t="str">
            <v>ALQUILER DE TRONZADORA PARA METAL</v>
          </cell>
          <cell r="C2345" t="str">
            <v>DIA</v>
          </cell>
          <cell r="E2345">
            <v>42856</v>
          </cell>
          <cell r="F2345">
            <v>23000</v>
          </cell>
        </row>
        <row r="2346">
          <cell r="A2346">
            <v>102535</v>
          </cell>
          <cell r="B2346" t="str">
            <v>Alquiler de Vactor (Solo Lavado)**</v>
          </cell>
          <cell r="C2346" t="str">
            <v>Hr</v>
          </cell>
          <cell r="E2346">
            <v>42762</v>
          </cell>
          <cell r="F2346">
            <v>282460</v>
          </cell>
        </row>
        <row r="2347">
          <cell r="A2347">
            <v>105267</v>
          </cell>
          <cell r="B2347" t="str">
            <v>ALQUILER FORMALETA CIRCULAR</v>
          </cell>
          <cell r="C2347" t="str">
            <v>DIA</v>
          </cell>
          <cell r="E2347">
            <v>41879</v>
          </cell>
          <cell r="F2347">
            <v>2784</v>
          </cell>
        </row>
        <row r="2348">
          <cell r="A2348">
            <v>103408</v>
          </cell>
          <cell r="B2348" t="str">
            <v>ANDAMIO CERTIFICADO 7 SECCIONES</v>
          </cell>
          <cell r="C2348" t="str">
            <v>DD</v>
          </cell>
          <cell r="E2348">
            <v>42853</v>
          </cell>
          <cell r="F2348">
            <v>91000</v>
          </cell>
        </row>
        <row r="2349">
          <cell r="A2349">
            <v>105166</v>
          </cell>
          <cell r="B2349" t="str">
            <v>ANDAMIO CERTIFICADO H=9Mts +</v>
          </cell>
          <cell r="C2349" t="str">
            <v>DD</v>
          </cell>
          <cell r="E2349">
            <v>41765</v>
          </cell>
          <cell r="F2349">
            <v>44333</v>
          </cell>
        </row>
        <row r="2350">
          <cell r="A2350">
            <v>367</v>
          </cell>
          <cell r="B2350" t="str">
            <v>ANDAMIO COLGANTE 40mt.</v>
          </cell>
          <cell r="C2350" t="str">
            <v>DD</v>
          </cell>
          <cell r="E2350">
            <v>40793</v>
          </cell>
          <cell r="F2350">
            <v>2100</v>
          </cell>
        </row>
        <row r="2351">
          <cell r="A2351">
            <v>102515</v>
          </cell>
          <cell r="B2351" t="str">
            <v>ANDAMIO METALICO 1 SECCION</v>
          </cell>
          <cell r="C2351" t="str">
            <v>HR</v>
          </cell>
          <cell r="E2351">
            <v>42937</v>
          </cell>
          <cell r="F2351">
            <v>76</v>
          </cell>
        </row>
        <row r="2352">
          <cell r="A2352">
            <v>1696</v>
          </cell>
          <cell r="B2352" t="str">
            <v>ANDAMIO TUBULAR (NO USAR)</v>
          </cell>
          <cell r="C2352" t="str">
            <v>DD</v>
          </cell>
          <cell r="E2352">
            <v>42842</v>
          </cell>
          <cell r="F2352">
            <v>607</v>
          </cell>
        </row>
        <row r="2353">
          <cell r="A2353">
            <v>1719</v>
          </cell>
          <cell r="B2353" t="str">
            <v>ANDAMIO TUBULAR (NO USAR)</v>
          </cell>
          <cell r="C2353" t="str">
            <v>MES</v>
          </cell>
          <cell r="E2353">
            <v>42842</v>
          </cell>
          <cell r="F2353">
            <v>20230</v>
          </cell>
        </row>
        <row r="2354">
          <cell r="A2354">
            <v>1638</v>
          </cell>
          <cell r="B2354" t="str">
            <v>ANDAMIO TUBULAR (SECC/MES.)</v>
          </cell>
          <cell r="C2354" t="str">
            <v>MES</v>
          </cell>
          <cell r="E2354">
            <v>42836</v>
          </cell>
          <cell r="F2354">
            <v>20230</v>
          </cell>
        </row>
        <row r="2355">
          <cell r="A2355">
            <v>102883</v>
          </cell>
          <cell r="B2355" t="str">
            <v>ANDAMIO TUBULAR (SECC/MES.) (NO USAR)</v>
          </cell>
          <cell r="C2355" t="str">
            <v>MES</v>
          </cell>
          <cell r="E2355">
            <v>42857</v>
          </cell>
          <cell r="F2355">
            <v>20230</v>
          </cell>
        </row>
        <row r="2356">
          <cell r="A2356">
            <v>368</v>
          </cell>
          <cell r="B2356" t="str">
            <v>ANDAMIO TUBULAR (SECC:1.5X1.5M.)</v>
          </cell>
          <cell r="C2356" t="str">
            <v>DIA</v>
          </cell>
          <cell r="E2356">
            <v>42762</v>
          </cell>
          <cell r="F2356">
            <v>607</v>
          </cell>
        </row>
        <row r="2357">
          <cell r="A2357">
            <v>102737</v>
          </cell>
          <cell r="B2357" t="str">
            <v>ANDAMIO TUBULAR (SECC:1.5X1.5M.) (NO</v>
          </cell>
          <cell r="C2357" t="str">
            <v>DD</v>
          </cell>
          <cell r="E2357">
            <v>42769</v>
          </cell>
          <cell r="F2357">
            <v>607</v>
          </cell>
        </row>
        <row r="2358">
          <cell r="A2358">
            <v>103534</v>
          </cell>
          <cell r="B2358" t="str">
            <v>ANDAMIO TUBULAR (SECC:1.5X1.5M.) (NO</v>
          </cell>
          <cell r="C2358" t="str">
            <v>DIA</v>
          </cell>
          <cell r="E2358">
            <v>42773</v>
          </cell>
          <cell r="F2358">
            <v>607</v>
          </cell>
        </row>
        <row r="2359">
          <cell r="A2359">
            <v>1695</v>
          </cell>
          <cell r="B2359" t="str">
            <v>ANDAMIOS GANCHO COLGANTE</v>
          </cell>
          <cell r="C2359" t="str">
            <v>DD</v>
          </cell>
          <cell r="E2359">
            <v>40872</v>
          </cell>
          <cell r="F2359">
            <v>2320</v>
          </cell>
        </row>
        <row r="2360">
          <cell r="A2360">
            <v>101240</v>
          </cell>
          <cell r="B2360" t="str">
            <v>APISONADOR CANGURO GASOLINA</v>
          </cell>
          <cell r="C2360" t="str">
            <v>DIA</v>
          </cell>
          <cell r="E2360">
            <v>42796</v>
          </cell>
          <cell r="F2360">
            <v>53550</v>
          </cell>
        </row>
        <row r="2361">
          <cell r="A2361">
            <v>2720</v>
          </cell>
          <cell r="B2361" t="str">
            <v>APISONADOR CANGURO GASOLINA</v>
          </cell>
          <cell r="C2361" t="str">
            <v>MS</v>
          </cell>
          <cell r="E2361">
            <v>42863</v>
          </cell>
          <cell r="F2361">
            <v>1230000</v>
          </cell>
        </row>
        <row r="2362">
          <cell r="A2362">
            <v>3220</v>
          </cell>
          <cell r="B2362" t="str">
            <v>APISONADOR CANGURO GASOLINA (NO</v>
          </cell>
          <cell r="C2362" t="str">
            <v>DD</v>
          </cell>
          <cell r="E2362">
            <v>42796</v>
          </cell>
          <cell r="F2362">
            <v>53550</v>
          </cell>
        </row>
        <row r="2363">
          <cell r="A2363">
            <v>101812</v>
          </cell>
          <cell r="B2363" t="str">
            <v>APISONADOR MANUAL METALICO</v>
          </cell>
          <cell r="C2363" t="str">
            <v>DIA</v>
          </cell>
          <cell r="E2363">
            <v>42528</v>
          </cell>
          <cell r="F2363">
            <v>15000</v>
          </cell>
        </row>
        <row r="2364">
          <cell r="A2364">
            <v>4040</v>
          </cell>
          <cell r="B2364" t="str">
            <v>BALDE PARA PLUMA ADICIONAL</v>
          </cell>
          <cell r="C2364" t="str">
            <v>MES</v>
          </cell>
          <cell r="E2364">
            <v>40253</v>
          </cell>
          <cell r="F2364">
            <v>243600</v>
          </cell>
        </row>
        <row r="2365">
          <cell r="A2365">
            <v>2476</v>
          </cell>
          <cell r="B2365" t="str">
            <v>BANDA PARA REMOVER ESCOMBROS 20 MTS</v>
          </cell>
          <cell r="C2365" t="str">
            <v>MES</v>
          </cell>
          <cell r="E2365">
            <v>40092</v>
          </cell>
          <cell r="F2365">
            <v>1856000</v>
          </cell>
        </row>
        <row r="2366">
          <cell r="A2366">
            <v>100400</v>
          </cell>
          <cell r="B2366" t="str">
            <v>Baranda Cerrami. Patinodromo</v>
          </cell>
          <cell r="C2366" t="str">
            <v>ML</v>
          </cell>
          <cell r="E2366">
            <v>42809</v>
          </cell>
          <cell r="F2366">
            <v>152320</v>
          </cell>
        </row>
        <row r="2367">
          <cell r="A2367">
            <v>100399</v>
          </cell>
          <cell r="B2367" t="str">
            <v>Baranda Cerrami.Patinodromo Barrio(Tub.Negro)</v>
          </cell>
          <cell r="C2367" t="str">
            <v>ML</v>
          </cell>
          <cell r="E2367">
            <v>41802</v>
          </cell>
          <cell r="F2367">
            <v>139200</v>
          </cell>
        </row>
        <row r="2368">
          <cell r="A2368">
            <v>101376</v>
          </cell>
          <cell r="B2368" t="str">
            <v>Baranda Jockey/ o patinaje **</v>
          </cell>
          <cell r="C2368" t="str">
            <v>M2</v>
          </cell>
          <cell r="E2368">
            <v>40890</v>
          </cell>
          <cell r="F2368">
            <v>98600</v>
          </cell>
        </row>
        <row r="2369">
          <cell r="A2369">
            <v>101131</v>
          </cell>
          <cell r="B2369" t="str">
            <v>Baranda Met. Escalera Palacio de Los Deportes**</v>
          </cell>
          <cell r="C2369" t="str">
            <v>UN</v>
          </cell>
          <cell r="E2369">
            <v>39675</v>
          </cell>
          <cell r="F2369">
            <v>500000</v>
          </cell>
        </row>
        <row r="2370">
          <cell r="A2370">
            <v>3808</v>
          </cell>
          <cell r="B2370" t="str">
            <v>BARANDA PROTECTORA /CAMARA</v>
          </cell>
          <cell r="C2370" t="str">
            <v>DD</v>
          </cell>
          <cell r="E2370">
            <v>40435</v>
          </cell>
          <cell r="F2370">
            <v>1884</v>
          </cell>
        </row>
        <row r="2371">
          <cell r="A2371">
            <v>105085</v>
          </cell>
          <cell r="B2371" t="str">
            <v>BENITIN DE 1. TONELADAS (Oper+Comb)</v>
          </cell>
          <cell r="C2371" t="str">
            <v>DIA</v>
          </cell>
          <cell r="E2371">
            <v>42796</v>
          </cell>
          <cell r="F2371">
            <v>178500</v>
          </cell>
        </row>
        <row r="2373">
          <cell r="A2373">
            <v>101242</v>
          </cell>
          <cell r="B2373" t="str">
            <v>BENITIN DE 2. TONELADAS (Oper+Comb)</v>
          </cell>
          <cell r="C2373" t="str">
            <v>DIA</v>
          </cell>
          <cell r="D2373" t="str">
            <v>Vibrocompact</v>
          </cell>
          <cell r="E2373">
            <v>41183</v>
          </cell>
          <cell r="F2373">
            <v>185600</v>
          </cell>
        </row>
        <row r="2374">
          <cell r="A2374">
            <v>3305</v>
          </cell>
          <cell r="B2374" t="str">
            <v>BENITIN DE 2.5 TONELADAS</v>
          </cell>
          <cell r="C2374" t="str">
            <v>HR</v>
          </cell>
          <cell r="D2374" t="str">
            <v>Vibrocompact</v>
          </cell>
          <cell r="E2374">
            <v>40366</v>
          </cell>
          <cell r="F2374">
            <v>17400</v>
          </cell>
        </row>
        <row r="2376">
          <cell r="A2376">
            <v>372</v>
          </cell>
          <cell r="B2376" t="str">
            <v>BULLDOZER D-6 CATERPILLAR</v>
          </cell>
          <cell r="C2376" t="str">
            <v>DD</v>
          </cell>
          <cell r="E2376">
            <v>42796</v>
          </cell>
          <cell r="F2376">
            <v>1332800</v>
          </cell>
        </row>
        <row r="2377">
          <cell r="A2377">
            <v>101259</v>
          </cell>
          <cell r="B2377" t="str">
            <v>BULLDOZER D-6D CAT. O SIMILAR(Oper+Comb)</v>
          </cell>
          <cell r="C2377" t="str">
            <v>DD</v>
          </cell>
          <cell r="E2377">
            <v>41866</v>
          </cell>
          <cell r="F2377">
            <v>1308480</v>
          </cell>
        </row>
        <row r="2378">
          <cell r="A2378">
            <v>101260</v>
          </cell>
          <cell r="B2378" t="str">
            <v>BULLDOZER D-6D CATERPILLAR(Oper+Comb)</v>
          </cell>
          <cell r="C2378" t="str">
            <v>HR</v>
          </cell>
          <cell r="E2378">
            <v>42580</v>
          </cell>
          <cell r="F2378">
            <v>174000</v>
          </cell>
        </row>
        <row r="2379">
          <cell r="A2379">
            <v>100937</v>
          </cell>
          <cell r="B2379" t="str">
            <v>BULLDOZER NUEVO D-6M</v>
          </cell>
          <cell r="C2379" t="str">
            <v>HR</v>
          </cell>
          <cell r="E2379">
            <v>42849</v>
          </cell>
          <cell r="F2379">
            <v>166600</v>
          </cell>
        </row>
        <row r="2382">
          <cell r="B2382" t="str">
            <v>Tekhne Ltda. Control Integral de Obras</v>
          </cell>
        </row>
        <row r="2386">
          <cell r="B2386" t="str">
            <v>Listado de Insumos</v>
          </cell>
        </row>
        <row r="2388">
          <cell r="A2388">
            <v>43132</v>
          </cell>
          <cell r="C2388" t="str">
            <v>INSTITUTO DISTRITAL DE RECREACION Y</v>
          </cell>
          <cell r="E2388" t="str">
            <v>Página 34</v>
          </cell>
        </row>
        <row r="2391">
          <cell r="A2391" t="str">
            <v>Código</v>
          </cell>
          <cell r="B2391" t="str">
            <v>Descripción</v>
          </cell>
          <cell r="D2391" t="str">
            <v>Unidad</v>
          </cell>
          <cell r="F2391" t="str">
            <v>Referencia</v>
          </cell>
        </row>
        <row r="2394">
          <cell r="A2394">
            <v>104235</v>
          </cell>
          <cell r="B2394" t="str">
            <v>CALADORA</v>
          </cell>
          <cell r="C2394" t="str">
            <v>dd</v>
          </cell>
          <cell r="E2394">
            <v>40873</v>
          </cell>
          <cell r="F2394">
            <v>10000</v>
          </cell>
        </row>
        <row r="2395">
          <cell r="A2395">
            <v>104415</v>
          </cell>
          <cell r="B2395" t="str">
            <v>CAMILLA EN MADERA PARA FORMALETA (UN)</v>
          </cell>
          <cell r="C2395" t="str">
            <v>SEM</v>
          </cell>
          <cell r="E2395">
            <v>41097</v>
          </cell>
          <cell r="F2395">
            <v>1000</v>
          </cell>
        </row>
        <row r="2396">
          <cell r="A2396">
            <v>3706</v>
          </cell>
          <cell r="B2396" t="str">
            <v>CAMION 3 TONELADAS REDES</v>
          </cell>
          <cell r="C2396" t="str">
            <v>DD</v>
          </cell>
          <cell r="E2396">
            <v>42857</v>
          </cell>
          <cell r="F2396">
            <v>307134</v>
          </cell>
        </row>
        <row r="2397">
          <cell r="A2397">
            <v>2447</v>
          </cell>
          <cell r="B2397" t="str">
            <v>CAMION DE 4.5 TONELADAS</v>
          </cell>
          <cell r="C2397" t="str">
            <v>VJ</v>
          </cell>
          <cell r="E2397">
            <v>42797</v>
          </cell>
          <cell r="F2397">
            <v>165000</v>
          </cell>
        </row>
        <row r="2398">
          <cell r="A2398">
            <v>2446</v>
          </cell>
          <cell r="B2398" t="str">
            <v>CAMION DE 9.0 TONELADAS</v>
          </cell>
          <cell r="C2398" t="str">
            <v>VJ</v>
          </cell>
          <cell r="E2398">
            <v>41246</v>
          </cell>
          <cell r="F2398">
            <v>174000</v>
          </cell>
        </row>
        <row r="2399">
          <cell r="A2399">
            <v>106023</v>
          </cell>
          <cell r="B2399" t="str">
            <v>CAMION GRUA BRAZO O TELESCOPICA (22-25</v>
          </cell>
          <cell r="C2399" t="str">
            <v>DD</v>
          </cell>
          <cell r="E2399">
            <v>42692</v>
          </cell>
          <cell r="F2399">
            <v>1400000</v>
          </cell>
        </row>
        <row r="2401">
          <cell r="A2401">
            <v>102577</v>
          </cell>
          <cell r="B2401" t="str">
            <v>Camión Grua Planchon (Ida y Vuelta)</v>
          </cell>
          <cell r="C2401" t="str">
            <v>und</v>
          </cell>
          <cell r="D2401" t="str">
            <v>hyundai 200</v>
          </cell>
          <cell r="E2401">
            <v>42857</v>
          </cell>
          <cell r="F2401">
            <v>317250</v>
          </cell>
        </row>
        <row r="2403">
          <cell r="A2403">
            <v>102223</v>
          </cell>
          <cell r="B2403" t="str">
            <v>CAMION18</v>
          </cell>
          <cell r="C2403" t="str">
            <v>TON</v>
          </cell>
          <cell r="E2403">
            <v>40288</v>
          </cell>
          <cell r="F2403">
            <v>87222</v>
          </cell>
        </row>
        <row r="2404">
          <cell r="A2404">
            <v>100943</v>
          </cell>
          <cell r="B2404" t="str">
            <v>CAMIONETA PICKUP</v>
          </cell>
          <cell r="C2404" t="str">
            <v>DD</v>
          </cell>
          <cell r="E2404">
            <v>42762</v>
          </cell>
          <cell r="F2404">
            <v>119993</v>
          </cell>
        </row>
        <row r="2405">
          <cell r="A2405">
            <v>3745</v>
          </cell>
          <cell r="B2405" t="str">
            <v>CAMPERO</v>
          </cell>
          <cell r="C2405" t="str">
            <v>HR</v>
          </cell>
          <cell r="E2405">
            <v>39892</v>
          </cell>
          <cell r="F2405">
            <v>25043</v>
          </cell>
        </row>
        <row r="2406">
          <cell r="A2406">
            <v>101254</v>
          </cell>
          <cell r="B2406" t="str">
            <v>CAMPERO PASAJEROS</v>
          </cell>
          <cell r="C2406" t="str">
            <v>HR</v>
          </cell>
          <cell r="E2406">
            <v>39857</v>
          </cell>
          <cell r="F2406">
            <v>16775</v>
          </cell>
        </row>
        <row r="2408">
          <cell r="A2408">
            <v>101015</v>
          </cell>
          <cell r="B2408" t="str">
            <v>CARGADOR FRONTAL 930(1.7M3)Min 15 dias</v>
          </cell>
          <cell r="C2408" t="str">
            <v>DD</v>
          </cell>
          <cell r="D2408" t="str">
            <v>CASE 430</v>
          </cell>
          <cell r="E2408">
            <v>40884</v>
          </cell>
          <cell r="F2408">
            <v>928000</v>
          </cell>
        </row>
        <row r="2409">
          <cell r="A2409">
            <v>373</v>
          </cell>
          <cell r="B2409" t="str">
            <v>CARGADOR .40 M3 SOBRE LLANTAS</v>
          </cell>
          <cell r="C2409" t="str">
            <v>MES</v>
          </cell>
          <cell r="D2409" t="str">
            <v>CASE 430</v>
          </cell>
          <cell r="E2409">
            <v>40812</v>
          </cell>
          <cell r="F2409">
            <v>4872000</v>
          </cell>
        </row>
        <row r="2410">
          <cell r="A2410">
            <v>105</v>
          </cell>
          <cell r="B2410" t="str">
            <v>CARGADOR BOBCAT+Oper. 853</v>
          </cell>
          <cell r="C2410" t="str">
            <v>HR</v>
          </cell>
          <cell r="D2410">
            <v>853</v>
          </cell>
          <cell r="E2410">
            <v>41155</v>
          </cell>
          <cell r="F2410">
            <v>46400</v>
          </cell>
        </row>
        <row r="2412">
          <cell r="A2412">
            <v>326</v>
          </cell>
          <cell r="B2412" t="str">
            <v>CERCHA METALICA DE 3MT</v>
          </cell>
          <cell r="C2412" t="str">
            <v>SM</v>
          </cell>
          <cell r="E2412">
            <v>40872</v>
          </cell>
          <cell r="F2412">
            <v>4178</v>
          </cell>
        </row>
        <row r="2413">
          <cell r="A2413">
            <v>101211</v>
          </cell>
          <cell r="B2413" t="str">
            <v>Cerram. M-70 (Tubo 1x1".)S/Dis M.U.(Sum+Inst) **</v>
          </cell>
          <cell r="C2413" t="str">
            <v>ML</v>
          </cell>
          <cell r="E2413">
            <v>40882</v>
          </cell>
          <cell r="F2413">
            <v>240352</v>
          </cell>
        </row>
        <row r="2415">
          <cell r="A2415">
            <v>101248</v>
          </cell>
          <cell r="B2415" t="str">
            <v>CILINDRO GALION</v>
          </cell>
          <cell r="C2415" t="str">
            <v>HR</v>
          </cell>
          <cell r="D2415" t="str">
            <v>DIMAPACK</v>
          </cell>
          <cell r="E2415">
            <v>42598</v>
          </cell>
          <cell r="F2415">
            <v>77014</v>
          </cell>
        </row>
        <row r="2416">
          <cell r="A2416">
            <v>1656</v>
          </cell>
          <cell r="B2416" t="str">
            <v>CILINDRO PRUEBA CONCRETO (Alq)</v>
          </cell>
          <cell r="C2416" t="str">
            <v>MES</v>
          </cell>
          <cell r="D2416" t="str">
            <v>H100</v>
          </cell>
          <cell r="E2416">
            <v>40366</v>
          </cell>
          <cell r="F2416">
            <v>17400</v>
          </cell>
        </row>
        <row r="2418">
          <cell r="A2418">
            <v>949</v>
          </cell>
          <cell r="B2418" t="str">
            <v>CINTURON DE SEGURIDAD</v>
          </cell>
          <cell r="C2418" t="str">
            <v>DD</v>
          </cell>
          <cell r="E2418">
            <v>40310</v>
          </cell>
          <cell r="F2418">
            <v>4055</v>
          </cell>
        </row>
        <row r="2419">
          <cell r="A2419">
            <v>104239</v>
          </cell>
          <cell r="B2419" t="str">
            <v>COMPACTADOR DINAPAC 1 TON (Oper+Comb)</v>
          </cell>
          <cell r="C2419" t="str">
            <v>DD</v>
          </cell>
          <cell r="E2419">
            <v>41199</v>
          </cell>
          <cell r="F2419">
            <v>174000</v>
          </cell>
        </row>
        <row r="2420">
          <cell r="A2420">
            <v>104240</v>
          </cell>
          <cell r="B2420" t="str">
            <v>COMPACTADOR DINAPAC 1/2 TON</v>
          </cell>
          <cell r="C2420" t="str">
            <v>DD</v>
          </cell>
          <cell r="E2420">
            <v>41199</v>
          </cell>
          <cell r="F2420">
            <v>127600</v>
          </cell>
        </row>
        <row r="2421">
          <cell r="A2421">
            <v>104238</v>
          </cell>
          <cell r="B2421" t="str">
            <v>COMPACTADOR DINAPAC 2 TON (Oper+Comb)</v>
          </cell>
          <cell r="C2421" t="str">
            <v>DD</v>
          </cell>
          <cell r="E2421">
            <v>41199</v>
          </cell>
          <cell r="F2421">
            <v>220400</v>
          </cell>
        </row>
        <row r="2422">
          <cell r="A2422">
            <v>376</v>
          </cell>
          <cell r="B2422" t="str">
            <v>COMPRESOR 2 MARTILLOS 185</v>
          </cell>
          <cell r="C2422" t="str">
            <v>HR</v>
          </cell>
          <cell r="E2422">
            <v>42772</v>
          </cell>
          <cell r="F2422">
            <v>42557</v>
          </cell>
        </row>
        <row r="2423">
          <cell r="A2423">
            <v>102498</v>
          </cell>
          <cell r="B2423" t="str">
            <v>COMPRESOR 2 MARTILLOS 185</v>
          </cell>
          <cell r="C2423" t="str">
            <v>HR</v>
          </cell>
          <cell r="E2423">
            <v>42622</v>
          </cell>
          <cell r="F2423">
            <v>40600</v>
          </cell>
        </row>
        <row r="2424">
          <cell r="A2424">
            <v>2837</v>
          </cell>
          <cell r="B2424" t="str">
            <v>COMPRESOR 2 MARTILLOS 185</v>
          </cell>
          <cell r="C2424" t="str">
            <v>DD</v>
          </cell>
          <cell r="E2424">
            <v>41039</v>
          </cell>
          <cell r="F2424">
            <v>338720</v>
          </cell>
        </row>
        <row r="2425">
          <cell r="A2425">
            <v>2468</v>
          </cell>
          <cell r="B2425" t="str">
            <v>COMPRESOR 250 PCM</v>
          </cell>
          <cell r="C2425" t="str">
            <v>HR</v>
          </cell>
          <cell r="E2425">
            <v>41758</v>
          </cell>
          <cell r="F2425">
            <v>48057</v>
          </cell>
        </row>
        <row r="2426">
          <cell r="A2426">
            <v>3233</v>
          </cell>
          <cell r="B2426" t="str">
            <v>COMPRESOR DE 185 CFM (+ transporte.)</v>
          </cell>
          <cell r="C2426" t="str">
            <v>DIA</v>
          </cell>
          <cell r="E2426">
            <v>42809</v>
          </cell>
          <cell r="F2426">
            <v>334200</v>
          </cell>
        </row>
        <row r="2427">
          <cell r="A2427">
            <v>3235</v>
          </cell>
          <cell r="B2427" t="str">
            <v>COMPRESOR DE 750 CPM S/C</v>
          </cell>
          <cell r="C2427" t="str">
            <v>MES</v>
          </cell>
          <cell r="E2427">
            <v>40092</v>
          </cell>
          <cell r="F2427">
            <v>720000</v>
          </cell>
        </row>
        <row r="2428">
          <cell r="A2428">
            <v>100843</v>
          </cell>
          <cell r="B2428" t="str">
            <v>COMPRESOR DE AIRE</v>
          </cell>
          <cell r="C2428" t="str">
            <v>HR</v>
          </cell>
          <cell r="E2428">
            <v>42930</v>
          </cell>
          <cell r="F2428">
            <v>3400</v>
          </cell>
        </row>
        <row r="2429">
          <cell r="A2429">
            <v>100971</v>
          </cell>
          <cell r="B2429" t="str">
            <v>COMPRESOR DE AIRE 1 HP +pistola para pintura</v>
          </cell>
          <cell r="C2429" t="str">
            <v>DIA</v>
          </cell>
          <cell r="E2429">
            <v>42863</v>
          </cell>
          <cell r="F2429">
            <v>33853</v>
          </cell>
        </row>
        <row r="2431">
          <cell r="A2431">
            <v>1650</v>
          </cell>
          <cell r="B2431" t="str">
            <v>COMPRESOR Oper. sin Combustible</v>
          </cell>
          <cell r="C2431" t="str">
            <v>HR</v>
          </cell>
          <cell r="D2431" t="str">
            <v>P185-WJD</v>
          </cell>
          <cell r="E2431">
            <v>40876</v>
          </cell>
          <cell r="F2431">
            <v>39440</v>
          </cell>
        </row>
        <row r="2432">
          <cell r="A2432">
            <v>1659</v>
          </cell>
          <cell r="B2432" t="str">
            <v>COMPRESOR Oper.+Comb</v>
          </cell>
          <cell r="C2432" t="str">
            <v>MS</v>
          </cell>
          <cell r="D2432" t="str">
            <v>P185-WJD</v>
          </cell>
          <cell r="E2432">
            <v>40253</v>
          </cell>
          <cell r="F2432">
            <v>7099200</v>
          </cell>
        </row>
        <row r="2433">
          <cell r="A2433">
            <v>1658</v>
          </cell>
          <cell r="B2433" t="str">
            <v>COMPRESOR Oper.sin Combustible</v>
          </cell>
          <cell r="C2433" t="str">
            <v>DD</v>
          </cell>
          <cell r="D2433" t="str">
            <v>P185-WJD</v>
          </cell>
          <cell r="E2433">
            <v>40253</v>
          </cell>
          <cell r="F2433">
            <v>315520</v>
          </cell>
        </row>
        <row r="2435">
          <cell r="A2435">
            <v>3239</v>
          </cell>
          <cell r="B2435" t="str">
            <v>CORTADORA CONCRETO SIN DISCO</v>
          </cell>
          <cell r="C2435" t="str">
            <v>DD</v>
          </cell>
          <cell r="E2435">
            <v>40868</v>
          </cell>
          <cell r="F2435">
            <v>37120</v>
          </cell>
        </row>
        <row r="2436">
          <cell r="A2436">
            <v>3240</v>
          </cell>
          <cell r="B2436" t="str">
            <v>CORTADORA CONCRETO SIN DISCO</v>
          </cell>
          <cell r="C2436" t="str">
            <v>MES</v>
          </cell>
          <cell r="E2436">
            <v>40868</v>
          </cell>
          <cell r="F2436">
            <v>452400</v>
          </cell>
        </row>
        <row r="2438">
          <cell r="A2438">
            <v>378</v>
          </cell>
          <cell r="B2438" t="str">
            <v>CORTADORA DE LADRILLO GASOLINA (sin</v>
          </cell>
          <cell r="C2438" t="str">
            <v>DIA</v>
          </cell>
          <cell r="D2438" t="str">
            <v>Trifasica</v>
          </cell>
          <cell r="E2438">
            <v>42796</v>
          </cell>
          <cell r="F2438">
            <v>23800</v>
          </cell>
        </row>
        <row r="2440">
          <cell r="A2440">
            <v>1694</v>
          </cell>
          <cell r="B2440" t="str">
            <v>CORTADORA DE LADRILLO MOTOR</v>
          </cell>
          <cell r="C2440" t="str">
            <v>MES</v>
          </cell>
          <cell r="E2440">
            <v>40868</v>
          </cell>
          <cell r="F2440">
            <v>336400</v>
          </cell>
        </row>
        <row r="2441">
          <cell r="A2441">
            <v>1672</v>
          </cell>
          <cell r="B2441" t="str">
            <v>CORTADORA DE LADRILLO MOTOR</v>
          </cell>
          <cell r="C2441" t="str">
            <v>DD</v>
          </cell>
          <cell r="E2441">
            <v>42769</v>
          </cell>
          <cell r="F2441">
            <v>15867</v>
          </cell>
        </row>
        <row r="2442">
          <cell r="A2442">
            <v>1035</v>
          </cell>
          <cell r="B2442" t="str">
            <v>CORTADORA LADRILLO (SIN DISCO) (NO</v>
          </cell>
          <cell r="C2442" t="str">
            <v>MES</v>
          </cell>
          <cell r="E2442">
            <v>41180</v>
          </cell>
          <cell r="F2442">
            <v>348000</v>
          </cell>
        </row>
        <row r="2443">
          <cell r="A2443">
            <v>101239</v>
          </cell>
          <cell r="B2443" t="str">
            <v>CORTADORA LADRILLO GASOLINA (sin disco)</v>
          </cell>
          <cell r="C2443" t="str">
            <v>DD</v>
          </cell>
          <cell r="E2443">
            <v>42579</v>
          </cell>
          <cell r="F2443">
            <v>15080</v>
          </cell>
        </row>
        <row r="2445">
          <cell r="A2445">
            <v>100936</v>
          </cell>
          <cell r="B2445" t="str">
            <v>CORTADORA PAV. CONCRETO-Gasolina(sin</v>
          </cell>
          <cell r="C2445" t="str">
            <v>DD</v>
          </cell>
          <cell r="D2445" t="str">
            <v>Trifasica</v>
          </cell>
          <cell r="E2445">
            <v>42856</v>
          </cell>
          <cell r="F2445">
            <v>35700</v>
          </cell>
        </row>
        <row r="2446">
          <cell r="A2446">
            <v>101241</v>
          </cell>
          <cell r="B2446" t="str">
            <v>CORTADORA PAV. CONCRETO-Gasolina(sin</v>
          </cell>
          <cell r="C2446" t="str">
            <v>MES</v>
          </cell>
          <cell r="D2446" t="str">
            <v>Trifasica</v>
          </cell>
          <cell r="E2446">
            <v>41207</v>
          </cell>
          <cell r="F2446">
            <v>445440</v>
          </cell>
        </row>
        <row r="2448">
          <cell r="A2448">
            <v>384</v>
          </cell>
          <cell r="B2448" t="str">
            <v>CRUCETAS LARGAS</v>
          </cell>
          <cell r="C2448" t="str">
            <v>DIA</v>
          </cell>
          <cell r="E2448">
            <v>42836</v>
          </cell>
          <cell r="F2448">
            <v>38</v>
          </cell>
        </row>
        <row r="2449">
          <cell r="A2449">
            <v>329</v>
          </cell>
          <cell r="B2449" t="str">
            <v>CRUCETAS CORTAS</v>
          </cell>
          <cell r="C2449" t="str">
            <v>SM</v>
          </cell>
          <cell r="E2449">
            <v>41064</v>
          </cell>
          <cell r="F2449">
            <v>280</v>
          </cell>
        </row>
        <row r="2450">
          <cell r="A2450">
            <v>31918</v>
          </cell>
          <cell r="B2450" t="str">
            <v>CRUCETAS CORTAS</v>
          </cell>
          <cell r="C2450" t="str">
            <v>DIA</v>
          </cell>
          <cell r="E2450">
            <v>42796</v>
          </cell>
          <cell r="F2450">
            <v>36</v>
          </cell>
        </row>
        <row r="2451">
          <cell r="A2451">
            <v>346</v>
          </cell>
          <cell r="B2451" t="str">
            <v>CRUCETAS LARGAS</v>
          </cell>
          <cell r="C2451" t="str">
            <v>SM</v>
          </cell>
          <cell r="E2451">
            <v>41064</v>
          </cell>
          <cell r="F2451">
            <v>280</v>
          </cell>
        </row>
        <row r="2452">
          <cell r="A2452">
            <v>100848</v>
          </cell>
          <cell r="B2452" t="str">
            <v>Distanciometro</v>
          </cell>
          <cell r="C2452" t="str">
            <v>MES</v>
          </cell>
          <cell r="E2452">
            <v>41157</v>
          </cell>
          <cell r="F2452">
            <v>2895370.2</v>
          </cell>
        </row>
        <row r="2453">
          <cell r="A2453">
            <v>102488</v>
          </cell>
          <cell r="B2453" t="str">
            <v>DOBLADORA (Alquiler)</v>
          </cell>
          <cell r="C2453" t="str">
            <v>DD</v>
          </cell>
          <cell r="E2453">
            <v>42797</v>
          </cell>
          <cell r="F2453">
            <v>138370</v>
          </cell>
        </row>
        <row r="2454">
          <cell r="A2454">
            <v>103325</v>
          </cell>
          <cell r="B2454" t="str">
            <v>DOBLADORA (Alquiler) (NO USAR)</v>
          </cell>
          <cell r="C2454" t="str">
            <v>DD</v>
          </cell>
          <cell r="E2454">
            <v>40519</v>
          </cell>
          <cell r="F2454">
            <v>100000</v>
          </cell>
        </row>
        <row r="2455">
          <cell r="A2455">
            <v>103549</v>
          </cell>
          <cell r="B2455" t="str">
            <v>DOBLADORA (Alquiler) (NO USAR)</v>
          </cell>
          <cell r="C2455" t="str">
            <v>DD</v>
          </cell>
          <cell r="E2455">
            <v>40519</v>
          </cell>
          <cell r="F2455">
            <v>100000</v>
          </cell>
        </row>
        <row r="2457">
          <cell r="B2457" t="str">
            <v>Tekhne Ltda. Control Integral de Obras</v>
          </cell>
        </row>
        <row r="2461">
          <cell r="B2461" t="str">
            <v>Listado de Insumos</v>
          </cell>
        </row>
        <row r="2463">
          <cell r="A2463">
            <v>43132</v>
          </cell>
          <cell r="C2463" t="str">
            <v>INSTITUTO DISTRITAL DE RECREACION Y</v>
          </cell>
          <cell r="E2463" t="str">
            <v>Página 35</v>
          </cell>
        </row>
        <row r="2466">
          <cell r="A2466" t="str">
            <v>Código</v>
          </cell>
          <cell r="B2466" t="str">
            <v>Descripción</v>
          </cell>
          <cell r="D2466" t="str">
            <v>Unidad</v>
          </cell>
          <cell r="F2466" t="str">
            <v>Referencia</v>
          </cell>
        </row>
        <row r="2469">
          <cell r="A2469">
            <v>2632</v>
          </cell>
          <cell r="B2469" t="str">
            <v>ELEVADOR 1000 KILOS</v>
          </cell>
          <cell r="C2469" t="str">
            <v>MES</v>
          </cell>
          <cell r="E2469">
            <v>40367</v>
          </cell>
          <cell r="F2469">
            <v>1566000</v>
          </cell>
        </row>
        <row r="2470">
          <cell r="A2470">
            <v>3565</v>
          </cell>
          <cell r="B2470" t="str">
            <v>ELEVADOR 250 KILOS</v>
          </cell>
          <cell r="C2470" t="str">
            <v>MES</v>
          </cell>
          <cell r="E2470">
            <v>40367</v>
          </cell>
          <cell r="F2470">
            <v>626400</v>
          </cell>
        </row>
        <row r="2471">
          <cell r="A2471">
            <v>102708</v>
          </cell>
          <cell r="B2471" t="str">
            <v>EQUIPO CORTE ACETILENO</v>
          </cell>
          <cell r="C2471" t="str">
            <v>DD</v>
          </cell>
          <cell r="E2471">
            <v>40218</v>
          </cell>
          <cell r="F2471">
            <v>34800</v>
          </cell>
        </row>
        <row r="2472">
          <cell r="A2472">
            <v>3232</v>
          </cell>
          <cell r="B2472" t="str">
            <v>EQUIPO DE COMPACTACION CANGURO</v>
          </cell>
          <cell r="C2472" t="str">
            <v>MS</v>
          </cell>
          <cell r="E2472">
            <v>40868</v>
          </cell>
          <cell r="F2472">
            <v>1044000</v>
          </cell>
        </row>
        <row r="2473">
          <cell r="A2473">
            <v>102493</v>
          </cell>
          <cell r="B2473" t="str">
            <v>EQUIPO DE CORTE OXICORTE</v>
          </cell>
          <cell r="C2473" t="str">
            <v>DD</v>
          </cell>
          <cell r="E2473">
            <v>42801</v>
          </cell>
          <cell r="F2473">
            <v>38100</v>
          </cell>
        </row>
        <row r="2474">
          <cell r="A2474">
            <v>100746</v>
          </cell>
          <cell r="B2474" t="str">
            <v>EQUIPO DE TOPOGRAFIA</v>
          </cell>
          <cell r="C2474" t="str">
            <v>DIA</v>
          </cell>
          <cell r="E2474">
            <v>40367</v>
          </cell>
          <cell r="F2474">
            <v>91833</v>
          </cell>
        </row>
        <row r="2475">
          <cell r="A2475">
            <v>101119</v>
          </cell>
          <cell r="B2475" t="str">
            <v>EQUIPO DE TOPOGRAFIA</v>
          </cell>
          <cell r="C2475" t="str">
            <v>HR</v>
          </cell>
          <cell r="E2475">
            <v>40368</v>
          </cell>
          <cell r="F2475">
            <v>11479</v>
          </cell>
        </row>
        <row r="2476">
          <cell r="A2476">
            <v>102580</v>
          </cell>
          <cell r="B2476" t="str">
            <v>Equipo Fumigador de Bomba**</v>
          </cell>
          <cell r="C2476" t="str">
            <v>HR</v>
          </cell>
          <cell r="E2476">
            <v>41411</v>
          </cell>
          <cell r="F2476">
            <v>26100</v>
          </cell>
        </row>
        <row r="2477">
          <cell r="A2477">
            <v>104301</v>
          </cell>
          <cell r="B2477" t="str">
            <v>EQUIPO PARA SOLDADURA</v>
          </cell>
          <cell r="C2477" t="str">
            <v>mes</v>
          </cell>
          <cell r="E2477">
            <v>42213</v>
          </cell>
          <cell r="F2477">
            <v>870000</v>
          </cell>
        </row>
        <row r="2478">
          <cell r="A2478">
            <v>102231</v>
          </cell>
          <cell r="B2478" t="str">
            <v>EQUIPO REACTOR EXP2 GRACO (POLIUREA)</v>
          </cell>
          <cell r="C2478" t="str">
            <v>DIA</v>
          </cell>
          <cell r="E2478">
            <v>40085</v>
          </cell>
          <cell r="F2478">
            <v>40000</v>
          </cell>
        </row>
        <row r="2479">
          <cell r="A2479">
            <v>102486</v>
          </cell>
          <cell r="B2479" t="str">
            <v>EQUIPO SOLDADURA 220 AMP ELECTRICO</v>
          </cell>
          <cell r="C2479" t="str">
            <v>DIA</v>
          </cell>
          <cell r="E2479">
            <v>42762</v>
          </cell>
          <cell r="F2479">
            <v>28000</v>
          </cell>
        </row>
        <row r="2480">
          <cell r="A2480">
            <v>380</v>
          </cell>
          <cell r="B2480" t="str">
            <v>EQUIPO SOLDADURA 220 AMP ELECTRICO(NO</v>
          </cell>
          <cell r="C2480" t="str">
            <v>DD</v>
          </cell>
          <cell r="E2480">
            <v>42950</v>
          </cell>
          <cell r="F2480">
            <v>28000</v>
          </cell>
        </row>
        <row r="2481">
          <cell r="A2481">
            <v>103494</v>
          </cell>
          <cell r="B2481" t="str">
            <v>ESCALERA DE TIJERA (8 PASOS)</v>
          </cell>
          <cell r="C2481" t="str">
            <v>DIA</v>
          </cell>
          <cell r="E2481">
            <v>42856</v>
          </cell>
          <cell r="F2481">
            <v>11700</v>
          </cell>
        </row>
        <row r="2482">
          <cell r="A2482">
            <v>3245</v>
          </cell>
          <cell r="B2482" t="str">
            <v>ESCALERA EXTENCIBLE EN AL. DE 3.5 A 7 Mts.</v>
          </cell>
          <cell r="C2482" t="str">
            <v>DD</v>
          </cell>
          <cell r="E2482">
            <v>41179</v>
          </cell>
          <cell r="F2482">
            <v>19720</v>
          </cell>
        </row>
        <row r="2483">
          <cell r="A2483">
            <v>922</v>
          </cell>
          <cell r="B2483" t="str">
            <v>ESCALERILLA Trans. VERTICAL</v>
          </cell>
          <cell r="C2483" t="str">
            <v>DD</v>
          </cell>
          <cell r="E2483">
            <v>40368</v>
          </cell>
          <cell r="F2483">
            <v>1740</v>
          </cell>
        </row>
        <row r="2484">
          <cell r="A2484">
            <v>100849</v>
          </cell>
          <cell r="B2484" t="str">
            <v>Estación Total (mes) **</v>
          </cell>
          <cell r="C2484" t="str">
            <v>MES</v>
          </cell>
          <cell r="E2484">
            <v>42804</v>
          </cell>
          <cell r="F2484">
            <v>1428000</v>
          </cell>
        </row>
        <row r="2485">
          <cell r="A2485">
            <v>100976</v>
          </cell>
          <cell r="B2485" t="str">
            <v>Estación Total (dia) **</v>
          </cell>
          <cell r="C2485" t="str">
            <v>DIA</v>
          </cell>
          <cell r="E2485">
            <v>42796</v>
          </cell>
          <cell r="F2485">
            <v>70000</v>
          </cell>
        </row>
        <row r="2486">
          <cell r="A2486">
            <v>814</v>
          </cell>
          <cell r="B2486" t="str">
            <v>ESTACION TOTAL (TOPOGRAFICA)</v>
          </cell>
          <cell r="C2486" t="str">
            <v>MES</v>
          </cell>
          <cell r="E2486">
            <v>42762</v>
          </cell>
          <cell r="F2486">
            <v>1428000</v>
          </cell>
        </row>
        <row r="2487">
          <cell r="A2487">
            <v>9484</v>
          </cell>
          <cell r="B2487" t="str">
            <v>EXCAVACION MECANICA Y RETIRO (ROCA)</v>
          </cell>
          <cell r="C2487" t="str">
            <v>M3</v>
          </cell>
          <cell r="E2487">
            <v>40435</v>
          </cell>
          <cell r="F2487">
            <v>60000</v>
          </cell>
        </row>
        <row r="2488">
          <cell r="A2488">
            <v>3371</v>
          </cell>
          <cell r="B2488" t="str">
            <v>EXCAVACION MECANICA Y RETIRO (TIERRA)</v>
          </cell>
          <cell r="C2488" t="str">
            <v>M3</v>
          </cell>
          <cell r="E2488">
            <v>42800</v>
          </cell>
          <cell r="F2488">
            <v>25836.720000000001</v>
          </cell>
        </row>
        <row r="2490">
          <cell r="A2490">
            <v>3253</v>
          </cell>
          <cell r="B2490" t="str">
            <v>EXCAVADORA - Hyundai 200(Oper+Comb)Oruga</v>
          </cell>
          <cell r="C2490" t="str">
            <v>HR</v>
          </cell>
          <cell r="D2490" t="str">
            <v>hyundai 200</v>
          </cell>
          <cell r="E2490">
            <v>42796</v>
          </cell>
          <cell r="F2490">
            <v>148750</v>
          </cell>
        </row>
        <row r="2491">
          <cell r="A2491">
            <v>101261</v>
          </cell>
          <cell r="B2491" t="str">
            <v>EXCAVADORA KOMATSU PC-200</v>
          </cell>
          <cell r="C2491" t="str">
            <v>HR</v>
          </cell>
          <cell r="D2491" t="str">
            <v>hyundai 200</v>
          </cell>
          <cell r="E2491">
            <v>42979</v>
          </cell>
          <cell r="F2491">
            <v>120000</v>
          </cell>
        </row>
        <row r="2492">
          <cell r="A2492">
            <v>2636</v>
          </cell>
          <cell r="B2492" t="str">
            <v>EXCAVADORA HIDRAUL.PC-307+Oper+Comb</v>
          </cell>
          <cell r="C2492" t="str">
            <v>HR</v>
          </cell>
          <cell r="D2492" t="str">
            <v>KOMATSU</v>
          </cell>
          <cell r="E2492">
            <v>42979</v>
          </cell>
          <cell r="F2492">
            <v>125000</v>
          </cell>
        </row>
        <row r="2493">
          <cell r="A2493">
            <v>101808</v>
          </cell>
          <cell r="B2493" t="str">
            <v>EXPANSIVO QUIMICO PARA ROCA</v>
          </cell>
          <cell r="C2493" t="str">
            <v>KG</v>
          </cell>
          <cell r="D2493" t="str">
            <v>P185-WJD</v>
          </cell>
          <cell r="E2493">
            <v>40409</v>
          </cell>
          <cell r="F2493">
            <v>10500</v>
          </cell>
        </row>
        <row r="2494">
          <cell r="A2494">
            <v>102224</v>
          </cell>
          <cell r="B2494" t="str">
            <v>EXPLOSIVO QUIMICO PARA ROCA **</v>
          </cell>
          <cell r="C2494" t="str">
            <v>KG</v>
          </cell>
          <cell r="D2494" t="str">
            <v>P185-WJD</v>
          </cell>
          <cell r="E2494">
            <v>40077</v>
          </cell>
          <cell r="F2494">
            <v>80000</v>
          </cell>
        </row>
        <row r="2496">
          <cell r="A2496">
            <v>104939</v>
          </cell>
          <cell r="B2496" t="str">
            <v>EXTENSION ELECTRICA -30M</v>
          </cell>
          <cell r="C2496" t="str">
            <v>DIA</v>
          </cell>
          <cell r="E2496">
            <v>42796</v>
          </cell>
          <cell r="F2496">
            <v>10000</v>
          </cell>
        </row>
        <row r="2498">
          <cell r="A2498">
            <v>100674</v>
          </cell>
          <cell r="B2498" t="str">
            <v>Fibra para refuerzo de concreto **</v>
          </cell>
          <cell r="C2498" t="str">
            <v>M3</v>
          </cell>
          <cell r="D2498" t="str">
            <v>BOMBEO</v>
          </cell>
          <cell r="E2498">
            <v>40310</v>
          </cell>
          <cell r="F2498">
            <v>14300</v>
          </cell>
        </row>
        <row r="2500">
          <cell r="A2500">
            <v>381</v>
          </cell>
          <cell r="B2500" t="str">
            <v>FORM CLAMPS (UN)</v>
          </cell>
          <cell r="C2500" t="str">
            <v>DD</v>
          </cell>
          <cell r="E2500">
            <v>42796</v>
          </cell>
          <cell r="F2500">
            <v>83</v>
          </cell>
        </row>
        <row r="2501">
          <cell r="A2501">
            <v>101481</v>
          </cell>
          <cell r="B2501" t="str">
            <v>FORMAL.METALICA vaciado kaisson D=1.20</v>
          </cell>
          <cell r="C2501" t="str">
            <v>UND</v>
          </cell>
          <cell r="E2501">
            <v>40310</v>
          </cell>
          <cell r="F2501">
            <v>69500</v>
          </cell>
        </row>
        <row r="2502">
          <cell r="A2502">
            <v>2162</v>
          </cell>
          <cell r="B2502" t="str">
            <v>FORMALETA ENTREPISO 1 SEMANA</v>
          </cell>
          <cell r="C2502" t="str">
            <v>M2</v>
          </cell>
          <cell r="E2502">
            <v>42796</v>
          </cell>
          <cell r="F2502">
            <v>1488</v>
          </cell>
        </row>
        <row r="2503">
          <cell r="A2503">
            <v>382</v>
          </cell>
          <cell r="B2503" t="str">
            <v>FORMALETA ENTREPISO M2 (paral corto 1,5-2,5</v>
          </cell>
          <cell r="C2503" t="str">
            <v>mes</v>
          </cell>
          <cell r="E2503">
            <v>42796</v>
          </cell>
          <cell r="F2503">
            <v>4784</v>
          </cell>
        </row>
        <row r="2504">
          <cell r="A2504">
            <v>383</v>
          </cell>
          <cell r="B2504" t="str">
            <v>FORMALETA ENTREPISO M2 (paral largo 3-4,5</v>
          </cell>
          <cell r="C2504" t="str">
            <v>mes</v>
          </cell>
          <cell r="E2504">
            <v>42796</v>
          </cell>
          <cell r="F2504">
            <v>6033</v>
          </cell>
        </row>
        <row r="2505">
          <cell r="A2505">
            <v>102656</v>
          </cell>
          <cell r="B2505" t="str">
            <v>FORMALETA METÁLICA</v>
          </cell>
          <cell r="C2505" t="str">
            <v>DD</v>
          </cell>
          <cell r="E2505">
            <v>42072</v>
          </cell>
          <cell r="F2505">
            <v>261</v>
          </cell>
        </row>
        <row r="2506">
          <cell r="A2506">
            <v>100983</v>
          </cell>
          <cell r="B2506" t="str">
            <v>FORMALETA METALICA (Tableros</v>
          </cell>
          <cell r="C2506" t="str">
            <v>M2</v>
          </cell>
          <cell r="E2506">
            <v>42801</v>
          </cell>
          <cell r="F2506">
            <v>28560</v>
          </cell>
        </row>
        <row r="2507">
          <cell r="A2507">
            <v>102454</v>
          </cell>
          <cell r="B2507" t="str">
            <v>FORMALETA METALICA PARA VIGAS</v>
          </cell>
          <cell r="C2507" t="str">
            <v>M2</v>
          </cell>
          <cell r="E2507">
            <v>40201</v>
          </cell>
          <cell r="F2507">
            <v>8000</v>
          </cell>
        </row>
        <row r="2508">
          <cell r="A2508">
            <v>386</v>
          </cell>
          <cell r="B2508" t="str">
            <v>FORMALETA SARDINEL- (45x240) / ML</v>
          </cell>
          <cell r="C2508" t="str">
            <v>DIA</v>
          </cell>
          <cell r="E2508">
            <v>42762</v>
          </cell>
          <cell r="F2508">
            <v>309</v>
          </cell>
        </row>
        <row r="2509">
          <cell r="A2509">
            <v>103328</v>
          </cell>
          <cell r="B2509" t="str">
            <v>FORMALETA SUPER T (M2)</v>
          </cell>
          <cell r="C2509" t="str">
            <v>DIA</v>
          </cell>
          <cell r="E2509">
            <v>40448</v>
          </cell>
          <cell r="F2509">
            <v>27400</v>
          </cell>
        </row>
        <row r="2510">
          <cell r="A2510">
            <v>102253</v>
          </cell>
          <cell r="B2510" t="str">
            <v>FUMIGADORA DE ESPALDA</v>
          </cell>
          <cell r="C2510" t="str">
            <v>DD</v>
          </cell>
          <cell r="E2510">
            <v>42429</v>
          </cell>
          <cell r="F2510">
            <v>2970</v>
          </cell>
        </row>
        <row r="2511">
          <cell r="A2511">
            <v>100946</v>
          </cell>
          <cell r="B2511" t="str">
            <v>GPS+operador+vigilancia **</v>
          </cell>
          <cell r="C2511" t="str">
            <v>DD</v>
          </cell>
          <cell r="E2511">
            <v>42797</v>
          </cell>
          <cell r="F2511">
            <v>509081</v>
          </cell>
        </row>
        <row r="2512">
          <cell r="A2512">
            <v>105840</v>
          </cell>
          <cell r="B2512" t="str">
            <v>GRAPADORA NEUMATICA</v>
          </cell>
          <cell r="C2512" t="str">
            <v>dd</v>
          </cell>
          <cell r="E2512">
            <v>43028</v>
          </cell>
          <cell r="F2512">
            <v>12000</v>
          </cell>
        </row>
        <row r="2513">
          <cell r="A2513">
            <v>2448</v>
          </cell>
          <cell r="B2513" t="str">
            <v>GRUA</v>
          </cell>
          <cell r="C2513" t="str">
            <v>MS</v>
          </cell>
          <cell r="E2513">
            <v>41495</v>
          </cell>
          <cell r="F2513">
            <v>8932000</v>
          </cell>
        </row>
        <row r="2514">
          <cell r="A2514">
            <v>2745</v>
          </cell>
          <cell r="B2514" t="str">
            <v>GRUA EXTENSION PARA POSTES</v>
          </cell>
          <cell r="C2514" t="str">
            <v>HR</v>
          </cell>
          <cell r="E2514">
            <v>42769</v>
          </cell>
          <cell r="F2514">
            <v>93750</v>
          </cell>
        </row>
        <row r="2515">
          <cell r="A2515">
            <v>3792</v>
          </cell>
          <cell r="B2515" t="str">
            <v>GRUA HIDRAULICA (CARRO)</v>
          </cell>
          <cell r="C2515" t="str">
            <v>mes</v>
          </cell>
          <cell r="E2515">
            <v>41772</v>
          </cell>
          <cell r="F2515">
            <v>329100</v>
          </cell>
        </row>
        <row r="2516">
          <cell r="A2516">
            <v>2504</v>
          </cell>
          <cell r="B2516" t="str">
            <v>GRUA POTAIN 428 BRAZO 40 MTS</v>
          </cell>
          <cell r="C2516" t="str">
            <v>MS</v>
          </cell>
          <cell r="E2516">
            <v>40367</v>
          </cell>
          <cell r="F2516">
            <v>9280000</v>
          </cell>
        </row>
        <row r="2517">
          <cell r="A2517">
            <v>104495</v>
          </cell>
          <cell r="B2517" t="str">
            <v>GRUA TELESCOPICA 40 TON</v>
          </cell>
          <cell r="C2517" t="str">
            <v>HR</v>
          </cell>
          <cell r="E2517">
            <v>42796</v>
          </cell>
          <cell r="F2517">
            <v>267750</v>
          </cell>
        </row>
        <row r="2518">
          <cell r="A2518">
            <v>104275</v>
          </cell>
          <cell r="B2518" t="str">
            <v>GRUA TELESCOPICA P&amp;H (50 TON)</v>
          </cell>
          <cell r="C2518" t="str">
            <v>DD</v>
          </cell>
          <cell r="E2518">
            <v>42857</v>
          </cell>
          <cell r="F2518">
            <v>2380000</v>
          </cell>
        </row>
        <row r="2519">
          <cell r="A2519">
            <v>106109</v>
          </cell>
          <cell r="B2519" t="str">
            <v>GRUA TELESCOPICA 30 TON (ALQUILER)</v>
          </cell>
          <cell r="C2519" t="str">
            <v>DD</v>
          </cell>
          <cell r="E2519">
            <v>42775</v>
          </cell>
          <cell r="F2519">
            <v>2380000</v>
          </cell>
        </row>
        <row r="2521">
          <cell r="A2521">
            <v>102208</v>
          </cell>
          <cell r="B2521" t="str">
            <v>Guadañadora gasolina (Oper+Comb) **</v>
          </cell>
          <cell r="C2521" t="str">
            <v>hr</v>
          </cell>
          <cell r="D2521" t="str">
            <v>DIMAPACK</v>
          </cell>
          <cell r="E2521">
            <v>42762</v>
          </cell>
          <cell r="F2521">
            <v>10686</v>
          </cell>
        </row>
        <row r="2523">
          <cell r="A2523">
            <v>105480</v>
          </cell>
          <cell r="B2523" t="str">
            <v>GUADAÑADORA PARA CESPED 43 cc.</v>
          </cell>
          <cell r="C2523" t="str">
            <v>und</v>
          </cell>
          <cell r="E2523">
            <v>42872</v>
          </cell>
          <cell r="F2523">
            <v>1270000</v>
          </cell>
        </row>
        <row r="2524">
          <cell r="A2524">
            <v>104936</v>
          </cell>
          <cell r="B2524" t="str">
            <v>HIDRO BLASTING (EST. METÁLICA)</v>
          </cell>
          <cell r="C2524" t="str">
            <v>kg</v>
          </cell>
          <cell r="E2524">
            <v>42857</v>
          </cell>
          <cell r="F2524">
            <v>1587</v>
          </cell>
        </row>
        <row r="2526">
          <cell r="B2526" t="str">
            <v>Tekhne Ltda. Control Integral de Obras</v>
          </cell>
        </row>
        <row r="2530">
          <cell r="B2530" t="str">
            <v>Listado de Insumos</v>
          </cell>
        </row>
        <row r="2532">
          <cell r="A2532">
            <v>43132</v>
          </cell>
          <cell r="C2532" t="str">
            <v>INSTITUTO DISTRITAL DE RECREACION Y</v>
          </cell>
          <cell r="E2532" t="str">
            <v>Página 36</v>
          </cell>
        </row>
        <row r="2535">
          <cell r="A2535" t="str">
            <v>Código</v>
          </cell>
          <cell r="B2535" t="str">
            <v>Descripción</v>
          </cell>
          <cell r="D2535" t="str">
            <v>Unidad</v>
          </cell>
          <cell r="F2535" t="str">
            <v>Referencia</v>
          </cell>
        </row>
        <row r="2538">
          <cell r="A2538">
            <v>104229</v>
          </cell>
          <cell r="B2538" t="str">
            <v>HIDROLAVADORA DE 2600 PSI-MOTOR</v>
          </cell>
          <cell r="C2538" t="str">
            <v>DIA</v>
          </cell>
          <cell r="E2538">
            <v>40868</v>
          </cell>
          <cell r="F2538">
            <v>27840</v>
          </cell>
        </row>
        <row r="2539">
          <cell r="A2539">
            <v>104230</v>
          </cell>
          <cell r="B2539" t="str">
            <v>HIDROLAVADORA DE 2600 PSI-MOTOR</v>
          </cell>
          <cell r="C2539" t="str">
            <v>DIA</v>
          </cell>
          <cell r="E2539">
            <v>40868</v>
          </cell>
          <cell r="F2539">
            <v>30160</v>
          </cell>
        </row>
        <row r="2540">
          <cell r="A2540">
            <v>2475</v>
          </cell>
          <cell r="B2540" t="str">
            <v>JUEGO DE RUEDAS PARA ANDAMIO(4)</v>
          </cell>
          <cell r="C2540" t="str">
            <v>SM</v>
          </cell>
          <cell r="E2540">
            <v>40310</v>
          </cell>
          <cell r="F2540">
            <v>11368</v>
          </cell>
        </row>
        <row r="2541">
          <cell r="A2541">
            <v>3786</v>
          </cell>
          <cell r="B2541" t="str">
            <v>JUEGO POLEAS ANTENAYA</v>
          </cell>
          <cell r="C2541" t="str">
            <v>UN</v>
          </cell>
          <cell r="E2541">
            <v>42095</v>
          </cell>
          <cell r="F2541">
            <v>208800</v>
          </cell>
        </row>
        <row r="2542">
          <cell r="A2542">
            <v>105309</v>
          </cell>
          <cell r="B2542" t="str">
            <v>Llanta Ref. 18,4 de 6 lonas Tipo R-1 - Suministro</v>
          </cell>
          <cell r="C2542" t="str">
            <v>und</v>
          </cell>
          <cell r="E2542">
            <v>41919</v>
          </cell>
          <cell r="F2542">
            <v>1775000</v>
          </cell>
        </row>
        <row r="2543">
          <cell r="A2543">
            <v>105839</v>
          </cell>
          <cell r="B2543" t="str">
            <v>LLANTA TRASERA, 12,4 X 24,8 – 8 LONAS – R1</v>
          </cell>
          <cell r="C2543" t="str">
            <v>UN</v>
          </cell>
          <cell r="E2543">
            <v>42577</v>
          </cell>
          <cell r="F2543">
            <v>880000</v>
          </cell>
        </row>
        <row r="2544">
          <cell r="A2544">
            <v>105838</v>
          </cell>
          <cell r="B2544" t="str">
            <v>LLANTA TRASERA, 18,4 X 30 – 10 LONAS – R1</v>
          </cell>
          <cell r="C2544" t="str">
            <v>UN</v>
          </cell>
          <cell r="E2544">
            <v>42577</v>
          </cell>
          <cell r="F2544">
            <v>1700000</v>
          </cell>
        </row>
        <row r="2545">
          <cell r="A2545">
            <v>1653</v>
          </cell>
          <cell r="B2545" t="str">
            <v>LLAVES TENSORA (ALQUILER)</v>
          </cell>
          <cell r="C2545" t="str">
            <v>DD</v>
          </cell>
          <cell r="E2545">
            <v>42864</v>
          </cell>
          <cell r="F2545">
            <v>440.45</v>
          </cell>
        </row>
        <row r="2546">
          <cell r="A2546">
            <v>104555</v>
          </cell>
          <cell r="B2546" t="str">
            <v>MALACATE 300 KG.</v>
          </cell>
          <cell r="C2546" t="str">
            <v>DIA</v>
          </cell>
          <cell r="E2546">
            <v>42857</v>
          </cell>
          <cell r="F2546">
            <v>70000</v>
          </cell>
        </row>
        <row r="2547">
          <cell r="A2547">
            <v>102482</v>
          </cell>
          <cell r="B2547" t="str">
            <v>Máquina de Costura Fibra en lona</v>
          </cell>
          <cell r="C2547" t="str">
            <v>DD</v>
          </cell>
          <cell r="E2547">
            <v>40214</v>
          </cell>
          <cell r="F2547">
            <v>20000</v>
          </cell>
        </row>
        <row r="2549">
          <cell r="A2549">
            <v>3252</v>
          </cell>
          <cell r="B2549" t="str">
            <v>MARTILLO ROMPEDOR</v>
          </cell>
          <cell r="C2549" t="str">
            <v>DD</v>
          </cell>
          <cell r="D2549" t="str">
            <v>Percutor</v>
          </cell>
          <cell r="E2549">
            <v>42340</v>
          </cell>
          <cell r="F2549">
            <v>45000</v>
          </cell>
        </row>
        <row r="2550">
          <cell r="A2550">
            <v>3251</v>
          </cell>
          <cell r="B2550" t="str">
            <v>MARTILLO ROTATORIO SDS MAX COMBINADO</v>
          </cell>
          <cell r="C2550" t="str">
            <v>DD</v>
          </cell>
          <cell r="D2550" t="str">
            <v>Rotopercutor</v>
          </cell>
          <cell r="E2550">
            <v>42856</v>
          </cell>
          <cell r="F2550">
            <v>38080</v>
          </cell>
        </row>
        <row r="2552">
          <cell r="A2552">
            <v>100947</v>
          </cell>
          <cell r="B2552" t="str">
            <v>MEZCLADORA A GASOLINA(1-1/2 Bulto)</v>
          </cell>
          <cell r="C2552" t="str">
            <v>DD</v>
          </cell>
          <cell r="E2552">
            <v>41233</v>
          </cell>
          <cell r="F2552">
            <v>37120</v>
          </cell>
        </row>
        <row r="2553">
          <cell r="A2553">
            <v>620</v>
          </cell>
          <cell r="B2553" t="str">
            <v>MEZCLADORA A GASOLINA (1-1/2 BULTO)</v>
          </cell>
          <cell r="C2553" t="str">
            <v>MES</v>
          </cell>
          <cell r="E2553">
            <v>40868</v>
          </cell>
          <cell r="F2553">
            <v>475600</v>
          </cell>
        </row>
        <row r="2554">
          <cell r="A2554">
            <v>388</v>
          </cell>
          <cell r="B2554" t="str">
            <v>MEZCLADORA DE CONCRETO 2 BULTOS</v>
          </cell>
          <cell r="C2554" t="str">
            <v>DIA</v>
          </cell>
          <cell r="E2554">
            <v>42796</v>
          </cell>
          <cell r="F2554">
            <v>30940</v>
          </cell>
        </row>
        <row r="2555">
          <cell r="A2555">
            <v>2406</v>
          </cell>
          <cell r="B2555" t="str">
            <v>MEZCLADORA DE CONCRETO 2 BULTOS</v>
          </cell>
          <cell r="C2555" t="str">
            <v>MES</v>
          </cell>
          <cell r="E2555">
            <v>40868</v>
          </cell>
          <cell r="F2555">
            <v>510400</v>
          </cell>
        </row>
        <row r="2556">
          <cell r="A2556">
            <v>220</v>
          </cell>
          <cell r="B2556" t="str">
            <v>MEZCLADORA PARA CONCRETO 1 BULTO</v>
          </cell>
          <cell r="C2556" t="str">
            <v>MES</v>
          </cell>
          <cell r="E2556">
            <v>40868</v>
          </cell>
          <cell r="F2556">
            <v>417600</v>
          </cell>
        </row>
        <row r="2557">
          <cell r="A2557">
            <v>97</v>
          </cell>
          <cell r="B2557" t="str">
            <v>MEZCLADORA PARA CONCRETO 1 BULTO</v>
          </cell>
          <cell r="C2557" t="str">
            <v>DIA</v>
          </cell>
          <cell r="E2557">
            <v>40868</v>
          </cell>
          <cell r="F2557">
            <v>34800</v>
          </cell>
        </row>
        <row r="2558">
          <cell r="A2558">
            <v>105836</v>
          </cell>
          <cell r="B2558" t="str">
            <v>MEZCLADORA PARA CONCRETO 3 BULTOS</v>
          </cell>
          <cell r="C2558" t="str">
            <v>DIA</v>
          </cell>
          <cell r="E2558">
            <v>42576</v>
          </cell>
          <cell r="F2558">
            <v>46400</v>
          </cell>
        </row>
        <row r="2559">
          <cell r="A2559">
            <v>96</v>
          </cell>
          <cell r="B2559" t="str">
            <v>MEZCLADORA PARA CONCRETO A GASOLINA</v>
          </cell>
          <cell r="C2559" t="str">
            <v>MES</v>
          </cell>
          <cell r="E2559">
            <v>40367</v>
          </cell>
          <cell r="F2559">
            <v>475600</v>
          </cell>
        </row>
        <row r="2560">
          <cell r="A2560">
            <v>95</v>
          </cell>
          <cell r="B2560" t="str">
            <v>MEZCLADORA PARA CONCRETO A GASOLINA</v>
          </cell>
          <cell r="C2560" t="str">
            <v>DD</v>
          </cell>
          <cell r="E2560">
            <v>40868</v>
          </cell>
          <cell r="F2560">
            <v>39440</v>
          </cell>
        </row>
        <row r="2562">
          <cell r="A2562">
            <v>688</v>
          </cell>
          <cell r="B2562" t="str">
            <v>MICRO AIRINCLUSOR DE AIRE</v>
          </cell>
          <cell r="C2562" t="str">
            <v>LT</v>
          </cell>
          <cell r="D2562" t="str">
            <v>Concentrado</v>
          </cell>
          <cell r="E2562">
            <v>40409</v>
          </cell>
          <cell r="F2562">
            <v>23000</v>
          </cell>
        </row>
        <row r="2563">
          <cell r="A2563">
            <v>103597</v>
          </cell>
          <cell r="B2563" t="str">
            <v>MICRO AIRINCLUSOR DE AIRE (NO USAR)</v>
          </cell>
          <cell r="C2563" t="str">
            <v>LT</v>
          </cell>
          <cell r="D2563" t="str">
            <v>Normal 920</v>
          </cell>
          <cell r="E2563">
            <v>39660</v>
          </cell>
          <cell r="F2563">
            <v>8468</v>
          </cell>
        </row>
        <row r="2564">
          <cell r="A2564">
            <v>100851</v>
          </cell>
          <cell r="B2564" t="str">
            <v>MINICARGADOR BOBCAT-15DIAS(Inc.</v>
          </cell>
          <cell r="C2564" t="str">
            <v>DD</v>
          </cell>
          <cell r="D2564" t="str">
            <v>C/C Ord</v>
          </cell>
          <cell r="E2564">
            <v>40876</v>
          </cell>
          <cell r="F2564">
            <v>359360</v>
          </cell>
        </row>
        <row r="2565">
          <cell r="A2565">
            <v>3254</v>
          </cell>
          <cell r="B2565" t="str">
            <v>MINICARGADOR BOBCAT (OPER+COMB) (NO</v>
          </cell>
          <cell r="C2565" t="str">
            <v>HR</v>
          </cell>
          <cell r="D2565" t="str">
            <v>C/C Ord</v>
          </cell>
          <cell r="E2565">
            <v>42762</v>
          </cell>
          <cell r="F2565">
            <v>53550</v>
          </cell>
        </row>
        <row r="2566">
          <cell r="A2566">
            <v>3255</v>
          </cell>
          <cell r="B2566" t="str">
            <v>MINICARGADOR BOBCAT(OPER+COMB)</v>
          </cell>
          <cell r="C2566" t="str">
            <v>DD</v>
          </cell>
          <cell r="D2566" t="str">
            <v>C/C Ord</v>
          </cell>
          <cell r="E2566">
            <v>42914</v>
          </cell>
          <cell r="F2566">
            <v>357000</v>
          </cell>
        </row>
        <row r="2567">
          <cell r="A2567">
            <v>2634</v>
          </cell>
          <cell r="B2567" t="str">
            <v>MINICARGADOR BOBCAT+Oper C/Comb</v>
          </cell>
          <cell r="C2567" t="str">
            <v>hr</v>
          </cell>
          <cell r="D2567">
            <v>753</v>
          </cell>
          <cell r="E2567">
            <v>42796</v>
          </cell>
          <cell r="F2567">
            <v>53550</v>
          </cell>
        </row>
        <row r="2568">
          <cell r="A2568">
            <v>102609</v>
          </cell>
          <cell r="B2568" t="str">
            <v>MINIRETRO</v>
          </cell>
          <cell r="C2568" t="str">
            <v>HR</v>
          </cell>
          <cell r="D2568" t="str">
            <v>C/C Ord</v>
          </cell>
          <cell r="E2568">
            <v>42172</v>
          </cell>
          <cell r="F2568">
            <v>69600</v>
          </cell>
        </row>
        <row r="2570">
          <cell r="A2570">
            <v>104248</v>
          </cell>
          <cell r="B2570" t="str">
            <v>MONOCILINDRO UN RODILLO 800 KILOS (SIN</v>
          </cell>
          <cell r="C2570" t="str">
            <v>DD</v>
          </cell>
          <cell r="E2570">
            <v>40876</v>
          </cell>
          <cell r="F2570">
            <v>92800</v>
          </cell>
        </row>
        <row r="2571">
          <cell r="A2571">
            <v>104134</v>
          </cell>
          <cell r="B2571" t="str">
            <v>MONTACARGA (2.5 Ton.)</v>
          </cell>
          <cell r="C2571" t="str">
            <v>DIA</v>
          </cell>
          <cell r="E2571">
            <v>40714</v>
          </cell>
          <cell r="F2571">
            <v>185600</v>
          </cell>
        </row>
        <row r="2572">
          <cell r="A2572">
            <v>104325</v>
          </cell>
          <cell r="B2572" t="str">
            <v>MONTACARGAS (1-2 TON)</v>
          </cell>
          <cell r="C2572" t="str">
            <v>HR</v>
          </cell>
          <cell r="E2572">
            <v>42829</v>
          </cell>
          <cell r="F2572">
            <v>45000</v>
          </cell>
        </row>
        <row r="2573">
          <cell r="A2573">
            <v>3256</v>
          </cell>
          <cell r="B2573" t="str">
            <v>MONTACARGAS 3.5 TON (OPER+COMB)</v>
          </cell>
          <cell r="C2573" t="str">
            <v>HR</v>
          </cell>
          <cell r="E2573">
            <v>42809</v>
          </cell>
          <cell r="F2573">
            <v>43750</v>
          </cell>
        </row>
        <row r="2574">
          <cell r="A2574">
            <v>4036</v>
          </cell>
          <cell r="B2574" t="str">
            <v>MORDAZA 0.50 mt CON CUÑA</v>
          </cell>
          <cell r="C2574" t="str">
            <v>MES</v>
          </cell>
          <cell r="E2574">
            <v>40093</v>
          </cell>
          <cell r="F2574">
            <v>2088</v>
          </cell>
        </row>
        <row r="2575">
          <cell r="A2575">
            <v>4037</v>
          </cell>
          <cell r="B2575" t="str">
            <v>MORDAZA 0.80 mt CON CUÑA</v>
          </cell>
          <cell r="C2575" t="str">
            <v>MES</v>
          </cell>
          <cell r="E2575">
            <v>40310</v>
          </cell>
          <cell r="F2575">
            <v>2749</v>
          </cell>
        </row>
        <row r="2576">
          <cell r="A2576">
            <v>4038</v>
          </cell>
          <cell r="B2576" t="str">
            <v>MORDAZA 1.10 mt CON CUÑA</v>
          </cell>
          <cell r="C2576" t="str">
            <v>MES</v>
          </cell>
          <cell r="E2576">
            <v>40310</v>
          </cell>
          <cell r="F2576">
            <v>2436</v>
          </cell>
        </row>
        <row r="2577">
          <cell r="A2577">
            <v>4039</v>
          </cell>
          <cell r="B2577" t="str">
            <v>MORDAZA 1.85 mt CON CUÑA</v>
          </cell>
          <cell r="C2577" t="str">
            <v>MES</v>
          </cell>
          <cell r="E2577">
            <v>40310</v>
          </cell>
          <cell r="F2577">
            <v>4900</v>
          </cell>
        </row>
        <row r="2578">
          <cell r="A2578">
            <v>390</v>
          </cell>
          <cell r="B2578" t="str">
            <v>MORDAZAS EN PLATINA CON CUÑA</v>
          </cell>
          <cell r="C2578" t="str">
            <v>DD</v>
          </cell>
          <cell r="E2578">
            <v>42796</v>
          </cell>
          <cell r="F2578">
            <v>54</v>
          </cell>
        </row>
        <row r="2579">
          <cell r="A2579">
            <v>1012</v>
          </cell>
          <cell r="B2579" t="str">
            <v>MOTOBOMBA DE 3" MOTOR A GASOLINA</v>
          </cell>
          <cell r="C2579" t="str">
            <v>MES</v>
          </cell>
          <cell r="E2579">
            <v>40868</v>
          </cell>
          <cell r="F2579">
            <v>336400</v>
          </cell>
        </row>
        <row r="2580">
          <cell r="A2580">
            <v>977</v>
          </cell>
          <cell r="B2580" t="str">
            <v>MOTOBOMBA DE 3" MOTOR A GASOLINA</v>
          </cell>
          <cell r="C2580" t="str">
            <v>DD</v>
          </cell>
          <cell r="E2580">
            <v>41233</v>
          </cell>
          <cell r="F2580">
            <v>27840</v>
          </cell>
        </row>
        <row r="2581">
          <cell r="A2581">
            <v>1671</v>
          </cell>
          <cell r="B2581" t="str">
            <v>MOTOBOMBA DE 3" SUMERGIBLE MOTOR</v>
          </cell>
          <cell r="C2581" t="str">
            <v>MES</v>
          </cell>
          <cell r="E2581">
            <v>41038</v>
          </cell>
          <cell r="F2581">
            <v>417600</v>
          </cell>
        </row>
        <row r="2582">
          <cell r="A2582">
            <v>2721</v>
          </cell>
          <cell r="B2582" t="str">
            <v>MOTOBOMBA ELECTRICA DE 2" GASOLINA</v>
          </cell>
          <cell r="C2582" t="str">
            <v>MS</v>
          </cell>
          <cell r="E2582">
            <v>40868</v>
          </cell>
          <cell r="F2582">
            <v>313200</v>
          </cell>
        </row>
        <row r="2583">
          <cell r="A2583">
            <v>102536</v>
          </cell>
          <cell r="B2583" t="str">
            <v>MOTOBOMBAS ALTA PRESIÓN 2-3" (SUMERG)</v>
          </cell>
          <cell r="C2583" t="str">
            <v>Hr</v>
          </cell>
          <cell r="E2583">
            <v>42762</v>
          </cell>
          <cell r="F2583">
            <v>3421</v>
          </cell>
        </row>
        <row r="2584">
          <cell r="A2584">
            <v>391</v>
          </cell>
          <cell r="B2584" t="str">
            <v>MOTOBOMBAS TRIFASICA DE 2"SUMERGIBLE</v>
          </cell>
          <cell r="C2584" t="str">
            <v>DD</v>
          </cell>
          <cell r="E2584">
            <v>42796</v>
          </cell>
          <cell r="F2584">
            <v>26180</v>
          </cell>
        </row>
        <row r="2585">
          <cell r="A2585">
            <v>100000</v>
          </cell>
          <cell r="B2585" t="str">
            <v>MOTONIVELADORA (Oper+Com)</v>
          </cell>
          <cell r="C2585" t="str">
            <v>HR</v>
          </cell>
          <cell r="E2585">
            <v>42762</v>
          </cell>
          <cell r="F2585">
            <v>120000</v>
          </cell>
        </row>
        <row r="2586">
          <cell r="A2586">
            <v>104234</v>
          </cell>
          <cell r="B2586" t="str">
            <v>NIVEL (AUTOMATICO)TOPOGRAFIA</v>
          </cell>
          <cell r="C2586" t="str">
            <v>MES</v>
          </cell>
          <cell r="E2586">
            <v>42797</v>
          </cell>
          <cell r="F2586">
            <v>429345</v>
          </cell>
        </row>
        <row r="2587">
          <cell r="A2587">
            <v>2497</v>
          </cell>
          <cell r="B2587" t="str">
            <v>PALA DRAGA 320H 25 M PLUMA SOBRE ORUGA</v>
          </cell>
          <cell r="C2587" t="str">
            <v>HR</v>
          </cell>
          <cell r="E2587">
            <v>40253</v>
          </cell>
          <cell r="F2587">
            <v>116000</v>
          </cell>
        </row>
        <row r="2588">
          <cell r="A2588">
            <v>9789</v>
          </cell>
          <cell r="B2588" t="str">
            <v>PALA DRAGA NORWEST 3/4 DE YARDA 14 M</v>
          </cell>
          <cell r="C2588" t="str">
            <v>HR</v>
          </cell>
          <cell r="E2588">
            <v>40253</v>
          </cell>
          <cell r="F2588">
            <v>92800</v>
          </cell>
        </row>
        <row r="2590">
          <cell r="A2590">
            <v>101284</v>
          </cell>
          <cell r="B2590" t="str">
            <v>PARAL EN MADERA ORDINARIO 3M</v>
          </cell>
          <cell r="C2590" t="str">
            <v>ML</v>
          </cell>
          <cell r="D2590" t="str">
            <v>Mes</v>
          </cell>
          <cell r="E2590">
            <v>40310</v>
          </cell>
          <cell r="F2590">
            <v>1369</v>
          </cell>
        </row>
        <row r="2592">
          <cell r="A2592">
            <v>950</v>
          </cell>
          <cell r="B2592" t="str">
            <v>PARAL TELESCOPICO CORTO (UN)</v>
          </cell>
          <cell r="C2592" t="str">
            <v>DIA</v>
          </cell>
          <cell r="E2592">
            <v>42796</v>
          </cell>
          <cell r="F2592">
            <v>107</v>
          </cell>
        </row>
        <row r="2593">
          <cell r="A2593">
            <v>392</v>
          </cell>
          <cell r="B2593" t="str">
            <v>PARAL TELESCOPICO CORTO (UN) (NO USAR)</v>
          </cell>
          <cell r="C2593" t="str">
            <v>MS</v>
          </cell>
          <cell r="E2593">
            <v>41758</v>
          </cell>
          <cell r="F2593">
            <v>2784</v>
          </cell>
        </row>
        <row r="2595">
          <cell r="B2595" t="str">
            <v>Tekhne Ltda. Control Integral de Obras</v>
          </cell>
        </row>
        <row r="2599">
          <cell r="B2599" t="str">
            <v>Listado de Insumos</v>
          </cell>
        </row>
        <row r="2601">
          <cell r="A2601">
            <v>43132</v>
          </cell>
          <cell r="C2601" t="str">
            <v>INSTITUTO DISTRITAL DE RECREACION Y</v>
          </cell>
          <cell r="E2601" t="str">
            <v>Página 37</v>
          </cell>
        </row>
        <row r="2604">
          <cell r="A2604" t="str">
            <v>Código</v>
          </cell>
          <cell r="B2604" t="str">
            <v>Descripción</v>
          </cell>
          <cell r="D2604" t="str">
            <v>Unidad</v>
          </cell>
          <cell r="F2604" t="str">
            <v>Referencia</v>
          </cell>
        </row>
        <row r="2607">
          <cell r="A2607">
            <v>104278</v>
          </cell>
          <cell r="B2607" t="str">
            <v>PARAL TELESCOPICO LARGO (UN) (NO</v>
          </cell>
          <cell r="C2607" t="str">
            <v>MES</v>
          </cell>
          <cell r="E2607">
            <v>40936</v>
          </cell>
          <cell r="F2607">
            <v>9000</v>
          </cell>
        </row>
        <row r="2608">
          <cell r="A2608">
            <v>104279</v>
          </cell>
          <cell r="B2608" t="str">
            <v>PARAL TELESCOPICO LARGO (UN) 3.00ML A</v>
          </cell>
          <cell r="C2608" t="str">
            <v>DIA</v>
          </cell>
          <cell r="E2608">
            <v>42796</v>
          </cell>
          <cell r="F2608">
            <v>190</v>
          </cell>
        </row>
        <row r="2610">
          <cell r="A2610">
            <v>394</v>
          </cell>
          <cell r="B2610" t="str">
            <v>PARALES - MES</v>
          </cell>
          <cell r="C2610" t="str">
            <v>UN</v>
          </cell>
          <cell r="D2610" t="str">
            <v>Mes</v>
          </cell>
          <cell r="E2610">
            <v>42797</v>
          </cell>
          <cell r="F2610">
            <v>3332</v>
          </cell>
        </row>
        <row r="2612">
          <cell r="A2612">
            <v>393</v>
          </cell>
          <cell r="B2612" t="str">
            <v>PARALES - SEMANA (2 - 3.5m)</v>
          </cell>
          <cell r="C2612" t="str">
            <v>UN</v>
          </cell>
          <cell r="E2612">
            <v>42796</v>
          </cell>
          <cell r="F2612">
            <v>833</v>
          </cell>
        </row>
        <row r="2613">
          <cell r="A2613">
            <v>1655</v>
          </cell>
          <cell r="B2613" t="str">
            <v>PERROS GALVANIZADO 1/2"</v>
          </cell>
          <cell r="C2613" t="str">
            <v>DD</v>
          </cell>
          <cell r="E2613">
            <v>41913</v>
          </cell>
          <cell r="F2613">
            <v>2238</v>
          </cell>
        </row>
        <row r="2614">
          <cell r="A2614">
            <v>395</v>
          </cell>
          <cell r="B2614" t="str">
            <v>PESCANTE PARA ANDAMIO COLGANTE</v>
          </cell>
          <cell r="C2614" t="str">
            <v>SM</v>
          </cell>
          <cell r="E2614">
            <v>40310</v>
          </cell>
          <cell r="F2614">
            <v>2436</v>
          </cell>
        </row>
        <row r="2615">
          <cell r="A2615">
            <v>105835</v>
          </cell>
          <cell r="B2615" t="str">
            <v>PILOTEADORA OPERARIO+COMBUSTIBLE</v>
          </cell>
          <cell r="C2615" t="str">
            <v>hr</v>
          </cell>
          <cell r="E2615">
            <v>42934</v>
          </cell>
          <cell r="F2615">
            <v>174571</v>
          </cell>
        </row>
        <row r="2616">
          <cell r="A2616">
            <v>3807</v>
          </cell>
          <cell r="B2616" t="str">
            <v>PISON DE MANO</v>
          </cell>
          <cell r="C2616" t="str">
            <v>UN</v>
          </cell>
          <cell r="E2616">
            <v>40310</v>
          </cell>
          <cell r="F2616">
            <v>18920</v>
          </cell>
        </row>
        <row r="2617">
          <cell r="A2617">
            <v>104469</v>
          </cell>
          <cell r="B2617" t="str">
            <v>PISTOLA CALAFATEO (NO USAR)</v>
          </cell>
          <cell r="C2617" t="str">
            <v>dd</v>
          </cell>
          <cell r="E2617">
            <v>41134</v>
          </cell>
          <cell r="F2617">
            <v>800</v>
          </cell>
        </row>
        <row r="2618">
          <cell r="A2618">
            <v>104034</v>
          </cell>
          <cell r="B2618" t="str">
            <v>PISTOLA DE CALAFATEO (NO USAR)</v>
          </cell>
          <cell r="C2618" t="str">
            <v>UN</v>
          </cell>
          <cell r="E2618">
            <v>40641</v>
          </cell>
          <cell r="F2618">
            <v>415000</v>
          </cell>
        </row>
        <row r="2619">
          <cell r="A2619">
            <v>354</v>
          </cell>
          <cell r="B2619" t="str">
            <v>PLANCHONES MADERA</v>
          </cell>
          <cell r="C2619" t="str">
            <v>SM</v>
          </cell>
          <cell r="E2619">
            <v>41121</v>
          </cell>
          <cell r="F2619">
            <v>974</v>
          </cell>
        </row>
        <row r="2620">
          <cell r="A2620">
            <v>1757</v>
          </cell>
          <cell r="B2620" t="str">
            <v>PLANCHONES METALICOS</v>
          </cell>
          <cell r="C2620" t="str">
            <v>DD</v>
          </cell>
          <cell r="E2620">
            <v>40310</v>
          </cell>
          <cell r="F2620">
            <v>1798</v>
          </cell>
        </row>
        <row r="2621">
          <cell r="A2621">
            <v>396</v>
          </cell>
          <cell r="B2621" t="str">
            <v>PLANCHONESa=0.30M,e=4CM,l=3.00 M</v>
          </cell>
          <cell r="C2621" t="str">
            <v>DD</v>
          </cell>
          <cell r="E2621">
            <v>42633</v>
          </cell>
          <cell r="F2621">
            <v>232</v>
          </cell>
        </row>
        <row r="2622">
          <cell r="A2622">
            <v>104008</v>
          </cell>
          <cell r="B2622" t="str">
            <v>PLATAFORMA METALICA (UN)</v>
          </cell>
          <cell r="C2622" t="str">
            <v>dd</v>
          </cell>
          <cell r="E2622">
            <v>40637</v>
          </cell>
          <cell r="F2622">
            <v>800</v>
          </cell>
        </row>
        <row r="2623">
          <cell r="A2623">
            <v>104389</v>
          </cell>
          <cell r="B2623" t="str">
            <v>PLATAFORMA TRABAJO ALTURA (Sobre</v>
          </cell>
          <cell r="C2623" t="str">
            <v>HR</v>
          </cell>
          <cell r="E2623">
            <v>42740</v>
          </cell>
          <cell r="F2623">
            <v>117167</v>
          </cell>
        </row>
        <row r="2624">
          <cell r="A2624">
            <v>151</v>
          </cell>
          <cell r="B2624" t="str">
            <v>PLUMA ELECTRICA Trif.</v>
          </cell>
          <cell r="C2624" t="str">
            <v>DD</v>
          </cell>
          <cell r="E2624">
            <v>42930</v>
          </cell>
          <cell r="F2624">
            <v>23800</v>
          </cell>
        </row>
        <row r="2626">
          <cell r="A2626">
            <v>2108</v>
          </cell>
          <cell r="B2626" t="str">
            <v>PLUMA GRUA ELECTRICA Trif. (NO USAR)</v>
          </cell>
          <cell r="C2626" t="str">
            <v>MS</v>
          </cell>
          <cell r="D2626" t="str">
            <v>4500 VATIOS</v>
          </cell>
          <cell r="E2626">
            <v>40872</v>
          </cell>
          <cell r="F2626">
            <v>336400</v>
          </cell>
        </row>
        <row r="2628">
          <cell r="A2628">
            <v>1715</v>
          </cell>
          <cell r="B2628" t="str">
            <v>PLUMA GRUA ELECTRICA Trif:</v>
          </cell>
          <cell r="C2628" t="str">
            <v>MES</v>
          </cell>
          <cell r="E2628">
            <v>42179</v>
          </cell>
          <cell r="F2628">
            <v>334080</v>
          </cell>
        </row>
        <row r="2629">
          <cell r="A2629">
            <v>258</v>
          </cell>
          <cell r="B2629" t="str">
            <v>PLUMA GRUA MOTOR A GASOLINA</v>
          </cell>
          <cell r="C2629" t="str">
            <v>DD</v>
          </cell>
          <cell r="E2629">
            <v>41233</v>
          </cell>
          <cell r="F2629">
            <v>26000</v>
          </cell>
        </row>
        <row r="2630">
          <cell r="A2630">
            <v>460</v>
          </cell>
          <cell r="B2630" t="str">
            <v>PLUMA GRUA MOTOR A GASOLINA</v>
          </cell>
          <cell r="C2630" t="str">
            <v>MES</v>
          </cell>
          <cell r="E2630">
            <v>40872</v>
          </cell>
          <cell r="F2630">
            <v>371200</v>
          </cell>
        </row>
        <row r="2631">
          <cell r="A2631">
            <v>643</v>
          </cell>
          <cell r="B2631" t="str">
            <v>PLUMA GRUA MOTOR ELECTRICO (NO USAR)</v>
          </cell>
          <cell r="C2631" t="str">
            <v>MES</v>
          </cell>
          <cell r="E2631">
            <v>40872</v>
          </cell>
          <cell r="F2631">
            <v>336400</v>
          </cell>
        </row>
        <row r="2632">
          <cell r="A2632">
            <v>397</v>
          </cell>
          <cell r="B2632" t="str">
            <v>PLUMA GRUA MOTOR ELECTRICO Trif. (NO</v>
          </cell>
          <cell r="C2632" t="str">
            <v>MS</v>
          </cell>
          <cell r="E2632">
            <v>40878</v>
          </cell>
          <cell r="F2632">
            <v>336400</v>
          </cell>
        </row>
        <row r="2633">
          <cell r="A2633">
            <v>102481</v>
          </cell>
          <cell r="B2633" t="str">
            <v>Prensa</v>
          </cell>
          <cell r="C2633" t="str">
            <v>DD</v>
          </cell>
          <cell r="E2633">
            <v>40219</v>
          </cell>
          <cell r="F2633">
            <v>60000</v>
          </cell>
        </row>
        <row r="2634">
          <cell r="A2634">
            <v>100968</v>
          </cell>
          <cell r="B2634" t="str">
            <v>PULIDORA -9" (NO USAR)</v>
          </cell>
          <cell r="C2634" t="str">
            <v>DD</v>
          </cell>
          <cell r="E2634">
            <v>42613</v>
          </cell>
          <cell r="F2634">
            <v>16000</v>
          </cell>
        </row>
        <row r="2635">
          <cell r="A2635">
            <v>101103</v>
          </cell>
          <cell r="B2635" t="str">
            <v>PULIDORA (ICLUYE COPA)D=7"</v>
          </cell>
          <cell r="C2635" t="str">
            <v>DIA</v>
          </cell>
          <cell r="E2635">
            <v>42836</v>
          </cell>
          <cell r="F2635">
            <v>15470</v>
          </cell>
        </row>
        <row r="2636">
          <cell r="A2636">
            <v>101012</v>
          </cell>
          <cell r="B2636" t="str">
            <v>PULIDORA 9" ( CON DISCO DE CORTE)</v>
          </cell>
          <cell r="C2636" t="str">
            <v>DIA</v>
          </cell>
          <cell r="E2636">
            <v>42762</v>
          </cell>
          <cell r="F2636">
            <v>20640</v>
          </cell>
        </row>
        <row r="2637">
          <cell r="A2637">
            <v>103103</v>
          </cell>
          <cell r="B2637" t="str">
            <v>PULIDORA MANUAL 9"</v>
          </cell>
          <cell r="C2637" t="str">
            <v>hr</v>
          </cell>
          <cell r="E2637">
            <v>40872</v>
          </cell>
          <cell r="F2637">
            <v>2900</v>
          </cell>
        </row>
        <row r="2638">
          <cell r="A2638">
            <v>102492</v>
          </cell>
          <cell r="B2638" t="str">
            <v>PULIDORA MANUAL 9" SIN DISCO(NO USAR)</v>
          </cell>
          <cell r="C2638" t="str">
            <v>DD</v>
          </cell>
          <cell r="E2638">
            <v>42279</v>
          </cell>
          <cell r="F2638">
            <v>16000</v>
          </cell>
        </row>
        <row r="2639">
          <cell r="A2639">
            <v>3242</v>
          </cell>
          <cell r="B2639" t="str">
            <v>PULIDORA MANUAL SIN DISCO</v>
          </cell>
          <cell r="C2639" t="str">
            <v>MS</v>
          </cell>
          <cell r="E2639">
            <v>40872</v>
          </cell>
          <cell r="F2639">
            <v>208800</v>
          </cell>
        </row>
        <row r="2640">
          <cell r="A2640">
            <v>3241</v>
          </cell>
          <cell r="B2640" t="str">
            <v>PULIDORA MANUAL SIN DISCO 9"</v>
          </cell>
          <cell r="C2640" t="str">
            <v>DD</v>
          </cell>
          <cell r="E2640">
            <v>42796</v>
          </cell>
          <cell r="F2640">
            <v>14280</v>
          </cell>
        </row>
        <row r="2641">
          <cell r="A2641">
            <v>650</v>
          </cell>
          <cell r="B2641" t="str">
            <v>PULIDORA PARA TRABAJO PESADO</v>
          </cell>
          <cell r="C2641" t="str">
            <v>MES</v>
          </cell>
          <cell r="E2641">
            <v>41199</v>
          </cell>
          <cell r="F2641">
            <v>336000</v>
          </cell>
        </row>
        <row r="2642">
          <cell r="A2642">
            <v>401</v>
          </cell>
          <cell r="B2642" t="str">
            <v>RANA A GASOLINA DE 50X75 CM</v>
          </cell>
          <cell r="C2642" t="str">
            <v>DIA</v>
          </cell>
          <cell r="E2642">
            <v>42762</v>
          </cell>
          <cell r="F2642">
            <v>35700</v>
          </cell>
        </row>
        <row r="2644">
          <cell r="A2644">
            <v>2445</v>
          </cell>
          <cell r="B2644" t="str">
            <v>RANA O VIBROCOMPACTADOR</v>
          </cell>
          <cell r="C2644" t="str">
            <v>MS</v>
          </cell>
          <cell r="D2644" t="str">
            <v>GASOLINA</v>
          </cell>
          <cell r="E2644">
            <v>42796</v>
          </cell>
          <cell r="F2644">
            <v>476000</v>
          </cell>
        </row>
        <row r="2645">
          <cell r="A2645">
            <v>150</v>
          </cell>
          <cell r="B2645" t="str">
            <v>RANA</v>
          </cell>
          <cell r="C2645" t="str">
            <v>DD</v>
          </cell>
          <cell r="D2645" t="str">
            <v>Gasolina</v>
          </cell>
          <cell r="E2645">
            <v>42279</v>
          </cell>
          <cell r="F2645">
            <v>30160</v>
          </cell>
        </row>
        <row r="2647">
          <cell r="A2647">
            <v>9416</v>
          </cell>
          <cell r="B2647" t="str">
            <v>RANA</v>
          </cell>
          <cell r="C2647" t="str">
            <v>DD</v>
          </cell>
          <cell r="E2647">
            <v>42279</v>
          </cell>
          <cell r="F2647">
            <v>30160</v>
          </cell>
        </row>
        <row r="2649">
          <cell r="A2649">
            <v>101244</v>
          </cell>
          <cell r="B2649" t="str">
            <v>REGLA VIBRATORIA TIPO ESCALERA</v>
          </cell>
          <cell r="C2649" t="str">
            <v>DIA</v>
          </cell>
          <cell r="D2649" t="str">
            <v>DIMAPACK</v>
          </cell>
          <cell r="E2649">
            <v>40872</v>
          </cell>
          <cell r="F2649">
            <v>25520</v>
          </cell>
        </row>
        <row r="2650">
          <cell r="A2650">
            <v>101262</v>
          </cell>
          <cell r="B2650" t="str">
            <v>RETROCARGADORA CAT- 420 (2006)(NO</v>
          </cell>
          <cell r="C2650" t="str">
            <v>HR</v>
          </cell>
          <cell r="D2650" t="str">
            <v>hyundai 200</v>
          </cell>
          <cell r="E2650">
            <v>40253</v>
          </cell>
          <cell r="F2650">
            <v>68208</v>
          </cell>
        </row>
        <row r="2651">
          <cell r="A2651">
            <v>101268</v>
          </cell>
          <cell r="B2651" t="str">
            <v>RETROEXCAVADORA CAT 420-2006</v>
          </cell>
          <cell r="C2651" t="str">
            <v>HR</v>
          </cell>
          <cell r="D2651" t="str">
            <v>hyundai 200</v>
          </cell>
          <cell r="E2651">
            <v>40883</v>
          </cell>
          <cell r="F2651">
            <v>72500</v>
          </cell>
        </row>
        <row r="2652">
          <cell r="A2652">
            <v>2503</v>
          </cell>
          <cell r="B2652" t="str">
            <v>RETROEXCAVADORA (200M3/dd) (NO USAR)</v>
          </cell>
          <cell r="C2652" t="str">
            <v>DIA</v>
          </cell>
          <cell r="D2652" t="str">
            <v>MF86HD</v>
          </cell>
          <cell r="E2652">
            <v>42279</v>
          </cell>
          <cell r="F2652">
            <v>530000</v>
          </cell>
        </row>
        <row r="2654">
          <cell r="A2654">
            <v>103493</v>
          </cell>
          <cell r="B2654" t="str">
            <v>Retroexcavadora (200m3/Dia)</v>
          </cell>
          <cell r="C2654" t="str">
            <v>DIA</v>
          </cell>
          <cell r="E2654">
            <v>42762</v>
          </cell>
          <cell r="F2654">
            <v>648767</v>
          </cell>
        </row>
        <row r="2656">
          <cell r="A2656">
            <v>100816</v>
          </cell>
          <cell r="B2656" t="str">
            <v>RETROEXCAVADORA 331 de Oruga Inc.</v>
          </cell>
          <cell r="C2656" t="str">
            <v>HR</v>
          </cell>
          <cell r="D2656" t="str">
            <v>hyundai 200</v>
          </cell>
          <cell r="E2656">
            <v>41158</v>
          </cell>
          <cell r="F2656">
            <v>63800</v>
          </cell>
        </row>
        <row r="2657">
          <cell r="A2657">
            <v>101785</v>
          </cell>
          <cell r="B2657" t="str">
            <v>RETROEXCAVADORA JHON DEERE 610B</v>
          </cell>
          <cell r="C2657" t="str">
            <v>HR</v>
          </cell>
          <cell r="D2657" t="str">
            <v>hyundai 200</v>
          </cell>
          <cell r="E2657">
            <v>42762</v>
          </cell>
          <cell r="F2657">
            <v>70000</v>
          </cell>
        </row>
        <row r="2658">
          <cell r="A2658">
            <v>101267</v>
          </cell>
          <cell r="B2658" t="str">
            <v>RETROEXCAVADORA JHONDEERE710-B</v>
          </cell>
          <cell r="C2658" t="str">
            <v>HR</v>
          </cell>
          <cell r="D2658" t="str">
            <v>hyundai 200</v>
          </cell>
          <cell r="E2658">
            <v>42762</v>
          </cell>
          <cell r="F2658">
            <v>70000</v>
          </cell>
        </row>
        <row r="2659">
          <cell r="A2659">
            <v>102537</v>
          </cell>
          <cell r="B2659" t="str">
            <v>RODILLO COMPACT. ARRASTRE MANUAL</v>
          </cell>
          <cell r="C2659" t="str">
            <v>DD</v>
          </cell>
          <cell r="D2659" t="str">
            <v>1000 KL</v>
          </cell>
          <cell r="E2659">
            <v>42765</v>
          </cell>
          <cell r="F2659">
            <v>60000</v>
          </cell>
        </row>
        <row r="2660">
          <cell r="A2660">
            <v>375</v>
          </cell>
          <cell r="B2660" t="str">
            <v>RODILLO VIBRATORIO "BENITIN" 1TON+</v>
          </cell>
          <cell r="C2660" t="str">
            <v>DD</v>
          </cell>
          <cell r="D2660" t="str">
            <v>1000 KL</v>
          </cell>
          <cell r="E2660">
            <v>42095</v>
          </cell>
          <cell r="F2660">
            <v>150800</v>
          </cell>
        </row>
        <row r="2662">
          <cell r="A2662">
            <v>3803</v>
          </cell>
          <cell r="B2662" t="str">
            <v>RODILLO D/PINTAS Y SONDEO</v>
          </cell>
          <cell r="C2662" t="str">
            <v>DD</v>
          </cell>
          <cell r="E2662">
            <v>40310</v>
          </cell>
          <cell r="F2662">
            <v>2320</v>
          </cell>
        </row>
        <row r="2663">
          <cell r="A2663">
            <v>102887</v>
          </cell>
          <cell r="B2663" t="str">
            <v>ROLADORA (Alquiler)</v>
          </cell>
          <cell r="C2663" t="str">
            <v>DD</v>
          </cell>
          <cell r="E2663">
            <v>40336</v>
          </cell>
          <cell r="F2663">
            <v>100000</v>
          </cell>
        </row>
        <row r="2665">
          <cell r="A2665">
            <v>101807</v>
          </cell>
          <cell r="B2665" t="str">
            <v>ROTOMARTILLO**</v>
          </cell>
          <cell r="C2665" t="str">
            <v>DIA</v>
          </cell>
          <cell r="D2665" t="str">
            <v>P185-WJD</v>
          </cell>
          <cell r="E2665">
            <v>42856</v>
          </cell>
          <cell r="F2665">
            <v>83300</v>
          </cell>
        </row>
        <row r="2667">
          <cell r="A2667">
            <v>102529</v>
          </cell>
          <cell r="B2667" t="str">
            <v>ROTOVACTOR (OPER+COMB).</v>
          </cell>
          <cell r="C2667" t="str">
            <v>HR</v>
          </cell>
          <cell r="E2667">
            <v>42765</v>
          </cell>
          <cell r="F2667">
            <v>53135</v>
          </cell>
        </row>
        <row r="2668">
          <cell r="A2668">
            <v>1666</v>
          </cell>
          <cell r="B2668" t="str">
            <v>RUEDAS PARA ANDAMIO TUBULAR</v>
          </cell>
          <cell r="C2668" t="str">
            <v>DD</v>
          </cell>
          <cell r="E2668">
            <v>42772</v>
          </cell>
          <cell r="F2668">
            <v>1428</v>
          </cell>
        </row>
        <row r="2670">
          <cell r="B2670" t="str">
            <v>Tekhne Ltda. Control Integral de Obras</v>
          </cell>
        </row>
        <row r="2674">
          <cell r="B2674" t="str">
            <v>Listado de Insumos</v>
          </cell>
        </row>
        <row r="2676">
          <cell r="A2676">
            <v>43132</v>
          </cell>
          <cell r="C2676" t="str">
            <v>INSTITUTO DISTRITAL DE RECREACION Y</v>
          </cell>
          <cell r="E2676" t="str">
            <v>Página 38</v>
          </cell>
        </row>
        <row r="2679">
          <cell r="A2679" t="str">
            <v>Código</v>
          </cell>
          <cell r="B2679" t="str">
            <v>Descripción</v>
          </cell>
          <cell r="D2679" t="str">
            <v>Unidad</v>
          </cell>
          <cell r="F2679" t="str">
            <v>Referencia</v>
          </cell>
        </row>
        <row r="2682">
          <cell r="A2682">
            <v>930</v>
          </cell>
          <cell r="B2682" t="str">
            <v>RUEDAS PARA ANDAMIO TUBULAR (NO USAR)</v>
          </cell>
          <cell r="C2682" t="str">
            <v>DD</v>
          </cell>
          <cell r="E2682">
            <v>42590</v>
          </cell>
          <cell r="F2682">
            <v>1392</v>
          </cell>
        </row>
        <row r="2684">
          <cell r="A2684">
            <v>102217</v>
          </cell>
          <cell r="B2684" t="str">
            <v>SACAPANTA MECÁNICA (NO UTILIZAR)</v>
          </cell>
          <cell r="C2684" t="str">
            <v>hr</v>
          </cell>
          <cell r="D2684" t="str">
            <v>Trifasica</v>
          </cell>
          <cell r="E2684">
            <v>41421</v>
          </cell>
          <cell r="F2684">
            <v>45000</v>
          </cell>
        </row>
        <row r="2685">
          <cell r="A2685">
            <v>103374</v>
          </cell>
          <cell r="B2685" t="str">
            <v>Soplete + Cilindro a gas</v>
          </cell>
          <cell r="C2685" t="str">
            <v>DD</v>
          </cell>
          <cell r="D2685" t="str">
            <v>Percutor</v>
          </cell>
          <cell r="E2685">
            <v>41520</v>
          </cell>
          <cell r="F2685">
            <v>34020</v>
          </cell>
        </row>
        <row r="2686">
          <cell r="A2686">
            <v>102313</v>
          </cell>
          <cell r="B2686" t="str">
            <v>Soplete a gas</v>
          </cell>
          <cell r="C2686" t="str">
            <v>DD</v>
          </cell>
          <cell r="D2686" t="str">
            <v>Percutor</v>
          </cell>
          <cell r="E2686">
            <v>40115</v>
          </cell>
          <cell r="F2686">
            <v>10000</v>
          </cell>
        </row>
        <row r="2687">
          <cell r="A2687">
            <v>102724</v>
          </cell>
          <cell r="B2687" t="str">
            <v>Soplete a gas para calentar 3 boquillas (Discover)</v>
          </cell>
          <cell r="C2687" t="str">
            <v>und</v>
          </cell>
          <cell r="D2687" t="str">
            <v>AB015</v>
          </cell>
          <cell r="E2687">
            <v>40640</v>
          </cell>
          <cell r="F2687">
            <v>71900</v>
          </cell>
        </row>
        <row r="2689">
          <cell r="A2689">
            <v>105310</v>
          </cell>
          <cell r="B2689" t="str">
            <v>Suministro Neumatico Ref. 18,4 x 30 TRACTOR</v>
          </cell>
          <cell r="C2689" t="str">
            <v>und</v>
          </cell>
          <cell r="E2689">
            <v>41919</v>
          </cell>
          <cell r="F2689">
            <v>171680</v>
          </cell>
        </row>
        <row r="2690">
          <cell r="A2690">
            <v>101247</v>
          </cell>
          <cell r="B2690" t="str">
            <v>TABLERO EN PINO PATULA NUEVO (1.4x0.7m)</v>
          </cell>
          <cell r="C2690" t="str">
            <v>DD</v>
          </cell>
          <cell r="E2690">
            <v>40093</v>
          </cell>
          <cell r="F2690">
            <v>292</v>
          </cell>
        </row>
        <row r="2691">
          <cell r="A2691">
            <v>1652</v>
          </cell>
          <cell r="B2691" t="str">
            <v>TABLERO EN PINO PATULA USADO</v>
          </cell>
          <cell r="C2691" t="str">
            <v>DD</v>
          </cell>
          <cell r="E2691">
            <v>40310</v>
          </cell>
          <cell r="F2691">
            <v>139</v>
          </cell>
        </row>
        <row r="2692">
          <cell r="A2692">
            <v>1657</v>
          </cell>
          <cell r="B2692" t="str">
            <v>TABLERO METALICO (1.40 x 0.60)</v>
          </cell>
          <cell r="C2692" t="str">
            <v>DD</v>
          </cell>
          <cell r="E2692">
            <v>40310</v>
          </cell>
          <cell r="F2692">
            <v>116</v>
          </cell>
        </row>
        <row r="2693">
          <cell r="A2693">
            <v>102227</v>
          </cell>
          <cell r="B2693" t="str">
            <v>Tablero Nuevo en Pino (1.40x0.70m)</v>
          </cell>
          <cell r="C2693" t="str">
            <v>DIA</v>
          </cell>
          <cell r="E2693">
            <v>40079</v>
          </cell>
          <cell r="F2693">
            <v>186</v>
          </cell>
        </row>
        <row r="2694">
          <cell r="A2694">
            <v>3976</v>
          </cell>
          <cell r="B2694" t="str">
            <v>TALADRO ½" (ALQUILER)</v>
          </cell>
          <cell r="C2694" t="str">
            <v>DIA</v>
          </cell>
          <cell r="E2694">
            <v>42836</v>
          </cell>
          <cell r="F2694">
            <v>10000</v>
          </cell>
        </row>
        <row r="2695">
          <cell r="A2695">
            <v>103090</v>
          </cell>
          <cell r="B2695" t="str">
            <v>TALADRO 1/2"</v>
          </cell>
          <cell r="C2695" t="str">
            <v>HR</v>
          </cell>
          <cell r="E2695">
            <v>42279</v>
          </cell>
          <cell r="F2695">
            <v>1250</v>
          </cell>
        </row>
        <row r="2696">
          <cell r="A2696">
            <v>101245</v>
          </cell>
          <cell r="B2696" t="str">
            <v>TALADRO ROMPEDOR - DEMOLEDOR-11/4"</v>
          </cell>
          <cell r="C2696" t="str">
            <v>DD</v>
          </cell>
          <cell r="E2696">
            <v>40865</v>
          </cell>
          <cell r="F2696">
            <v>34800</v>
          </cell>
        </row>
        <row r="2697">
          <cell r="A2697">
            <v>101246</v>
          </cell>
          <cell r="B2697" t="str">
            <v>TALADRO ROMPEDOR - DEMOLEDOR 1 1/4"</v>
          </cell>
          <cell r="C2697" t="str">
            <v>MES</v>
          </cell>
          <cell r="E2697">
            <v>40865</v>
          </cell>
          <cell r="F2697">
            <v>417600</v>
          </cell>
        </row>
        <row r="2698">
          <cell r="A2698">
            <v>3977</v>
          </cell>
          <cell r="B2698" t="str">
            <v>TALADRO PERCUTOR 3/4"</v>
          </cell>
          <cell r="C2698" t="str">
            <v>DIA</v>
          </cell>
          <cell r="E2698">
            <v>42797</v>
          </cell>
          <cell r="F2698">
            <v>17000</v>
          </cell>
        </row>
        <row r="2700">
          <cell r="A2700">
            <v>102956</v>
          </cell>
          <cell r="B2700" t="str">
            <v>TALADRO PERCUTOR DE Ø ½"(NO USAR)</v>
          </cell>
          <cell r="C2700" t="str">
            <v>DD</v>
          </cell>
          <cell r="D2700">
            <v>551169</v>
          </cell>
          <cell r="E2700">
            <v>42772</v>
          </cell>
          <cell r="F2700">
            <v>10000</v>
          </cell>
        </row>
        <row r="2702">
          <cell r="A2702">
            <v>3243</v>
          </cell>
          <cell r="B2702" t="str">
            <v>TALADRO ROTOPERCUTOR HASTA 3/4" SIN</v>
          </cell>
          <cell r="C2702" t="str">
            <v>DD</v>
          </cell>
          <cell r="E2702">
            <v>42796</v>
          </cell>
          <cell r="F2702">
            <v>29750</v>
          </cell>
        </row>
        <row r="2703">
          <cell r="A2703">
            <v>3244</v>
          </cell>
          <cell r="B2703" t="str">
            <v>TALADRO ROTOPERCUTOR HASTA 3/4" SIN</v>
          </cell>
          <cell r="C2703" t="str">
            <v>MES</v>
          </cell>
          <cell r="E2703">
            <v>40368</v>
          </cell>
          <cell r="F2703">
            <v>840000</v>
          </cell>
        </row>
        <row r="2704">
          <cell r="A2704">
            <v>4041</v>
          </cell>
          <cell r="B2704" t="str">
            <v>TORREGRUA (DIFERENTES TAMAÑOS) 500 K.</v>
          </cell>
          <cell r="C2704" t="str">
            <v>MES</v>
          </cell>
          <cell r="E2704">
            <v>40367</v>
          </cell>
          <cell r="F2704">
            <v>325000</v>
          </cell>
        </row>
        <row r="2705">
          <cell r="A2705">
            <v>102572</v>
          </cell>
          <cell r="B2705" t="str">
            <v>Tractor (Para poda o cepillado) (Oper+Comb)</v>
          </cell>
          <cell r="C2705" t="str">
            <v>HR</v>
          </cell>
          <cell r="E2705">
            <v>42773</v>
          </cell>
          <cell r="F2705">
            <v>66570</v>
          </cell>
        </row>
        <row r="2706">
          <cell r="A2706">
            <v>106024</v>
          </cell>
          <cell r="B2706" t="str">
            <v>TRAILER CAMA ALTA (CAPACIDAD 25</v>
          </cell>
          <cell r="C2706" t="str">
            <v>VJ</v>
          </cell>
          <cell r="E2706">
            <v>42692</v>
          </cell>
          <cell r="F2706">
            <v>1200000</v>
          </cell>
        </row>
        <row r="2707">
          <cell r="A2707">
            <v>104233</v>
          </cell>
          <cell r="B2707" t="str">
            <v>TRANSITO (6 SEGUNDOS)</v>
          </cell>
          <cell r="C2707" t="str">
            <v>MES</v>
          </cell>
          <cell r="E2707">
            <v>40871</v>
          </cell>
          <cell r="F2707">
            <v>870000</v>
          </cell>
        </row>
        <row r="2708">
          <cell r="A2708">
            <v>100847</v>
          </cell>
          <cell r="B2708" t="str">
            <v>Transito, Nivel y Otros</v>
          </cell>
          <cell r="C2708" t="str">
            <v>MES</v>
          </cell>
          <cell r="E2708">
            <v>41157</v>
          </cell>
          <cell r="F2708">
            <v>556800</v>
          </cell>
        </row>
        <row r="2709">
          <cell r="A2709">
            <v>102713</v>
          </cell>
          <cell r="B2709" t="str">
            <v>TRANSP. CAMION 18TN</v>
          </cell>
          <cell r="C2709" t="str">
            <v>TON</v>
          </cell>
          <cell r="E2709">
            <v>40288</v>
          </cell>
          <cell r="F2709">
            <v>87745</v>
          </cell>
        </row>
        <row r="2711">
          <cell r="A2711">
            <v>100817</v>
          </cell>
          <cell r="B2711" t="str">
            <v>TRANSP. DE RETROEX. PC 40 (Oruga) Ida y</v>
          </cell>
          <cell r="C2711" t="str">
            <v>UN</v>
          </cell>
          <cell r="D2711" t="str">
            <v>hyundai 200</v>
          </cell>
          <cell r="E2711">
            <v>41261</v>
          </cell>
          <cell r="F2711">
            <v>412350</v>
          </cell>
        </row>
        <row r="2712">
          <cell r="A2712">
            <v>100945</v>
          </cell>
          <cell r="B2712" t="str">
            <v>TRANSPORTE- BULLDOZER D-6(Ida y</v>
          </cell>
          <cell r="C2712" t="str">
            <v>UN</v>
          </cell>
          <cell r="D2712" t="str">
            <v>hyundai 200</v>
          </cell>
          <cell r="E2712">
            <v>42797</v>
          </cell>
          <cell r="F2712">
            <v>1231800</v>
          </cell>
        </row>
        <row r="2713">
          <cell r="A2713">
            <v>100852</v>
          </cell>
          <cell r="B2713" t="str">
            <v>TRANSPORTE- RETROEXC.PC40(Oruga)2</v>
          </cell>
          <cell r="C2713" t="str">
            <v>UN</v>
          </cell>
          <cell r="D2713" t="str">
            <v>hyundai 200</v>
          </cell>
          <cell r="E2713">
            <v>41114</v>
          </cell>
          <cell r="F2713">
            <v>800000</v>
          </cell>
        </row>
        <row r="2714">
          <cell r="A2714">
            <v>100853</v>
          </cell>
          <cell r="B2714" t="str">
            <v>TRANSPORTE- RETROEXCAV.J.D.510 (Ida y</v>
          </cell>
          <cell r="C2714" t="str">
            <v>UN</v>
          </cell>
          <cell r="D2714" t="str">
            <v>hyundai 200</v>
          </cell>
          <cell r="E2714">
            <v>42762</v>
          </cell>
          <cell r="F2714">
            <v>240000</v>
          </cell>
        </row>
        <row r="2716">
          <cell r="A2716">
            <v>102573</v>
          </cell>
          <cell r="B2716" t="str">
            <v>TRANSPORTE-TRACTOR EN GRUA</v>
          </cell>
          <cell r="C2716" t="str">
            <v>und</v>
          </cell>
          <cell r="E2716">
            <v>42765</v>
          </cell>
          <cell r="F2716">
            <v>199710</v>
          </cell>
        </row>
        <row r="2717">
          <cell r="A2717">
            <v>101255</v>
          </cell>
          <cell r="B2717" t="str">
            <v>TRANSPORTE MOTONIVELADORA-C.BAJA</v>
          </cell>
          <cell r="C2717" t="str">
            <v>VJ</v>
          </cell>
          <cell r="E2717">
            <v>42279</v>
          </cell>
          <cell r="F2717">
            <v>600000</v>
          </cell>
        </row>
        <row r="2718">
          <cell r="A2718">
            <v>104105</v>
          </cell>
          <cell r="B2718" t="str">
            <v>TRANSPORTE CAMABAJA</v>
          </cell>
          <cell r="C2718" t="str">
            <v>VJ</v>
          </cell>
          <cell r="E2718">
            <v>42762</v>
          </cell>
          <cell r="F2718">
            <v>400000</v>
          </cell>
        </row>
        <row r="2720">
          <cell r="A2720">
            <v>101046</v>
          </cell>
          <cell r="B2720" t="str">
            <v>TRANSPORTE EN GRUA PLANCHÓN (Ida y</v>
          </cell>
          <cell r="C2720" t="str">
            <v>UN</v>
          </cell>
          <cell r="D2720" t="str">
            <v>hyundai 200</v>
          </cell>
          <cell r="E2720">
            <v>42762</v>
          </cell>
          <cell r="F2720">
            <v>199710</v>
          </cell>
        </row>
        <row r="2721">
          <cell r="A2721">
            <v>100854</v>
          </cell>
          <cell r="B2721" t="str">
            <v>TRANSPORTE EN GRUAPLANCHÓN(Ida y</v>
          </cell>
          <cell r="C2721" t="str">
            <v>UN</v>
          </cell>
          <cell r="D2721" t="str">
            <v>hyundai 200</v>
          </cell>
          <cell r="E2721">
            <v>42765</v>
          </cell>
          <cell r="F2721">
            <v>199710</v>
          </cell>
        </row>
        <row r="2723">
          <cell r="A2723">
            <v>104246</v>
          </cell>
          <cell r="B2723" t="str">
            <v>TRANSPORTE VIBROC.DOBLE</v>
          </cell>
          <cell r="C2723" t="str">
            <v>UN</v>
          </cell>
          <cell r="E2723">
            <v>40876</v>
          </cell>
          <cell r="F2723">
            <v>116000</v>
          </cell>
        </row>
        <row r="2724">
          <cell r="A2724">
            <v>104244</v>
          </cell>
          <cell r="B2724" t="str">
            <v>TRANSPORTE VIBROC.DOBLE</v>
          </cell>
          <cell r="C2724" t="str">
            <v>UN</v>
          </cell>
          <cell r="E2724">
            <v>42944</v>
          </cell>
          <cell r="F2724">
            <v>184313</v>
          </cell>
        </row>
        <row r="2725">
          <cell r="A2725">
            <v>104245</v>
          </cell>
          <cell r="B2725" t="str">
            <v>TRANSPORTE VIBROC.DOBLE</v>
          </cell>
          <cell r="C2725" t="str">
            <v>UN</v>
          </cell>
          <cell r="E2725">
            <v>40876</v>
          </cell>
          <cell r="F2725">
            <v>406000</v>
          </cell>
        </row>
        <row r="2726">
          <cell r="A2726">
            <v>104247</v>
          </cell>
          <cell r="B2726" t="str">
            <v>TRANSPORTE VIBROC.DOBLE</v>
          </cell>
          <cell r="C2726" t="str">
            <v>UN</v>
          </cell>
          <cell r="E2726">
            <v>40876</v>
          </cell>
          <cell r="F2726">
            <v>116000</v>
          </cell>
        </row>
        <row r="2727">
          <cell r="A2727">
            <v>3802</v>
          </cell>
          <cell r="B2727" t="str">
            <v>TRAYLER O GATO PARA CABLES</v>
          </cell>
          <cell r="C2727" t="str">
            <v>DD</v>
          </cell>
          <cell r="E2727">
            <v>40368</v>
          </cell>
          <cell r="F2727">
            <v>8978</v>
          </cell>
        </row>
        <row r="2728">
          <cell r="A2728">
            <v>3785</v>
          </cell>
          <cell r="B2728" t="str">
            <v>TRINQUETE</v>
          </cell>
          <cell r="C2728" t="str">
            <v>DD</v>
          </cell>
          <cell r="E2728">
            <v>40368</v>
          </cell>
          <cell r="F2728">
            <v>2246</v>
          </cell>
        </row>
        <row r="2729">
          <cell r="A2729">
            <v>400</v>
          </cell>
          <cell r="B2729" t="str">
            <v>VIBRADOR A GASOLINA</v>
          </cell>
          <cell r="C2729" t="str">
            <v>DIA</v>
          </cell>
          <cell r="E2729">
            <v>42762</v>
          </cell>
          <cell r="F2729">
            <v>35700</v>
          </cell>
        </row>
        <row r="2730">
          <cell r="A2730">
            <v>102455</v>
          </cell>
          <cell r="B2730" t="str">
            <v>VIBRADOR A GASOLINA (NO USAR)</v>
          </cell>
          <cell r="C2730" t="str">
            <v>DD</v>
          </cell>
          <cell r="E2730">
            <v>42465</v>
          </cell>
          <cell r="F2730">
            <v>35000</v>
          </cell>
        </row>
        <row r="2731">
          <cell r="A2731">
            <v>720</v>
          </cell>
          <cell r="B2731" t="str">
            <v>VIBRADOR ELECTRICO</v>
          </cell>
          <cell r="C2731" t="str">
            <v>DD</v>
          </cell>
          <cell r="E2731">
            <v>42331</v>
          </cell>
          <cell r="F2731">
            <v>25000</v>
          </cell>
        </row>
        <row r="2732">
          <cell r="A2732">
            <v>961</v>
          </cell>
          <cell r="B2732" t="str">
            <v>VIBRADOR ELECTRICO</v>
          </cell>
          <cell r="C2732" t="str">
            <v>DD</v>
          </cell>
          <cell r="E2732">
            <v>42331</v>
          </cell>
          <cell r="F2732">
            <v>25000</v>
          </cell>
        </row>
        <row r="2733">
          <cell r="A2733">
            <v>968</v>
          </cell>
          <cell r="B2733" t="str">
            <v>VIBRADOR ELECTRICO</v>
          </cell>
          <cell r="C2733" t="str">
            <v>MES</v>
          </cell>
          <cell r="E2733">
            <v>42807</v>
          </cell>
          <cell r="F2733">
            <v>414120</v>
          </cell>
        </row>
        <row r="2734">
          <cell r="A2734">
            <v>743</v>
          </cell>
          <cell r="B2734" t="str">
            <v>VIBRADOR ELECTRICO (NO USAR)</v>
          </cell>
          <cell r="C2734" t="str">
            <v>MES</v>
          </cell>
          <cell r="E2734">
            <v>41236</v>
          </cell>
          <cell r="F2734">
            <v>306240</v>
          </cell>
        </row>
        <row r="2736">
          <cell r="A2736">
            <v>2444</v>
          </cell>
          <cell r="B2736" t="str">
            <v>VIBRADOR ELECTRICO (NO USAR)</v>
          </cell>
          <cell r="C2736" t="str">
            <v>MS</v>
          </cell>
          <cell r="D2736" t="str">
            <v>Monofasico</v>
          </cell>
          <cell r="E2736">
            <v>41236</v>
          </cell>
          <cell r="F2736">
            <v>306240</v>
          </cell>
        </row>
        <row r="2738">
          <cell r="A2738">
            <v>101263</v>
          </cell>
          <cell r="B2738" t="str">
            <v>VIBRO CMPACTA (7.0 TON).Dynapac o</v>
          </cell>
          <cell r="C2738" t="str">
            <v>HR</v>
          </cell>
          <cell r="E2738">
            <v>42279</v>
          </cell>
          <cell r="F2738">
            <v>69600</v>
          </cell>
        </row>
        <row r="2739">
          <cell r="A2739">
            <v>3246</v>
          </cell>
          <cell r="B2739" t="str">
            <v>VIBRO DYNAPAC 2.5 TONELADAS</v>
          </cell>
          <cell r="C2739" t="str">
            <v>HR</v>
          </cell>
          <cell r="E2739">
            <v>42605</v>
          </cell>
          <cell r="F2739">
            <v>34800</v>
          </cell>
        </row>
        <row r="2740">
          <cell r="A2740">
            <v>3247</v>
          </cell>
          <cell r="B2740" t="str">
            <v>VIBRO DYNAPAC 2.5 TONELADAS</v>
          </cell>
          <cell r="C2740" t="str">
            <v>MES</v>
          </cell>
          <cell r="E2740">
            <v>40368</v>
          </cell>
          <cell r="F2740">
            <v>6960000</v>
          </cell>
        </row>
        <row r="2742">
          <cell r="A2742">
            <v>3250</v>
          </cell>
          <cell r="B2742" t="str">
            <v>VIBRO REX 7 TONELADAS</v>
          </cell>
          <cell r="C2742" t="str">
            <v>DD</v>
          </cell>
          <cell r="D2742" t="str">
            <v>c/c</v>
          </cell>
          <cell r="E2742">
            <v>40368</v>
          </cell>
          <cell r="F2742">
            <v>417600</v>
          </cell>
        </row>
        <row r="2744">
          <cell r="B2744" t="str">
            <v>Tekhne Ltda. Control Integral de Obras</v>
          </cell>
        </row>
        <row r="2748">
          <cell r="B2748" t="str">
            <v>Listado de Insumos</v>
          </cell>
        </row>
        <row r="2750">
          <cell r="A2750">
            <v>43132</v>
          </cell>
          <cell r="C2750" t="str">
            <v>INSTITUTO DISTRITAL DE RECREACION Y</v>
          </cell>
          <cell r="E2750" t="str">
            <v>Página 39</v>
          </cell>
        </row>
        <row r="2753">
          <cell r="A2753" t="str">
            <v>Código</v>
          </cell>
          <cell r="B2753" t="str">
            <v>Descripción</v>
          </cell>
          <cell r="D2753" t="str">
            <v>Unidad</v>
          </cell>
          <cell r="F2753" t="str">
            <v>Referencia</v>
          </cell>
        </row>
        <row r="2756">
          <cell r="A2756">
            <v>101784</v>
          </cell>
          <cell r="B2756" t="str">
            <v>VIBROCOMP. BENITIN 1.5TON(Oper+Comb)**</v>
          </cell>
          <cell r="C2756" t="str">
            <v>hr</v>
          </cell>
          <cell r="D2756" t="str">
            <v>DIMAPACK</v>
          </cell>
          <cell r="E2756">
            <v>42762</v>
          </cell>
          <cell r="F2756">
            <v>22313</v>
          </cell>
        </row>
        <row r="2757">
          <cell r="A2757">
            <v>104666</v>
          </cell>
          <cell r="B2757" t="str">
            <v>VIBROCOMP. BENITIN 1.TON(Oper+Comb)**</v>
          </cell>
          <cell r="C2757" t="str">
            <v>DIA</v>
          </cell>
          <cell r="D2757" t="str">
            <v>DIMAPACK</v>
          </cell>
          <cell r="E2757">
            <v>42796</v>
          </cell>
          <cell r="F2757">
            <v>178500</v>
          </cell>
        </row>
        <row r="2759">
          <cell r="A2759">
            <v>104242</v>
          </cell>
          <cell r="B2759" t="str">
            <v>VIBROCOMPACT.DOBLE RODILLO 11/2</v>
          </cell>
          <cell r="C2759" t="str">
            <v>DD</v>
          </cell>
          <cell r="E2759">
            <v>40876</v>
          </cell>
          <cell r="F2759">
            <v>185600</v>
          </cell>
        </row>
        <row r="2761">
          <cell r="A2761">
            <v>3248</v>
          </cell>
          <cell r="B2761" t="str">
            <v>VIBROCOMPACT.DOBLE RODILLO 3 TON</v>
          </cell>
          <cell r="C2761" t="str">
            <v>HR</v>
          </cell>
          <cell r="D2761" t="str">
            <v>c/c</v>
          </cell>
          <cell r="E2761">
            <v>42762</v>
          </cell>
          <cell r="F2761">
            <v>37500</v>
          </cell>
        </row>
        <row r="2763">
          <cell r="A2763">
            <v>104241</v>
          </cell>
          <cell r="B2763" t="str">
            <v>VIBROCOMPACT.DOBLE RODILLO 7 TON+OPE</v>
          </cell>
          <cell r="C2763" t="str">
            <v>HR</v>
          </cell>
          <cell r="E2763">
            <v>40876</v>
          </cell>
          <cell r="F2763">
            <v>63800</v>
          </cell>
        </row>
        <row r="2764">
          <cell r="A2764">
            <v>104243</v>
          </cell>
          <cell r="B2764" t="str">
            <v>VIBROCOMPACT.DOBLE RODILLO 800</v>
          </cell>
          <cell r="C2764" t="str">
            <v>DD</v>
          </cell>
          <cell r="E2764">
            <v>40876</v>
          </cell>
          <cell r="F2764">
            <v>174000</v>
          </cell>
        </row>
        <row r="2765">
          <cell r="A2765">
            <v>976</v>
          </cell>
          <cell r="B2765" t="str">
            <v>VIBROCOMPACTADOR (TIPO RANA)</v>
          </cell>
          <cell r="C2765" t="str">
            <v>MES</v>
          </cell>
          <cell r="E2765">
            <v>41219</v>
          </cell>
          <cell r="F2765">
            <v>336400</v>
          </cell>
        </row>
        <row r="2766">
          <cell r="A2766">
            <v>972</v>
          </cell>
          <cell r="B2766" t="str">
            <v>VIBROCOMPACTADOR (TIPO</v>
          </cell>
          <cell r="C2766" t="str">
            <v>MES</v>
          </cell>
          <cell r="E2766">
            <v>42279</v>
          </cell>
          <cell r="F2766">
            <v>417600</v>
          </cell>
        </row>
        <row r="2768">
          <cell r="A2768">
            <v>3308</v>
          </cell>
          <cell r="B2768" t="str">
            <v>VIBROCOMPACTADOR 2 TON (Oper+Comb)</v>
          </cell>
          <cell r="C2768" t="str">
            <v>HR</v>
          </cell>
          <cell r="D2768" t="str">
            <v>Manual</v>
          </cell>
          <cell r="E2768">
            <v>42762</v>
          </cell>
          <cell r="F2768">
            <v>26775</v>
          </cell>
        </row>
        <row r="2769">
          <cell r="A2769">
            <v>138</v>
          </cell>
          <cell r="B2769" t="str">
            <v>VIBROCOMPACTADOR DOBLE RODILLO 3 TON</v>
          </cell>
          <cell r="C2769" t="str">
            <v>HR</v>
          </cell>
          <cell r="D2769" t="str">
            <v>DIMAPACK</v>
          </cell>
          <cell r="E2769">
            <v>42796</v>
          </cell>
          <cell r="F2769">
            <v>37188</v>
          </cell>
        </row>
        <row r="2771">
          <cell r="A2771">
            <v>969</v>
          </cell>
          <cell r="B2771" t="str">
            <v>VIBROCOMPACTADOR(TIPO</v>
          </cell>
          <cell r="C2771" t="str">
            <v>DD</v>
          </cell>
          <cell r="E2771">
            <v>42072</v>
          </cell>
          <cell r="F2771">
            <v>30160</v>
          </cell>
        </row>
        <row r="2772">
          <cell r="A2772">
            <v>102113</v>
          </cell>
          <cell r="B2772" t="str">
            <v>VIBROCOMPACTADOR(TIPO</v>
          </cell>
          <cell r="C2772" t="str">
            <v>DD</v>
          </cell>
          <cell r="E2772">
            <v>42279</v>
          </cell>
          <cell r="F2772">
            <v>30160</v>
          </cell>
        </row>
        <row r="2773">
          <cell r="A2773">
            <v>973</v>
          </cell>
          <cell r="B2773" t="str">
            <v>VIBROCOMPACTADOR(TIPORANA)ELECT(50X</v>
          </cell>
          <cell r="C2773" t="str">
            <v>DD</v>
          </cell>
          <cell r="E2773">
            <v>40868</v>
          </cell>
          <cell r="F2773">
            <v>27840</v>
          </cell>
        </row>
        <row r="2774">
          <cell r="A2774">
            <v>3238</v>
          </cell>
          <cell r="B2774" t="str">
            <v>VIBROCOMPACTADORA ELECTRICA</v>
          </cell>
          <cell r="C2774" t="str">
            <v>MS</v>
          </cell>
          <cell r="E2774">
            <v>40868</v>
          </cell>
          <cell r="F2774">
            <v>313200</v>
          </cell>
        </row>
        <row r="2775">
          <cell r="A2775">
            <v>3237</v>
          </cell>
          <cell r="B2775" t="str">
            <v>VIBROCOMPACTADORA</v>
          </cell>
          <cell r="C2775" t="str">
            <v>DD</v>
          </cell>
          <cell r="E2775">
            <v>40868</v>
          </cell>
          <cell r="F2775">
            <v>25520</v>
          </cell>
        </row>
        <row r="2776">
          <cell r="A2776">
            <v>2629</v>
          </cell>
          <cell r="B2776" t="str">
            <v>VOLQUETA (VIAJE 6M3.)MAX:30KM (NO USAR)</v>
          </cell>
          <cell r="C2776" t="str">
            <v>VJ</v>
          </cell>
          <cell r="E2776">
            <v>42072</v>
          </cell>
          <cell r="F2776">
            <v>100647</v>
          </cell>
        </row>
        <row r="2777">
          <cell r="A2777">
            <v>105775</v>
          </cell>
          <cell r="B2777" t="str">
            <v>VOLQUETA ( VIAJE DE 15 M3)</v>
          </cell>
          <cell r="C2777" t="str">
            <v>VJ</v>
          </cell>
          <cell r="E2777">
            <v>43124</v>
          </cell>
          <cell r="F2777">
            <v>250333</v>
          </cell>
        </row>
        <row r="2778">
          <cell r="A2778">
            <v>102412</v>
          </cell>
          <cell r="B2778" t="str">
            <v>VOLQUETA (VIAJE 6M3 Max.3O KM)</v>
          </cell>
          <cell r="C2778" t="str">
            <v>VJ</v>
          </cell>
          <cell r="E2778">
            <v>43122</v>
          </cell>
          <cell r="F2778">
            <v>107773</v>
          </cell>
        </row>
        <row r="2779">
          <cell r="A2779">
            <v>402</v>
          </cell>
          <cell r="B2779" t="str">
            <v>VOLQUETA (VIAJE 6M3 Max.3O KM) (NO USAR)</v>
          </cell>
          <cell r="C2779" t="str">
            <v>VJ</v>
          </cell>
          <cell r="E2779">
            <v>42072</v>
          </cell>
          <cell r="F2779">
            <v>100647</v>
          </cell>
        </row>
        <row r="2780">
          <cell r="A2780">
            <v>100764</v>
          </cell>
          <cell r="B2780" t="str">
            <v>VOLQUETA (VIAJE 6M3) ASFALTO (NO USAR)</v>
          </cell>
          <cell r="C2780" t="str">
            <v>VJ</v>
          </cell>
          <cell r="E2780">
            <v>40604</v>
          </cell>
          <cell r="F2780">
            <v>180000</v>
          </cell>
        </row>
        <row r="2782">
          <cell r="A2782">
            <v>102576</v>
          </cell>
          <cell r="B2782" t="str">
            <v>Zanjadora Autopropulsada llanta(Oper+Comb)**</v>
          </cell>
          <cell r="C2782" t="str">
            <v>HR</v>
          </cell>
          <cell r="D2782" t="str">
            <v>hyundai 200</v>
          </cell>
          <cell r="E2782">
            <v>40236</v>
          </cell>
          <cell r="F2782">
            <v>30000</v>
          </cell>
        </row>
        <row r="2783">
          <cell r="A2783">
            <v>102575</v>
          </cell>
          <cell r="B2783" t="str">
            <v>Zanjadora Autopropulsada Oruga(Oper+Comb)**</v>
          </cell>
          <cell r="C2783" t="str">
            <v>HR</v>
          </cell>
          <cell r="D2783" t="str">
            <v>hyundai 200</v>
          </cell>
          <cell r="E2783">
            <v>42762</v>
          </cell>
          <cell r="F2783">
            <v>57916</v>
          </cell>
        </row>
        <row r="2786">
          <cell r="A2786">
            <v>8</v>
          </cell>
          <cell r="C2786" t="str">
            <v>EQUIPOS ESPECIALES</v>
          </cell>
        </row>
        <row r="2789">
          <cell r="A2789">
            <v>100965</v>
          </cell>
          <cell r="B2789" t="str">
            <v>ALQUILER DE COMPUTADOR</v>
          </cell>
          <cell r="C2789" t="str">
            <v>DD</v>
          </cell>
          <cell r="E2789">
            <v>42797</v>
          </cell>
          <cell r="F2789">
            <v>3173</v>
          </cell>
        </row>
        <row r="2790">
          <cell r="A2790">
            <v>101243</v>
          </cell>
          <cell r="B2790" t="str">
            <v>ALQUILER PLANTA PORTATIL</v>
          </cell>
          <cell r="C2790" t="str">
            <v>DIA</v>
          </cell>
          <cell r="E2790">
            <v>42762</v>
          </cell>
          <cell r="F2790">
            <v>59500</v>
          </cell>
        </row>
        <row r="2791">
          <cell r="A2791">
            <v>105269</v>
          </cell>
          <cell r="B2791" t="str">
            <v>Amplificador de cuatro canales 4x100w</v>
          </cell>
          <cell r="C2791" t="str">
            <v>und</v>
          </cell>
          <cell r="E2791">
            <v>41893</v>
          </cell>
          <cell r="F2791">
            <v>9744000</v>
          </cell>
        </row>
        <row r="2793">
          <cell r="A2793">
            <v>3489</v>
          </cell>
          <cell r="B2793" t="str">
            <v>ANTENA COMUNAL AMPLIFICADOR</v>
          </cell>
          <cell r="C2793" t="str">
            <v>UN</v>
          </cell>
          <cell r="D2793" t="str">
            <v>30-45 T.V.</v>
          </cell>
          <cell r="E2793">
            <v>40026</v>
          </cell>
          <cell r="F2793">
            <v>450000</v>
          </cell>
        </row>
        <row r="2794">
          <cell r="A2794">
            <v>403</v>
          </cell>
          <cell r="B2794" t="str">
            <v>ANTENA COMUNAL TV 10 SALIDAS</v>
          </cell>
          <cell r="C2794" t="str">
            <v>UN</v>
          </cell>
          <cell r="D2794" t="str">
            <v>8-10 T.V.</v>
          </cell>
          <cell r="E2794">
            <v>40026</v>
          </cell>
          <cell r="F2794">
            <v>90480</v>
          </cell>
        </row>
        <row r="2796">
          <cell r="A2796">
            <v>105938</v>
          </cell>
          <cell r="B2796" t="str">
            <v>ARRANCADOR TERMOMAGNETICO directo</v>
          </cell>
          <cell r="C2796" t="str">
            <v>und</v>
          </cell>
          <cell r="E2796">
            <v>42828</v>
          </cell>
          <cell r="F2796">
            <v>1014237</v>
          </cell>
        </row>
        <row r="2797">
          <cell r="A2797">
            <v>2401</v>
          </cell>
          <cell r="B2797" t="str">
            <v>ASCENSOR 5 PARADAS/6 PERSONAS</v>
          </cell>
          <cell r="C2797" t="str">
            <v>UN</v>
          </cell>
          <cell r="E2797">
            <v>40026</v>
          </cell>
          <cell r="F2797">
            <v>57204240</v>
          </cell>
        </row>
        <row r="2799">
          <cell r="A2799">
            <v>2835</v>
          </cell>
          <cell r="B2799" t="str">
            <v>ASCENSOR 6 PARADAS/8 PERSONAS</v>
          </cell>
          <cell r="C2799" t="str">
            <v>UN</v>
          </cell>
          <cell r="D2799" t="str">
            <v>GPS3</v>
          </cell>
          <cell r="E2799">
            <v>40021</v>
          </cell>
          <cell r="F2799">
            <v>95000000</v>
          </cell>
        </row>
        <row r="2800">
          <cell r="A2800">
            <v>2348</v>
          </cell>
          <cell r="B2800" t="str">
            <v>ASCENSOR 7 PARADAS/6 PERSONAS</v>
          </cell>
          <cell r="C2800" t="str">
            <v>UN</v>
          </cell>
          <cell r="D2800" t="str">
            <v>GPS3</v>
          </cell>
          <cell r="E2800">
            <v>40021</v>
          </cell>
          <cell r="F2800">
            <v>950000000</v>
          </cell>
        </row>
        <row r="2801">
          <cell r="A2801">
            <v>406</v>
          </cell>
          <cell r="B2801" t="str">
            <v>ASCENSOR 7 PARADAS/8 PERSONAS</v>
          </cell>
          <cell r="C2801" t="str">
            <v>UN</v>
          </cell>
          <cell r="D2801" t="str">
            <v>GPS3</v>
          </cell>
          <cell r="E2801">
            <v>40021</v>
          </cell>
          <cell r="F2801">
            <v>98000000</v>
          </cell>
        </row>
        <row r="2803">
          <cell r="A2803">
            <v>105948</v>
          </cell>
          <cell r="B2803" t="str">
            <v>ASPERSOR ROTOR</v>
          </cell>
          <cell r="C2803" t="str">
            <v>und</v>
          </cell>
          <cell r="E2803">
            <v>42828</v>
          </cell>
          <cell r="F2803">
            <v>264537</v>
          </cell>
        </row>
        <row r="2805">
          <cell r="A2805">
            <v>1967</v>
          </cell>
          <cell r="B2805" t="str">
            <v>ASPIRADORA INDUSTRIAL 15 GALONES</v>
          </cell>
          <cell r="C2805" t="str">
            <v>UN</v>
          </cell>
          <cell r="D2805" t="str">
            <v>AI15AFM</v>
          </cell>
          <cell r="E2805">
            <v>40024</v>
          </cell>
          <cell r="F2805">
            <v>2578784</v>
          </cell>
        </row>
        <row r="2807">
          <cell r="A2807">
            <v>1647</v>
          </cell>
          <cell r="B2807" t="str">
            <v>AVISO 4 M. x 3 M. LAMINA GALVANIZADA SIN</v>
          </cell>
          <cell r="C2807" t="str">
            <v>UN</v>
          </cell>
          <cell r="E2807">
            <v>40023</v>
          </cell>
          <cell r="F2807">
            <v>3132000</v>
          </cell>
        </row>
        <row r="2808">
          <cell r="A2808">
            <v>105237</v>
          </cell>
          <cell r="B2808" t="str">
            <v>Banca LockerMadera Zapán+Estructura Met</v>
          </cell>
          <cell r="C2808" t="str">
            <v>ML</v>
          </cell>
          <cell r="E2808">
            <v>41851</v>
          </cell>
          <cell r="F2808">
            <v>278400</v>
          </cell>
        </row>
        <row r="2810">
          <cell r="A2810">
            <v>100218</v>
          </cell>
          <cell r="B2810" t="str">
            <v>Barra de seguridad 18" d=1 1/4"Acero inox import**</v>
          </cell>
          <cell r="C2810" t="str">
            <v>UN</v>
          </cell>
          <cell r="D2810" t="str">
            <v>2200EA</v>
          </cell>
          <cell r="E2810">
            <v>39668</v>
          </cell>
          <cell r="F2810">
            <v>80483</v>
          </cell>
        </row>
        <row r="2811">
          <cell r="A2811">
            <v>100217</v>
          </cell>
          <cell r="B2811" t="str">
            <v>Barra de seguridad 24" Acero inox import**</v>
          </cell>
          <cell r="C2811" t="str">
            <v>UN</v>
          </cell>
          <cell r="D2811" t="str">
            <v>2200EA</v>
          </cell>
          <cell r="E2811">
            <v>39668</v>
          </cell>
          <cell r="F2811">
            <v>92556</v>
          </cell>
        </row>
        <row r="2812">
          <cell r="A2812">
            <v>102299</v>
          </cell>
          <cell r="B2812" t="str">
            <v>Barra segurid.18"Acero Sobrepon.Pared. Import.**</v>
          </cell>
          <cell r="C2812" t="str">
            <v>UN</v>
          </cell>
          <cell r="D2812" t="str">
            <v>2200EA</v>
          </cell>
          <cell r="E2812">
            <v>41169</v>
          </cell>
          <cell r="F2812">
            <v>76560</v>
          </cell>
        </row>
        <row r="2813">
          <cell r="A2813">
            <v>102298</v>
          </cell>
          <cell r="B2813" t="str">
            <v>Barra segurid.Pared a Piso Acero</v>
          </cell>
          <cell r="C2813" t="str">
            <v>UN</v>
          </cell>
          <cell r="D2813" t="str">
            <v>2200EA</v>
          </cell>
          <cell r="E2813">
            <v>42857</v>
          </cell>
          <cell r="F2813">
            <v>172967</v>
          </cell>
        </row>
        <row r="2814">
          <cell r="A2814">
            <v>102297</v>
          </cell>
          <cell r="B2814" t="str">
            <v>Barra seguridad Discap.para.Sanit.sinTanque</v>
          </cell>
          <cell r="C2814" t="str">
            <v>UN</v>
          </cell>
          <cell r="D2814" t="str">
            <v>2200EA</v>
          </cell>
          <cell r="E2814">
            <v>42857</v>
          </cell>
          <cell r="F2814">
            <v>271819</v>
          </cell>
        </row>
        <row r="2816">
          <cell r="A2816">
            <v>105871</v>
          </cell>
          <cell r="B2816" t="str">
            <v>Bateria para planta electrica 8dt 1600</v>
          </cell>
          <cell r="C2816" t="str">
            <v>und</v>
          </cell>
          <cell r="E2816">
            <v>42599</v>
          </cell>
          <cell r="F2816">
            <v>669501</v>
          </cell>
        </row>
        <row r="2818">
          <cell r="A2818">
            <v>2388</v>
          </cell>
          <cell r="B2818" t="str">
            <v>BOMBA A/NEGRAS 3" 1HP SUMERGIB</v>
          </cell>
          <cell r="C2818" t="str">
            <v>UN</v>
          </cell>
          <cell r="D2818" t="str">
            <v>64282000A3</v>
          </cell>
          <cell r="E2818">
            <v>40185</v>
          </cell>
          <cell r="F2818">
            <v>2596080</v>
          </cell>
        </row>
        <row r="2819">
          <cell r="A2819">
            <v>408</v>
          </cell>
          <cell r="B2819" t="str">
            <v>BOMBA A/NEGRAS 3" 2HP SUMERGIB</v>
          </cell>
          <cell r="C2819" t="str">
            <v>UN</v>
          </cell>
          <cell r="D2819" t="str">
            <v>64280000A3</v>
          </cell>
          <cell r="E2819">
            <v>40200</v>
          </cell>
          <cell r="F2819">
            <v>2618120</v>
          </cell>
        </row>
        <row r="2820">
          <cell r="A2820">
            <v>3122</v>
          </cell>
          <cell r="B2820" t="str">
            <v>BOMBA ALTA PRESION 10HP (suministro +</v>
          </cell>
          <cell r="C2820" t="str">
            <v>UN</v>
          </cell>
          <cell r="D2820">
            <v>9.9999999999999998E+155</v>
          </cell>
          <cell r="E2820">
            <v>42766</v>
          </cell>
          <cell r="F2820">
            <v>2354266</v>
          </cell>
        </row>
        <row r="2821">
          <cell r="A2821">
            <v>102239</v>
          </cell>
          <cell r="B2821" t="str">
            <v>BOMBA ALTA PRESION 25HP</v>
          </cell>
          <cell r="C2821" t="str">
            <v>UN</v>
          </cell>
          <cell r="D2821">
            <v>1E+161</v>
          </cell>
          <cell r="E2821">
            <v>40200</v>
          </cell>
          <cell r="F2821">
            <v>5927600</v>
          </cell>
        </row>
        <row r="2822">
          <cell r="A2822">
            <v>3121</v>
          </cell>
          <cell r="B2822" t="str">
            <v>BOMBA ALTA PRESION 25HP (NO USAR)</v>
          </cell>
          <cell r="C2822" t="str">
            <v>UN</v>
          </cell>
          <cell r="D2822">
            <v>1E+161</v>
          </cell>
          <cell r="E2822">
            <v>40200</v>
          </cell>
          <cell r="F2822">
            <v>5927600</v>
          </cell>
        </row>
        <row r="2825">
          <cell r="B2825" t="str">
            <v>Tekhne Ltda. Control Integral de Obras</v>
          </cell>
        </row>
        <row r="2829">
          <cell r="B2829" t="str">
            <v>Listado de Insumos</v>
          </cell>
        </row>
        <row r="2831">
          <cell r="A2831">
            <v>43132</v>
          </cell>
          <cell r="C2831" t="str">
            <v>INSTITUTO DISTRITAL DE RECREACION Y</v>
          </cell>
          <cell r="E2831" t="str">
            <v>Página 40</v>
          </cell>
        </row>
        <row r="2834">
          <cell r="A2834" t="str">
            <v>Código</v>
          </cell>
          <cell r="B2834" t="str">
            <v>Descripción</v>
          </cell>
          <cell r="D2834" t="str">
            <v>Unidad</v>
          </cell>
          <cell r="F2834" t="str">
            <v>Referencia</v>
          </cell>
        </row>
        <row r="2837">
          <cell r="A2837">
            <v>2021</v>
          </cell>
          <cell r="B2837" t="str">
            <v>BOMBA ALTA PRESION 3 HP</v>
          </cell>
          <cell r="C2837" t="str">
            <v>UN</v>
          </cell>
          <cell r="D2837">
            <v>1.0000000000000001E+142</v>
          </cell>
          <cell r="E2837">
            <v>40200</v>
          </cell>
          <cell r="F2837">
            <v>1135640</v>
          </cell>
        </row>
        <row r="2838">
          <cell r="A2838">
            <v>3118</v>
          </cell>
          <cell r="B2838" t="str">
            <v>BOMBA ALTA PRESION 5HP</v>
          </cell>
          <cell r="C2838" t="str">
            <v>UN</v>
          </cell>
          <cell r="D2838">
            <v>1.0000000000000001E+44</v>
          </cell>
          <cell r="E2838">
            <v>40200</v>
          </cell>
          <cell r="F2838">
            <v>1142600</v>
          </cell>
        </row>
        <row r="2839">
          <cell r="A2839">
            <v>3119</v>
          </cell>
          <cell r="B2839" t="str">
            <v>BOMBA ALTA PRESION 6.6HP</v>
          </cell>
          <cell r="C2839" t="str">
            <v>UN</v>
          </cell>
          <cell r="D2839">
            <v>9.9999999999999993E+44</v>
          </cell>
          <cell r="E2839">
            <v>40200</v>
          </cell>
          <cell r="F2839">
            <v>1270200</v>
          </cell>
        </row>
        <row r="2840">
          <cell r="A2840">
            <v>3120</v>
          </cell>
          <cell r="B2840" t="str">
            <v>BOMBA ALTA PRESION 7.5HP</v>
          </cell>
          <cell r="C2840" t="str">
            <v>UN</v>
          </cell>
          <cell r="D2840">
            <v>1000000000000000</v>
          </cell>
          <cell r="E2840">
            <v>40200</v>
          </cell>
          <cell r="F2840">
            <v>2004480</v>
          </cell>
        </row>
        <row r="2841">
          <cell r="A2841">
            <v>3104</v>
          </cell>
          <cell r="B2841" t="str">
            <v>BOMBA AUTOCEBANTE 3.5HP GASOLINA</v>
          </cell>
          <cell r="C2841" t="str">
            <v>UN</v>
          </cell>
          <cell r="D2841" t="str">
            <v>1D0300</v>
          </cell>
          <cell r="E2841">
            <v>40200</v>
          </cell>
          <cell r="F2841">
            <v>1277160</v>
          </cell>
        </row>
        <row r="2842">
          <cell r="A2842">
            <v>3116</v>
          </cell>
          <cell r="B2842" t="str">
            <v>BOMBA AUTOCEBANTE 16HP</v>
          </cell>
          <cell r="C2842" t="str">
            <v>UN</v>
          </cell>
          <cell r="D2842" t="str">
            <v>1d0014</v>
          </cell>
          <cell r="E2842">
            <v>40200</v>
          </cell>
          <cell r="F2842">
            <v>4959000</v>
          </cell>
        </row>
        <row r="2843">
          <cell r="A2843">
            <v>3115</v>
          </cell>
          <cell r="B2843" t="str">
            <v>BOMBA AUTOCEBANTE 6.5 HP</v>
          </cell>
          <cell r="C2843" t="str">
            <v>UN</v>
          </cell>
          <cell r="D2843" t="str">
            <v>1D0065</v>
          </cell>
          <cell r="E2843">
            <v>40200</v>
          </cell>
          <cell r="F2843">
            <v>1649520</v>
          </cell>
        </row>
        <row r="2844">
          <cell r="A2844">
            <v>3117</v>
          </cell>
          <cell r="B2844" t="str">
            <v>BOMBA AUTOCEBANTE DIESEL 11.0 HP</v>
          </cell>
          <cell r="C2844" t="str">
            <v>UN</v>
          </cell>
          <cell r="D2844" t="str">
            <v>1D0177</v>
          </cell>
          <cell r="E2844">
            <v>40200</v>
          </cell>
          <cell r="F2844">
            <v>9438920</v>
          </cell>
        </row>
        <row r="2845">
          <cell r="A2845">
            <v>3112</v>
          </cell>
          <cell r="B2845" t="str">
            <v>BOMBA CARACOL 1/4HP EC - 2S</v>
          </cell>
          <cell r="C2845" t="str">
            <v>UN</v>
          </cell>
          <cell r="D2845" t="str">
            <v>1A0074</v>
          </cell>
          <cell r="E2845">
            <v>40200</v>
          </cell>
          <cell r="F2845">
            <v>314360</v>
          </cell>
        </row>
        <row r="2846">
          <cell r="A2846">
            <v>3113</v>
          </cell>
          <cell r="B2846" t="str">
            <v>BOMBA CARACOL 1HP EC - 210 - S</v>
          </cell>
          <cell r="C2846" t="str">
            <v>UN</v>
          </cell>
          <cell r="D2846" t="str">
            <v>1A0083</v>
          </cell>
          <cell r="E2846">
            <v>40200</v>
          </cell>
          <cell r="F2846">
            <v>404840</v>
          </cell>
        </row>
        <row r="2847">
          <cell r="A2847">
            <v>3114</v>
          </cell>
          <cell r="B2847" t="str">
            <v>BOMBA CARACOL 2HP EC - 220 - S</v>
          </cell>
          <cell r="C2847" t="str">
            <v>UN</v>
          </cell>
          <cell r="D2847" t="str">
            <v>1A0085</v>
          </cell>
          <cell r="E2847">
            <v>40200</v>
          </cell>
          <cell r="F2847">
            <v>614800</v>
          </cell>
        </row>
        <row r="2848">
          <cell r="A2848">
            <v>100998</v>
          </cell>
          <cell r="B2848" t="str">
            <v>BOMBA EQUIPO PRESION 2.4 HP</v>
          </cell>
          <cell r="C2848" t="str">
            <v>UN</v>
          </cell>
          <cell r="D2848">
            <v>1.0000000000000001E+142</v>
          </cell>
          <cell r="E2848">
            <v>40200</v>
          </cell>
          <cell r="F2848">
            <v>3503200</v>
          </cell>
        </row>
        <row r="2849">
          <cell r="A2849">
            <v>3108</v>
          </cell>
          <cell r="B2849" t="str">
            <v>BOMBA JET MULTIETAPAS 3.6 HP</v>
          </cell>
          <cell r="C2849" t="str">
            <v>UN</v>
          </cell>
          <cell r="D2849" t="str">
            <v>1G0088</v>
          </cell>
          <cell r="E2849">
            <v>40200</v>
          </cell>
          <cell r="F2849">
            <v>1676200</v>
          </cell>
        </row>
        <row r="2850">
          <cell r="A2850">
            <v>3110</v>
          </cell>
          <cell r="B2850" t="str">
            <v>BOMBA JET MULTIETAPAS 6.6HP</v>
          </cell>
          <cell r="C2850" t="str">
            <v>UN</v>
          </cell>
          <cell r="D2850" t="str">
            <v>1G0115</v>
          </cell>
          <cell r="E2850">
            <v>40200</v>
          </cell>
          <cell r="F2850">
            <v>2960320</v>
          </cell>
        </row>
        <row r="2851">
          <cell r="A2851">
            <v>3111</v>
          </cell>
          <cell r="B2851" t="str">
            <v>BOMBA JET MULTIETAPAS 9.0 HP</v>
          </cell>
          <cell r="C2851" t="str">
            <v>UN</v>
          </cell>
          <cell r="D2851" t="str">
            <v>1G0120</v>
          </cell>
          <cell r="E2851">
            <v>40200</v>
          </cell>
          <cell r="F2851">
            <v>3097200</v>
          </cell>
        </row>
        <row r="2852">
          <cell r="A2852">
            <v>102444</v>
          </cell>
          <cell r="B2852" t="str">
            <v>BOMBA SUMERGIBLE AGUAS NEGRAS 0.4HP</v>
          </cell>
          <cell r="C2852" t="str">
            <v>UN</v>
          </cell>
          <cell r="D2852" t="str">
            <v>1C0016</v>
          </cell>
          <cell r="E2852">
            <v>42857</v>
          </cell>
          <cell r="F2852">
            <v>1487500</v>
          </cell>
        </row>
        <row r="2853">
          <cell r="A2853">
            <v>102109</v>
          </cell>
          <cell r="B2853" t="str">
            <v>BOMBA SUMERGIBLE AGUAS NEGRAS 1HP</v>
          </cell>
          <cell r="C2853" t="str">
            <v>UN</v>
          </cell>
          <cell r="D2853" t="str">
            <v>1C0025</v>
          </cell>
          <cell r="E2853">
            <v>40200</v>
          </cell>
          <cell r="F2853">
            <v>1322400</v>
          </cell>
        </row>
        <row r="2854">
          <cell r="A2854">
            <v>102445</v>
          </cell>
          <cell r="B2854" t="str">
            <v>BOMBA SUMERGIBLE AGUAS NEGRAS 2HP</v>
          </cell>
          <cell r="C2854" t="str">
            <v>UN</v>
          </cell>
          <cell r="D2854" t="str">
            <v>1C0022</v>
          </cell>
          <cell r="E2854">
            <v>40200</v>
          </cell>
          <cell r="F2854">
            <v>2618120</v>
          </cell>
        </row>
        <row r="2855">
          <cell r="A2855">
            <v>102446</v>
          </cell>
          <cell r="B2855" t="str">
            <v>BOMBA SUMERGIBLE AGUAS NEGRAS 3/4 HP</v>
          </cell>
          <cell r="C2855" t="str">
            <v>UN</v>
          </cell>
          <cell r="D2855" t="str">
            <v>1C0031</v>
          </cell>
          <cell r="E2855">
            <v>40200</v>
          </cell>
          <cell r="F2855">
            <v>1160000</v>
          </cell>
        </row>
        <row r="2856">
          <cell r="A2856">
            <v>1972</v>
          </cell>
          <cell r="B2856" t="str">
            <v>BOMBA SUMERGIBLE POZO 4" 1HP</v>
          </cell>
          <cell r="C2856" t="str">
            <v>UN</v>
          </cell>
          <cell r="D2856" t="str">
            <v>E0293</v>
          </cell>
          <cell r="E2856">
            <v>40200</v>
          </cell>
          <cell r="F2856">
            <v>4011280</v>
          </cell>
        </row>
        <row r="2857">
          <cell r="A2857">
            <v>100103</v>
          </cell>
          <cell r="B2857" t="str">
            <v>Caneca basura tipo Bobrick acero .46x.36x.15 **</v>
          </cell>
          <cell r="C2857" t="str">
            <v>UN</v>
          </cell>
          <cell r="D2857" t="str">
            <v>2200EA</v>
          </cell>
          <cell r="E2857">
            <v>39671</v>
          </cell>
          <cell r="F2857">
            <v>160967</v>
          </cell>
        </row>
        <row r="2858">
          <cell r="A2858">
            <v>100101</v>
          </cell>
          <cell r="B2858" t="str">
            <v>Caneca basura tipo Bobrick acero .4x.3x.12 **</v>
          </cell>
          <cell r="C2858" t="str">
            <v>UN</v>
          </cell>
          <cell r="D2858" t="str">
            <v>2200EA</v>
          </cell>
          <cell r="E2858">
            <v>39671</v>
          </cell>
          <cell r="F2858">
            <v>125755</v>
          </cell>
        </row>
        <row r="2859">
          <cell r="A2859">
            <v>100102</v>
          </cell>
          <cell r="B2859" t="str">
            <v>Caneca basura tipo Bobrick acero .58x03x.2 **</v>
          </cell>
          <cell r="C2859" t="str">
            <v>UN</v>
          </cell>
          <cell r="D2859" t="str">
            <v>2200EA</v>
          </cell>
          <cell r="E2859">
            <v>39671</v>
          </cell>
          <cell r="F2859">
            <v>236420</v>
          </cell>
        </row>
        <row r="2860">
          <cell r="A2860">
            <v>412</v>
          </cell>
          <cell r="B2860" t="str">
            <v>CENTRAL DE CONSERJERIA 10 PTOS</v>
          </cell>
          <cell r="C2860" t="str">
            <v>UN</v>
          </cell>
          <cell r="D2860" t="str">
            <v>Visual-Sonor</v>
          </cell>
          <cell r="E2860">
            <v>40024</v>
          </cell>
          <cell r="F2860">
            <v>580000</v>
          </cell>
        </row>
        <row r="2862">
          <cell r="A2862">
            <v>9447</v>
          </cell>
          <cell r="B2862" t="str">
            <v>CENTRAL DECONSERJERIA 10 PTOS</v>
          </cell>
          <cell r="C2862" t="str">
            <v>UN</v>
          </cell>
          <cell r="E2862">
            <v>40024</v>
          </cell>
          <cell r="F2862">
            <v>580000</v>
          </cell>
        </row>
        <row r="2864">
          <cell r="A2864">
            <v>2465</v>
          </cell>
          <cell r="B2864" t="str">
            <v>CIRCUITO CERRADO DE T.V.</v>
          </cell>
          <cell r="C2864" t="str">
            <v>UN</v>
          </cell>
          <cell r="D2864" t="str">
            <v>A Color</v>
          </cell>
          <cell r="E2864">
            <v>40026</v>
          </cell>
          <cell r="F2864">
            <v>3317600</v>
          </cell>
        </row>
        <row r="2865">
          <cell r="A2865">
            <v>9446</v>
          </cell>
          <cell r="B2865" t="str">
            <v>CITOFONOS TERRANEO</v>
          </cell>
          <cell r="C2865" t="str">
            <v>UN</v>
          </cell>
          <cell r="D2865" t="str">
            <v>600W-S</v>
          </cell>
          <cell r="E2865">
            <v>40024</v>
          </cell>
          <cell r="F2865">
            <v>40600</v>
          </cell>
        </row>
        <row r="2866">
          <cell r="A2866">
            <v>418</v>
          </cell>
          <cell r="B2866" t="str">
            <v>CITOFONOS TERRANEO BASICO</v>
          </cell>
          <cell r="C2866" t="str">
            <v>UN</v>
          </cell>
          <cell r="D2866">
            <v>334602</v>
          </cell>
          <cell r="E2866">
            <v>40024</v>
          </cell>
          <cell r="F2866">
            <v>37120</v>
          </cell>
        </row>
        <row r="2868">
          <cell r="A2868">
            <v>102542</v>
          </cell>
          <cell r="B2868" t="str">
            <v>Computador Alquiler con Software Autocad</v>
          </cell>
          <cell r="C2868" t="str">
            <v>MES</v>
          </cell>
          <cell r="E2868">
            <v>42773</v>
          </cell>
          <cell r="F2868">
            <v>119000</v>
          </cell>
        </row>
        <row r="2869">
          <cell r="A2869">
            <v>105940</v>
          </cell>
          <cell r="B2869" t="str">
            <v>CONEXION DE DESCARGA</v>
          </cell>
          <cell r="C2869" t="str">
            <v>GL</v>
          </cell>
          <cell r="E2869">
            <v>42828</v>
          </cell>
          <cell r="F2869">
            <v>247401</v>
          </cell>
        </row>
        <row r="2870">
          <cell r="A2870">
            <v>105939</v>
          </cell>
          <cell r="B2870" t="str">
            <v>CONEXION DE SUCCION</v>
          </cell>
          <cell r="C2870" t="str">
            <v>GL</v>
          </cell>
          <cell r="E2870">
            <v>42828</v>
          </cell>
          <cell r="F2870">
            <v>883575</v>
          </cell>
        </row>
        <row r="2871">
          <cell r="A2871">
            <v>101678</v>
          </cell>
          <cell r="B2871" t="str">
            <v>CONTACTOR 100044618 3RT 1025-1AN24</v>
          </cell>
          <cell r="C2871" t="str">
            <v>und</v>
          </cell>
          <cell r="E2871">
            <v>42391</v>
          </cell>
          <cell r="F2871">
            <v>148666</v>
          </cell>
        </row>
        <row r="2872">
          <cell r="A2872">
            <v>105943</v>
          </cell>
          <cell r="B2872" t="str">
            <v>CONTROLADOR DE 4 ESTACIONES (rain bird)</v>
          </cell>
          <cell r="C2872" t="str">
            <v>und</v>
          </cell>
          <cell r="E2872">
            <v>42774</v>
          </cell>
          <cell r="F2872">
            <v>396270</v>
          </cell>
        </row>
        <row r="2873">
          <cell r="A2873">
            <v>105156</v>
          </cell>
          <cell r="B2873" t="str">
            <v>Disco Secchi (Piscinas)</v>
          </cell>
          <cell r="C2873" t="str">
            <v>UN</v>
          </cell>
          <cell r="E2873">
            <v>42872</v>
          </cell>
          <cell r="F2873">
            <v>196794</v>
          </cell>
        </row>
        <row r="2875">
          <cell r="A2875">
            <v>100099</v>
          </cell>
          <cell r="B2875" t="str">
            <v>Dispensad jabon Empotr Import 950cc Acer-In</v>
          </cell>
          <cell r="C2875" t="str">
            <v>UN</v>
          </cell>
          <cell r="D2875" t="str">
            <v>2200EA</v>
          </cell>
          <cell r="E2875">
            <v>42856</v>
          </cell>
          <cell r="F2875">
            <v>109480</v>
          </cell>
        </row>
        <row r="2876">
          <cell r="A2876">
            <v>100092</v>
          </cell>
          <cell r="B2876" t="str">
            <v>Dispensador jabon 1000 cc acero inoxidable **</v>
          </cell>
          <cell r="C2876" t="str">
            <v>UN</v>
          </cell>
          <cell r="D2876" t="str">
            <v>2200EA</v>
          </cell>
          <cell r="E2876">
            <v>39669</v>
          </cell>
          <cell r="F2876">
            <v>139200</v>
          </cell>
        </row>
        <row r="2877">
          <cell r="A2877">
            <v>100093</v>
          </cell>
          <cell r="B2877" t="str">
            <v>Dispensador jabon 750 cc acero inoxidable **</v>
          </cell>
          <cell r="C2877" t="str">
            <v>UN</v>
          </cell>
          <cell r="D2877" t="str">
            <v>2200EA</v>
          </cell>
          <cell r="E2877">
            <v>39669</v>
          </cell>
          <cell r="F2877">
            <v>130500</v>
          </cell>
        </row>
        <row r="2878">
          <cell r="A2878">
            <v>100098</v>
          </cell>
          <cell r="B2878" t="str">
            <v>Dispensador jabon de empotrar ABS 900cc **</v>
          </cell>
          <cell r="C2878" t="str">
            <v>UN</v>
          </cell>
          <cell r="D2878" t="str">
            <v>2200EA</v>
          </cell>
          <cell r="E2878">
            <v>39671</v>
          </cell>
          <cell r="F2878">
            <v>62640</v>
          </cell>
        </row>
        <row r="2879">
          <cell r="A2879">
            <v>100096</v>
          </cell>
          <cell r="B2879" t="str">
            <v>Dispensador jabon de empotrar acero inox 1200cc</v>
          </cell>
          <cell r="C2879" t="str">
            <v>UN</v>
          </cell>
          <cell r="D2879" t="str">
            <v>2200EA</v>
          </cell>
          <cell r="E2879">
            <v>42699</v>
          </cell>
          <cell r="F2879">
            <v>102080</v>
          </cell>
        </row>
        <row r="2880">
          <cell r="A2880">
            <v>100097</v>
          </cell>
          <cell r="B2880" t="str">
            <v>Dispensador jabon de empotrar acero inox 700cc</v>
          </cell>
          <cell r="C2880" t="str">
            <v>UN</v>
          </cell>
          <cell r="D2880" t="str">
            <v>2200EA</v>
          </cell>
          <cell r="E2880">
            <v>40494</v>
          </cell>
          <cell r="F2880">
            <v>75118</v>
          </cell>
        </row>
        <row r="2881">
          <cell r="A2881">
            <v>100100</v>
          </cell>
          <cell r="B2881" t="str">
            <v>Dispensador jabon de empotrar Polimero 950cc **</v>
          </cell>
          <cell r="C2881" t="str">
            <v>UN</v>
          </cell>
          <cell r="D2881" t="str">
            <v>2200EA</v>
          </cell>
          <cell r="E2881">
            <v>39671</v>
          </cell>
          <cell r="F2881">
            <v>125755</v>
          </cell>
        </row>
        <row r="2882">
          <cell r="A2882">
            <v>100216</v>
          </cell>
          <cell r="B2882" t="str">
            <v>Dispensador jabon empotrar acero cromado</v>
          </cell>
          <cell r="C2882" t="str">
            <v>UN</v>
          </cell>
          <cell r="D2882" t="str">
            <v>2200EA</v>
          </cell>
          <cell r="E2882">
            <v>39668</v>
          </cell>
          <cell r="F2882">
            <v>138001</v>
          </cell>
        </row>
        <row r="2883">
          <cell r="A2883">
            <v>100095</v>
          </cell>
          <cell r="B2883" t="str">
            <v>Dispensador jabon horizontal acero inox 1000cc **</v>
          </cell>
          <cell r="C2883" t="str">
            <v>UN</v>
          </cell>
          <cell r="D2883" t="str">
            <v>2200EA</v>
          </cell>
          <cell r="E2883">
            <v>39671</v>
          </cell>
          <cell r="F2883">
            <v>140846</v>
          </cell>
        </row>
        <row r="2884">
          <cell r="A2884">
            <v>100094</v>
          </cell>
          <cell r="B2884" t="str">
            <v>Dispensador jabon sobreMeson acero inox 1000cc</v>
          </cell>
          <cell r="C2884" t="str">
            <v>UN</v>
          </cell>
          <cell r="D2884" t="str">
            <v>2200EA</v>
          </cell>
          <cell r="E2884">
            <v>39671</v>
          </cell>
          <cell r="F2884">
            <v>94822</v>
          </cell>
        </row>
        <row r="2885">
          <cell r="A2885">
            <v>100246</v>
          </cell>
          <cell r="B2885" t="str">
            <v>Dispensador jabon sobreMeson acero inox 750cc</v>
          </cell>
          <cell r="C2885" t="str">
            <v>UN</v>
          </cell>
          <cell r="D2885" t="str">
            <v>2200EA</v>
          </cell>
          <cell r="E2885">
            <v>39668</v>
          </cell>
          <cell r="F2885">
            <v>130500</v>
          </cell>
        </row>
        <row r="2886">
          <cell r="A2886">
            <v>102717</v>
          </cell>
          <cell r="B2886" t="str">
            <v>Dispensador jabon Vertical **</v>
          </cell>
          <cell r="C2886" t="str">
            <v>UN</v>
          </cell>
          <cell r="D2886" t="str">
            <v>2200EA</v>
          </cell>
          <cell r="E2886">
            <v>40288</v>
          </cell>
          <cell r="F2886">
            <v>103530</v>
          </cell>
        </row>
        <row r="2887">
          <cell r="A2887">
            <v>100247</v>
          </cell>
          <cell r="B2887" t="str">
            <v>Dispensador papel acero inoxidableAA-845 **</v>
          </cell>
          <cell r="C2887" t="str">
            <v>UN</v>
          </cell>
          <cell r="D2887" t="str">
            <v>2200EA</v>
          </cell>
          <cell r="E2887">
            <v>40458</v>
          </cell>
          <cell r="F2887">
            <v>96628</v>
          </cell>
        </row>
        <row r="2888">
          <cell r="A2888">
            <v>100215</v>
          </cell>
          <cell r="B2888" t="str">
            <v>Dispensador papel higienico 400 m cal 304 **</v>
          </cell>
          <cell r="C2888" t="str">
            <v>UN</v>
          </cell>
          <cell r="D2888" t="str">
            <v>2200EA</v>
          </cell>
          <cell r="E2888">
            <v>42856</v>
          </cell>
          <cell r="F2888">
            <v>123808</v>
          </cell>
        </row>
        <row r="2889">
          <cell r="A2889">
            <v>100214</v>
          </cell>
          <cell r="B2889" t="str">
            <v>DispensadorPapel higienico200/400m con llave</v>
          </cell>
          <cell r="C2889" t="str">
            <v>UN</v>
          </cell>
          <cell r="D2889" t="str">
            <v>8-AA-845</v>
          </cell>
          <cell r="E2889">
            <v>41172</v>
          </cell>
          <cell r="F2889">
            <v>113680</v>
          </cell>
        </row>
        <row r="2890">
          <cell r="A2890">
            <v>461</v>
          </cell>
          <cell r="B2890" t="str">
            <v>DUCTO BASURA RECT 40x40ETERNIT</v>
          </cell>
          <cell r="C2890" t="str">
            <v>PS</v>
          </cell>
          <cell r="D2890">
            <v>40101010</v>
          </cell>
          <cell r="E2890">
            <v>39888</v>
          </cell>
          <cell r="F2890">
            <v>68078</v>
          </cell>
        </row>
        <row r="2892">
          <cell r="B2892" t="str">
            <v>Tekhne Ltda. Control Integral de Obras</v>
          </cell>
        </row>
        <row r="2896">
          <cell r="B2896" t="str">
            <v>Listado de Insumos</v>
          </cell>
        </row>
        <row r="2898">
          <cell r="A2898">
            <v>43132</v>
          </cell>
          <cell r="C2898" t="str">
            <v>INSTITUTO DISTRITAL DE RECREACION Y</v>
          </cell>
          <cell r="E2898" t="str">
            <v>Página 41</v>
          </cell>
        </row>
        <row r="2901">
          <cell r="A2901" t="str">
            <v>Código</v>
          </cell>
          <cell r="B2901" t="str">
            <v>Descripción</v>
          </cell>
          <cell r="D2901" t="str">
            <v>Unidad</v>
          </cell>
          <cell r="F2901" t="str">
            <v>Referencia</v>
          </cell>
        </row>
        <row r="2904">
          <cell r="A2904">
            <v>103222</v>
          </cell>
          <cell r="B2904" t="str">
            <v>Equip.Hidroneum.Capac.50gal/min.Presión</v>
          </cell>
          <cell r="C2904" t="str">
            <v>UN</v>
          </cell>
          <cell r="D2904" t="str">
            <v>1J2312</v>
          </cell>
          <cell r="E2904">
            <v>40430</v>
          </cell>
          <cell r="F2904">
            <v>3604120</v>
          </cell>
        </row>
        <row r="2906">
          <cell r="A2906">
            <v>105553</v>
          </cell>
          <cell r="B2906" t="str">
            <v>Equip.PresiónAguaPotable(Sist.Presurizacion N°1)</v>
          </cell>
          <cell r="C2906" t="str">
            <v>UN</v>
          </cell>
          <cell r="E2906">
            <v>42109</v>
          </cell>
          <cell r="F2906">
            <v>10672000</v>
          </cell>
        </row>
        <row r="2907">
          <cell r="A2907">
            <v>105555</v>
          </cell>
          <cell r="B2907" t="str">
            <v>Equip.PresiónAguaPotable(Sist.Presurización N°2)</v>
          </cell>
          <cell r="C2907" t="str">
            <v>UN</v>
          </cell>
          <cell r="E2907">
            <v>42837</v>
          </cell>
          <cell r="F2907">
            <v>13755187</v>
          </cell>
        </row>
        <row r="2908">
          <cell r="A2908">
            <v>105556</v>
          </cell>
          <cell r="B2908" t="str">
            <v>Equip.PresiónAguaPotable(Sist.Presurización N°3)</v>
          </cell>
          <cell r="C2908" t="str">
            <v>UN</v>
          </cell>
          <cell r="E2908">
            <v>42837</v>
          </cell>
          <cell r="F2908">
            <v>12332540</v>
          </cell>
        </row>
        <row r="2909">
          <cell r="A2909">
            <v>104964</v>
          </cell>
          <cell r="B2909" t="str">
            <v>Equipo contra incendio -(S/Descripcion Técnica)</v>
          </cell>
          <cell r="C2909" t="str">
            <v>UN</v>
          </cell>
          <cell r="E2909">
            <v>42857</v>
          </cell>
          <cell r="F2909">
            <v>15878441.529999999</v>
          </cell>
        </row>
        <row r="2910">
          <cell r="A2910">
            <v>105647</v>
          </cell>
          <cell r="B2910" t="str">
            <v>Equipo Contra Incendio Coliseo Eduardo Santos</v>
          </cell>
          <cell r="C2910" t="str">
            <v>UN</v>
          </cell>
          <cell r="E2910">
            <v>42214</v>
          </cell>
          <cell r="F2910">
            <v>15175120</v>
          </cell>
        </row>
        <row r="2911">
          <cell r="A2911">
            <v>105094</v>
          </cell>
          <cell r="B2911" t="str">
            <v>EQUIPO DE PRESIÓN AGUA POTABLE</v>
          </cell>
          <cell r="C2911" t="str">
            <v>UN</v>
          </cell>
          <cell r="E2911">
            <v>42828</v>
          </cell>
          <cell r="F2911">
            <v>14857150</v>
          </cell>
        </row>
        <row r="2912">
          <cell r="A2912">
            <v>104965</v>
          </cell>
          <cell r="B2912" t="str">
            <v>EQUIPO DE PRESIÓN AGUA POTABLE</v>
          </cell>
          <cell r="C2912" t="str">
            <v>UN</v>
          </cell>
          <cell r="E2912">
            <v>42857</v>
          </cell>
          <cell r="F2912">
            <v>10120285</v>
          </cell>
        </row>
        <row r="2913">
          <cell r="A2913">
            <v>105095</v>
          </cell>
          <cell r="B2913" t="str">
            <v>EQUIPO DE PRESIÓN AGUA</v>
          </cell>
          <cell r="C2913" t="str">
            <v>UN</v>
          </cell>
          <cell r="E2913">
            <v>42914</v>
          </cell>
          <cell r="F2913">
            <v>26034820</v>
          </cell>
        </row>
        <row r="2914">
          <cell r="A2914">
            <v>105539</v>
          </cell>
          <cell r="B2914" t="str">
            <v>EQUIPO FUMIGADOR MANUAL DE ESPALDA –</v>
          </cell>
          <cell r="C2914" t="str">
            <v>und</v>
          </cell>
          <cell r="E2914">
            <v>42762</v>
          </cell>
          <cell r="F2914">
            <v>164900</v>
          </cell>
        </row>
        <row r="2916">
          <cell r="A2916">
            <v>102225</v>
          </cell>
          <cell r="B2916" t="str">
            <v>EQUIPO INYECTOR PARA SUBMURACION**</v>
          </cell>
          <cell r="C2916" t="str">
            <v>hr</v>
          </cell>
          <cell r="D2916" t="str">
            <v>97627001C1</v>
          </cell>
          <cell r="E2916">
            <v>40078</v>
          </cell>
          <cell r="F2916">
            <v>60000</v>
          </cell>
        </row>
        <row r="2917">
          <cell r="A2917">
            <v>3084</v>
          </cell>
          <cell r="B2917" t="str">
            <v>EQUIPOS DE PRESION MOD.20A-5TW-L300</v>
          </cell>
          <cell r="C2917" t="str">
            <v>UN</v>
          </cell>
          <cell r="D2917" t="str">
            <v>97633001C1</v>
          </cell>
          <cell r="E2917">
            <v>40200</v>
          </cell>
          <cell r="F2917">
            <v>3793200</v>
          </cell>
        </row>
        <row r="2918">
          <cell r="A2918">
            <v>68</v>
          </cell>
          <cell r="B2918" t="str">
            <v>EQUIPOS DE PRESION MOD.15H-1.5</v>
          </cell>
          <cell r="C2918" t="str">
            <v>UN</v>
          </cell>
          <cell r="D2918" t="str">
            <v>97627001C1</v>
          </cell>
          <cell r="E2918">
            <v>40200</v>
          </cell>
          <cell r="F2918">
            <v>2818800</v>
          </cell>
        </row>
        <row r="2919">
          <cell r="A2919">
            <v>1683</v>
          </cell>
          <cell r="B2919" t="str">
            <v>EQUIPOS DE PRESION MOD.15H-3TW-L200H</v>
          </cell>
          <cell r="C2919" t="str">
            <v>UN</v>
          </cell>
          <cell r="D2919" t="str">
            <v>97629001C1</v>
          </cell>
          <cell r="E2919">
            <v>42857</v>
          </cell>
          <cell r="F2919">
            <v>3860527.92</v>
          </cell>
        </row>
        <row r="2920">
          <cell r="A2920">
            <v>296</v>
          </cell>
          <cell r="B2920" t="str">
            <v>EQUIPOS DE PRESION</v>
          </cell>
          <cell r="C2920" t="str">
            <v>UN</v>
          </cell>
          <cell r="D2920" t="str">
            <v>97630001C1</v>
          </cell>
          <cell r="E2920">
            <v>40808</v>
          </cell>
          <cell r="F2920">
            <v>3828000</v>
          </cell>
        </row>
        <row r="2921">
          <cell r="A2921">
            <v>3079</v>
          </cell>
          <cell r="B2921" t="str">
            <v>EQUIPOS DE PRESION</v>
          </cell>
          <cell r="C2921" t="str">
            <v>UN</v>
          </cell>
          <cell r="D2921" t="str">
            <v>97631001C1</v>
          </cell>
          <cell r="E2921">
            <v>40200</v>
          </cell>
          <cell r="F2921">
            <v>3584400</v>
          </cell>
        </row>
        <row r="2922">
          <cell r="A2922">
            <v>3085</v>
          </cell>
          <cell r="B2922" t="str">
            <v>EQUIPOS DE PRESION MOD.20A- 6W - L500</v>
          </cell>
          <cell r="C2922" t="str">
            <v>UN</v>
          </cell>
          <cell r="D2922" t="str">
            <v>97639001C1</v>
          </cell>
          <cell r="E2922">
            <v>40200</v>
          </cell>
          <cell r="F2922">
            <v>5133000</v>
          </cell>
        </row>
        <row r="2923">
          <cell r="A2923">
            <v>3083</v>
          </cell>
          <cell r="B2923" t="str">
            <v>EQUIPOS DE PRESION MOD.20H-6W- L500</v>
          </cell>
          <cell r="C2923" t="str">
            <v>UN</v>
          </cell>
          <cell r="D2923" t="str">
            <v>97636001C1</v>
          </cell>
          <cell r="E2923">
            <v>40200</v>
          </cell>
          <cell r="F2923">
            <v>6098120</v>
          </cell>
        </row>
        <row r="2924">
          <cell r="A2924">
            <v>3081</v>
          </cell>
          <cell r="B2924" t="str">
            <v>EQUIPOS DE PRESION MOD.20H-6W-L300</v>
          </cell>
          <cell r="C2924" t="str">
            <v>UN</v>
          </cell>
          <cell r="D2924" t="str">
            <v>97634001C1</v>
          </cell>
          <cell r="E2924">
            <v>40200</v>
          </cell>
          <cell r="F2924">
            <v>4060000</v>
          </cell>
        </row>
        <row r="2925">
          <cell r="A2925">
            <v>3082</v>
          </cell>
          <cell r="B2925" t="str">
            <v>EQUIPOS DE PRESION MOD.20H-7.5W-L300</v>
          </cell>
          <cell r="C2925" t="str">
            <v>UN</v>
          </cell>
          <cell r="D2925" t="str">
            <v>65273202C1</v>
          </cell>
          <cell r="E2925">
            <v>40200</v>
          </cell>
          <cell r="F2925">
            <v>5063400</v>
          </cell>
        </row>
        <row r="2927">
          <cell r="A2927">
            <v>105557</v>
          </cell>
          <cell r="B2927" t="str">
            <v>Equipos Sistema Eyector Automático N°1</v>
          </cell>
          <cell r="C2927" t="str">
            <v>UN</v>
          </cell>
          <cell r="E2927">
            <v>43040</v>
          </cell>
          <cell r="F2927">
            <v>14166754</v>
          </cell>
        </row>
        <row r="2928">
          <cell r="A2928">
            <v>105558</v>
          </cell>
          <cell r="B2928" t="str">
            <v>Equipos Sistema Eyector Automático N°2</v>
          </cell>
          <cell r="C2928" t="str">
            <v>UN</v>
          </cell>
          <cell r="E2928">
            <v>42837</v>
          </cell>
          <cell r="F2928">
            <v>6284679</v>
          </cell>
        </row>
        <row r="2929">
          <cell r="A2929">
            <v>104684</v>
          </cell>
          <cell r="B2929" t="str">
            <v>Escalera de Gato A. Inox. 10 pasos para tanque</v>
          </cell>
          <cell r="C2929" t="str">
            <v>UN</v>
          </cell>
          <cell r="E2929">
            <v>41726</v>
          </cell>
          <cell r="F2929">
            <v>591252</v>
          </cell>
        </row>
        <row r="2930">
          <cell r="A2930">
            <v>2834</v>
          </cell>
          <cell r="B2930" t="str">
            <v>ESCALERA Elec. 3.3 M. INCL.35</v>
          </cell>
          <cell r="C2930" t="str">
            <v>UN</v>
          </cell>
          <cell r="E2930">
            <v>40021</v>
          </cell>
          <cell r="F2930">
            <v>120000000</v>
          </cell>
        </row>
        <row r="2931">
          <cell r="A2931">
            <v>101118</v>
          </cell>
          <cell r="B2931" t="str">
            <v>ESCALERA MET. RECTA A=1.35 H= 1.66</v>
          </cell>
          <cell r="C2931" t="str">
            <v>UN</v>
          </cell>
          <cell r="E2931">
            <v>39671</v>
          </cell>
          <cell r="F2931">
            <v>2084400</v>
          </cell>
        </row>
        <row r="2932">
          <cell r="A2932">
            <v>105956</v>
          </cell>
          <cell r="B2932" t="str">
            <v>ESTACION METEOROLOGICA INALAMBRICA</v>
          </cell>
          <cell r="C2932" t="str">
            <v>und</v>
          </cell>
          <cell r="E2932">
            <v>42829</v>
          </cell>
          <cell r="F2932">
            <v>6523580</v>
          </cell>
        </row>
        <row r="2933">
          <cell r="A2933">
            <v>105941</v>
          </cell>
          <cell r="B2933" t="str">
            <v>FILTRO DE MALLA 2"</v>
          </cell>
          <cell r="C2933" t="str">
            <v>und</v>
          </cell>
          <cell r="E2933">
            <v>42828</v>
          </cell>
          <cell r="F2933">
            <v>803250</v>
          </cell>
        </row>
        <row r="2934">
          <cell r="A2934">
            <v>104327</v>
          </cell>
          <cell r="B2934" t="str">
            <v>GABINETE CONTRA INCENDIO</v>
          </cell>
          <cell r="C2934" t="str">
            <v>und</v>
          </cell>
          <cell r="E2934">
            <v>42857</v>
          </cell>
          <cell r="F2934">
            <v>597380</v>
          </cell>
        </row>
        <row r="2935">
          <cell r="A2935">
            <v>105232</v>
          </cell>
          <cell r="B2935" t="str">
            <v>Gradería Metalica Galvanizada para 54 puestos</v>
          </cell>
          <cell r="C2935" t="str">
            <v>UN</v>
          </cell>
          <cell r="E2935">
            <v>41851</v>
          </cell>
          <cell r="F2935">
            <v>13756440</v>
          </cell>
        </row>
        <row r="2936">
          <cell r="A2936">
            <v>105234</v>
          </cell>
          <cell r="B2936" t="str">
            <v>Gradería Metalica Galvanizada para 60 puestos</v>
          </cell>
          <cell r="C2936" t="str">
            <v>UN</v>
          </cell>
          <cell r="E2936">
            <v>42865</v>
          </cell>
          <cell r="F2936">
            <v>13064363</v>
          </cell>
        </row>
        <row r="2938">
          <cell r="A2938">
            <v>3124</v>
          </cell>
          <cell r="B2938" t="str">
            <v>HI-PRESS ½HP</v>
          </cell>
          <cell r="C2938" t="str">
            <v>UN</v>
          </cell>
          <cell r="D2938" t="str">
            <v>1J2303</v>
          </cell>
          <cell r="E2938">
            <v>40200</v>
          </cell>
          <cell r="F2938">
            <v>1461600</v>
          </cell>
        </row>
        <row r="2939">
          <cell r="A2939">
            <v>429</v>
          </cell>
          <cell r="B2939" t="str">
            <v>HI-PRESS 1 HP</v>
          </cell>
          <cell r="C2939" t="str">
            <v>UN</v>
          </cell>
          <cell r="D2939" t="str">
            <v>1J2312</v>
          </cell>
          <cell r="E2939">
            <v>40200</v>
          </cell>
          <cell r="F2939">
            <v>1914000</v>
          </cell>
        </row>
        <row r="2940">
          <cell r="A2940">
            <v>3128</v>
          </cell>
          <cell r="B2940" t="str">
            <v>HI-PRESS 1HP (NO USAR)</v>
          </cell>
          <cell r="C2940" t="str">
            <v>UN</v>
          </cell>
          <cell r="D2940" t="str">
            <v>1J2314</v>
          </cell>
          <cell r="E2940">
            <v>40200</v>
          </cell>
          <cell r="F2940">
            <v>2018400</v>
          </cell>
        </row>
        <row r="2941">
          <cell r="A2941">
            <v>3129</v>
          </cell>
          <cell r="B2941" t="str">
            <v>HI-PRESS 2HP</v>
          </cell>
          <cell r="C2941" t="str">
            <v>UN</v>
          </cell>
          <cell r="D2941" t="str">
            <v>1J2370</v>
          </cell>
          <cell r="E2941">
            <v>40200</v>
          </cell>
          <cell r="F2941">
            <v>2668000</v>
          </cell>
        </row>
        <row r="2942">
          <cell r="A2942">
            <v>3132</v>
          </cell>
          <cell r="B2942" t="str">
            <v>HI-PRESS 3.6HP</v>
          </cell>
          <cell r="C2942" t="str">
            <v>UN</v>
          </cell>
          <cell r="D2942" t="str">
            <v>1J2436</v>
          </cell>
          <cell r="E2942">
            <v>40200</v>
          </cell>
          <cell r="F2942">
            <v>3290282</v>
          </cell>
        </row>
        <row r="2943">
          <cell r="A2943">
            <v>3125</v>
          </cell>
          <cell r="B2943" t="str">
            <v>HI-PRESS 3/4HP</v>
          </cell>
          <cell r="C2943" t="str">
            <v>UN</v>
          </cell>
          <cell r="D2943" t="str">
            <v>1J2307</v>
          </cell>
          <cell r="E2943">
            <v>40200</v>
          </cell>
          <cell r="F2943">
            <v>1995200</v>
          </cell>
        </row>
        <row r="2944">
          <cell r="A2944">
            <v>3130</v>
          </cell>
          <cell r="B2944" t="str">
            <v>HI-PRESS 3HP</v>
          </cell>
          <cell r="C2944" t="str">
            <v>UN</v>
          </cell>
          <cell r="D2944" t="str">
            <v>1J2428</v>
          </cell>
          <cell r="E2944">
            <v>40200</v>
          </cell>
          <cell r="F2944">
            <v>3532200</v>
          </cell>
        </row>
        <row r="2945">
          <cell r="A2945">
            <v>3134</v>
          </cell>
          <cell r="B2945" t="str">
            <v>HI-PRESS 5HP</v>
          </cell>
          <cell r="C2945" t="str">
            <v>UN</v>
          </cell>
          <cell r="D2945" t="str">
            <v>1J2445</v>
          </cell>
          <cell r="E2945">
            <v>40200</v>
          </cell>
          <cell r="F2945">
            <v>3398800</v>
          </cell>
        </row>
        <row r="2946">
          <cell r="A2946">
            <v>3135</v>
          </cell>
          <cell r="B2946" t="str">
            <v>HI-PRESS 6.6HP</v>
          </cell>
          <cell r="C2946" t="str">
            <v>UN</v>
          </cell>
          <cell r="D2946" t="str">
            <v>1J2455</v>
          </cell>
          <cell r="E2946">
            <v>40200</v>
          </cell>
          <cell r="F2946">
            <v>3944000</v>
          </cell>
        </row>
        <row r="2947">
          <cell r="A2947">
            <v>2024</v>
          </cell>
          <cell r="B2947" t="str">
            <v>HI-PRESS 9 HP</v>
          </cell>
          <cell r="C2947" t="str">
            <v>UN</v>
          </cell>
          <cell r="D2947" t="str">
            <v>1J2461</v>
          </cell>
          <cell r="E2947">
            <v>40200</v>
          </cell>
          <cell r="F2947">
            <v>5469400</v>
          </cell>
        </row>
        <row r="2948">
          <cell r="A2948">
            <v>103048</v>
          </cell>
          <cell r="B2948" t="str">
            <v>Hidroflo(Bomba5HP+Tanque300lt)+Instal-Techo(51</v>
          </cell>
          <cell r="C2948" t="str">
            <v>UN</v>
          </cell>
          <cell r="D2948" t="str">
            <v>1C0016</v>
          </cell>
          <cell r="E2948">
            <v>40382</v>
          </cell>
          <cell r="F2948">
            <v>6678280</v>
          </cell>
        </row>
        <row r="2950">
          <cell r="A2950">
            <v>105140</v>
          </cell>
          <cell r="B2950" t="str">
            <v>Hidrolavadora grande 10.7 HP</v>
          </cell>
          <cell r="C2950" t="str">
            <v>UN</v>
          </cell>
          <cell r="E2950">
            <v>42873</v>
          </cell>
          <cell r="F2950">
            <v>9900000</v>
          </cell>
        </row>
        <row r="2951">
          <cell r="A2951">
            <v>105144</v>
          </cell>
          <cell r="B2951" t="str">
            <v>Hidrolavadora grande 8.2 HP</v>
          </cell>
          <cell r="C2951" t="str">
            <v>UN</v>
          </cell>
          <cell r="E2951">
            <v>41647</v>
          </cell>
          <cell r="F2951">
            <v>5800000</v>
          </cell>
        </row>
        <row r="2952">
          <cell r="A2952">
            <v>105270</v>
          </cell>
          <cell r="B2952" t="str">
            <v>Instalacion Amplificador de cuatro canales 4x100w</v>
          </cell>
          <cell r="C2952" t="str">
            <v>und</v>
          </cell>
          <cell r="E2952">
            <v>41893</v>
          </cell>
          <cell r="F2952">
            <v>1972000</v>
          </cell>
        </row>
        <row r="2953">
          <cell r="A2953">
            <v>106128</v>
          </cell>
          <cell r="B2953" t="str">
            <v>INTERCAMBIADOR DE CALOR (CALDERA M</v>
          </cell>
          <cell r="C2953" t="str">
            <v>und</v>
          </cell>
          <cell r="E2953">
            <v>42811</v>
          </cell>
          <cell r="F2953">
            <v>10638600</v>
          </cell>
        </row>
        <row r="2954">
          <cell r="A2954">
            <v>106127</v>
          </cell>
          <cell r="B2954" t="str">
            <v>INTERCAMBIADOR DE CALOR JUNTA PLACA</v>
          </cell>
          <cell r="C2954" t="str">
            <v>und</v>
          </cell>
          <cell r="E2954">
            <v>42809</v>
          </cell>
          <cell r="F2954">
            <v>211959</v>
          </cell>
        </row>
        <row r="2955">
          <cell r="A2955">
            <v>106126</v>
          </cell>
          <cell r="B2955" t="str">
            <v>INTERCAMBIADOR DE CALOR PLACA CANAL</v>
          </cell>
          <cell r="C2955" t="str">
            <v>und</v>
          </cell>
          <cell r="E2955">
            <v>42809</v>
          </cell>
          <cell r="F2955">
            <v>563961</v>
          </cell>
        </row>
        <row r="2956">
          <cell r="A2956">
            <v>106125</v>
          </cell>
          <cell r="B2956" t="str">
            <v>INTERCAMBIADOR DE CALOR PLACA FINAL</v>
          </cell>
          <cell r="C2956" t="str">
            <v>und</v>
          </cell>
          <cell r="E2956">
            <v>42809</v>
          </cell>
          <cell r="F2956">
            <v>601811</v>
          </cell>
        </row>
        <row r="2957">
          <cell r="A2957">
            <v>106124</v>
          </cell>
          <cell r="B2957" t="str">
            <v>INTERCAMBIADOR DE CALOR PLACA INICIAL</v>
          </cell>
          <cell r="C2957" t="str">
            <v>und</v>
          </cell>
          <cell r="E2957">
            <v>42809</v>
          </cell>
          <cell r="F2957">
            <v>779705</v>
          </cell>
        </row>
        <row r="2959">
          <cell r="A2959">
            <v>9412</v>
          </cell>
          <cell r="B2959" t="str">
            <v>INTERNET ANCHO BANDA 300 kbps</v>
          </cell>
          <cell r="C2959" t="str">
            <v>UN</v>
          </cell>
          <cell r="D2959" t="str">
            <v>1 PC</v>
          </cell>
          <cell r="E2959">
            <v>40026</v>
          </cell>
          <cell r="F2959">
            <v>103240</v>
          </cell>
        </row>
        <row r="2961">
          <cell r="B2961" t="str">
            <v>Tekhne Ltda. Control Integral de Obras</v>
          </cell>
        </row>
        <row r="2965">
          <cell r="B2965" t="str">
            <v>Listado de Insumos</v>
          </cell>
        </row>
        <row r="2967">
          <cell r="A2967">
            <v>43132</v>
          </cell>
          <cell r="C2967" t="str">
            <v>INSTITUTO DISTRITAL DE RECREACION Y</v>
          </cell>
          <cell r="E2967" t="str">
            <v>Página 42</v>
          </cell>
        </row>
        <row r="2970">
          <cell r="A2970" t="str">
            <v>Código</v>
          </cell>
          <cell r="B2970" t="str">
            <v>Descripción</v>
          </cell>
          <cell r="D2970" t="str">
            <v>Unidad</v>
          </cell>
          <cell r="F2970" t="str">
            <v>Referencia</v>
          </cell>
        </row>
        <row r="2973">
          <cell r="A2973">
            <v>9413</v>
          </cell>
          <cell r="B2973" t="str">
            <v>INTERNET ANCHO BANDA 500 kbps</v>
          </cell>
          <cell r="C2973" t="str">
            <v>UN</v>
          </cell>
          <cell r="D2973" t="str">
            <v>1 PC's</v>
          </cell>
          <cell r="E2973">
            <v>40026</v>
          </cell>
          <cell r="F2973">
            <v>183280</v>
          </cell>
        </row>
        <row r="2974">
          <cell r="A2974">
            <v>9411</v>
          </cell>
          <cell r="B2974" t="str">
            <v>INTERNET ANCHO BANDA 700 kbps + paquete</v>
          </cell>
          <cell r="C2974" t="str">
            <v>UN</v>
          </cell>
          <cell r="D2974" t="str">
            <v>1 PC</v>
          </cell>
          <cell r="E2974">
            <v>39660</v>
          </cell>
          <cell r="F2974">
            <v>84842</v>
          </cell>
        </row>
        <row r="2975">
          <cell r="A2975">
            <v>90014</v>
          </cell>
          <cell r="B2975" t="str">
            <v>Jabonera ducha Stylo acero inoxidable (NO USAR)</v>
          </cell>
          <cell r="C2975" t="str">
            <v>UN</v>
          </cell>
          <cell r="D2975" t="str">
            <v>2200EA</v>
          </cell>
          <cell r="E2975">
            <v>39953</v>
          </cell>
          <cell r="F2975">
            <v>65000</v>
          </cell>
        </row>
        <row r="2976">
          <cell r="A2976">
            <v>101735</v>
          </cell>
          <cell r="B2976" t="str">
            <v>Jabonera ducha Stylo acero inoxidable **</v>
          </cell>
          <cell r="C2976" t="str">
            <v>UN</v>
          </cell>
          <cell r="D2976" t="str">
            <v>2200EA</v>
          </cell>
          <cell r="E2976">
            <v>39953</v>
          </cell>
          <cell r="F2976">
            <v>65000</v>
          </cell>
        </row>
        <row r="2978">
          <cell r="A2978">
            <v>104931</v>
          </cell>
          <cell r="B2978" t="str">
            <v>jUEGO DE PASAMANOS DE 1 1/2"</v>
          </cell>
          <cell r="C2978" t="str">
            <v>und</v>
          </cell>
          <cell r="E2978">
            <v>41444</v>
          </cell>
          <cell r="F2978">
            <v>163560</v>
          </cell>
        </row>
        <row r="2979">
          <cell r="A2979">
            <v>105379</v>
          </cell>
          <cell r="B2979" t="str">
            <v>Lampara de señalización piscina complejo acuatico</v>
          </cell>
          <cell r="C2979" t="str">
            <v>und</v>
          </cell>
          <cell r="E2979">
            <v>41975</v>
          </cell>
          <cell r="F2979">
            <v>96512</v>
          </cell>
        </row>
        <row r="2980">
          <cell r="A2980">
            <v>105295</v>
          </cell>
          <cell r="B2980" t="str">
            <v>Limpieza camara fija, estadio el campim</v>
          </cell>
          <cell r="C2980" t="str">
            <v>und</v>
          </cell>
          <cell r="E2980">
            <v>41918</v>
          </cell>
          <cell r="F2980">
            <v>25600</v>
          </cell>
        </row>
        <row r="2981">
          <cell r="A2981">
            <v>105294</v>
          </cell>
          <cell r="B2981" t="str">
            <v>Limpieza de domo movil, estadio el campim</v>
          </cell>
          <cell r="C2981" t="str">
            <v>und</v>
          </cell>
          <cell r="E2981">
            <v>41918</v>
          </cell>
          <cell r="F2981">
            <v>25600</v>
          </cell>
        </row>
        <row r="2982">
          <cell r="A2982">
            <v>105285</v>
          </cell>
          <cell r="B2982" t="str">
            <v>Limpieza de swich estadio el campin</v>
          </cell>
          <cell r="C2982" t="str">
            <v>und</v>
          </cell>
          <cell r="E2982">
            <v>41913</v>
          </cell>
          <cell r="F2982">
            <v>51100</v>
          </cell>
        </row>
        <row r="2983">
          <cell r="A2983">
            <v>105304</v>
          </cell>
          <cell r="B2983" t="str">
            <v>Limpieza peinado y remarcacion de cables y equi</v>
          </cell>
          <cell r="C2983" t="str">
            <v>und</v>
          </cell>
          <cell r="E2983">
            <v>41918</v>
          </cell>
          <cell r="F2983">
            <v>256000</v>
          </cell>
        </row>
        <row r="2984">
          <cell r="A2984">
            <v>105299</v>
          </cell>
          <cell r="B2984" t="str">
            <v>Limpieza y peinado de cables en amplificadores est</v>
          </cell>
          <cell r="C2984" t="str">
            <v>und</v>
          </cell>
          <cell r="E2984">
            <v>41918</v>
          </cell>
          <cell r="F2984">
            <v>128000</v>
          </cell>
        </row>
        <row r="2985">
          <cell r="A2985">
            <v>105300</v>
          </cell>
          <cell r="B2985" t="str">
            <v>Limpieza y peinado de cables en plataformas IP, Es</v>
          </cell>
          <cell r="C2985" t="str">
            <v>und</v>
          </cell>
          <cell r="E2985">
            <v>41918</v>
          </cell>
          <cell r="F2985">
            <v>128000</v>
          </cell>
        </row>
        <row r="2986">
          <cell r="A2986">
            <v>105301</v>
          </cell>
          <cell r="B2986" t="str">
            <v>Limpieza y reorientación de parlantes cubierta Est</v>
          </cell>
          <cell r="C2986" t="str">
            <v>und</v>
          </cell>
          <cell r="E2986">
            <v>41918</v>
          </cell>
          <cell r="F2986">
            <v>154000</v>
          </cell>
        </row>
        <row r="2987">
          <cell r="A2987">
            <v>105302</v>
          </cell>
          <cell r="B2987" t="str">
            <v>Limpieza y reorientación de parlantes de muro Est</v>
          </cell>
          <cell r="C2987" t="str">
            <v>und</v>
          </cell>
          <cell r="E2987">
            <v>41918</v>
          </cell>
          <cell r="F2987">
            <v>25600</v>
          </cell>
        </row>
        <row r="2988">
          <cell r="A2988">
            <v>105303</v>
          </cell>
          <cell r="B2988" t="str">
            <v>Limpieza y revisión de parlantes de techo Est</v>
          </cell>
          <cell r="C2988" t="str">
            <v>und</v>
          </cell>
          <cell r="E2988">
            <v>41918</v>
          </cell>
          <cell r="F2988">
            <v>25600</v>
          </cell>
        </row>
        <row r="2989">
          <cell r="A2989">
            <v>105311</v>
          </cell>
          <cell r="B2989" t="str">
            <v>Limpieza y revisión del panel de incendio. Estadio</v>
          </cell>
          <cell r="C2989" t="str">
            <v>und</v>
          </cell>
          <cell r="E2989">
            <v>41919</v>
          </cell>
          <cell r="F2989">
            <v>1150000</v>
          </cell>
        </row>
        <row r="2990">
          <cell r="A2990">
            <v>105296</v>
          </cell>
          <cell r="B2990" t="str">
            <v>Limpieza, peinado y remarcacion de cables y</v>
          </cell>
          <cell r="C2990" t="str">
            <v>und</v>
          </cell>
          <cell r="E2990">
            <v>41918</v>
          </cell>
          <cell r="F2990">
            <v>256000</v>
          </cell>
        </row>
        <row r="2991">
          <cell r="A2991">
            <v>105236</v>
          </cell>
          <cell r="B2991" t="str">
            <v>Locker láminaPuerta Microper</v>
          </cell>
          <cell r="C2991" t="str">
            <v>UN</v>
          </cell>
          <cell r="E2991">
            <v>41851</v>
          </cell>
          <cell r="F2991">
            <v>269529</v>
          </cell>
        </row>
        <row r="2992">
          <cell r="A2992">
            <v>105133</v>
          </cell>
          <cell r="B2992" t="str">
            <v>Mango telescopico para piscinas o fuentes</v>
          </cell>
          <cell r="C2992" t="str">
            <v>UN</v>
          </cell>
          <cell r="E2992">
            <v>42873</v>
          </cell>
          <cell r="F2992">
            <v>83300</v>
          </cell>
        </row>
        <row r="2993">
          <cell r="A2993">
            <v>105127</v>
          </cell>
          <cell r="B2993" t="str">
            <v>Manguera para piscina 2"x50mts</v>
          </cell>
          <cell r="C2993" t="str">
            <v>UN</v>
          </cell>
          <cell r="E2993">
            <v>41732</v>
          </cell>
          <cell r="F2993">
            <v>108228</v>
          </cell>
        </row>
        <row r="2994">
          <cell r="A2994">
            <v>105146</v>
          </cell>
          <cell r="B2994" t="str">
            <v>Manguera plastica flotante 1.1/2" x 30"</v>
          </cell>
          <cell r="C2994" t="str">
            <v>UN</v>
          </cell>
          <cell r="E2994">
            <v>42873</v>
          </cell>
          <cell r="F2994">
            <v>119999</v>
          </cell>
        </row>
        <row r="2995">
          <cell r="A2995">
            <v>101634</v>
          </cell>
          <cell r="B2995" t="str">
            <v>Manometro marca winters, ver descripcion tecnica</v>
          </cell>
          <cell r="C2995" t="str">
            <v>und</v>
          </cell>
          <cell r="E2995">
            <v>42391</v>
          </cell>
          <cell r="F2995">
            <v>164720</v>
          </cell>
        </row>
        <row r="2996">
          <cell r="A2996">
            <v>105360</v>
          </cell>
          <cell r="B2996" t="str">
            <v>Mant. preventivo aire acondicionado Mini split</v>
          </cell>
          <cell r="C2996" t="str">
            <v>und</v>
          </cell>
          <cell r="E2996">
            <v>41965</v>
          </cell>
          <cell r="F2996">
            <v>90480</v>
          </cell>
        </row>
        <row r="2997">
          <cell r="A2997">
            <v>105361</v>
          </cell>
          <cell r="B2997" t="str">
            <v>Mant. preventivo aire acondicionado piso techo</v>
          </cell>
          <cell r="C2997" t="str">
            <v>und</v>
          </cell>
          <cell r="E2997">
            <v>41965</v>
          </cell>
          <cell r="F2997">
            <v>110200</v>
          </cell>
        </row>
        <row r="2998">
          <cell r="A2998">
            <v>105362</v>
          </cell>
          <cell r="B2998" t="str">
            <v>Mant. preventivo aire acondicionado tipo casset</v>
          </cell>
          <cell r="C2998" t="str">
            <v>und</v>
          </cell>
          <cell r="E2998">
            <v>41965</v>
          </cell>
          <cell r="F2998">
            <v>87000</v>
          </cell>
        </row>
        <row r="2999">
          <cell r="A2999">
            <v>105363</v>
          </cell>
          <cell r="B2999" t="str">
            <v>Mant. preventivo condensadores Multi V,</v>
          </cell>
          <cell r="C2999" t="str">
            <v>und</v>
          </cell>
          <cell r="E2999">
            <v>41965</v>
          </cell>
          <cell r="F2999">
            <v>139200</v>
          </cell>
        </row>
        <row r="3000">
          <cell r="A3000">
            <v>105291</v>
          </cell>
          <cell r="B3000" t="str">
            <v>Mante. Preven. y correct. UPS bifaica de 10 KVA</v>
          </cell>
          <cell r="C3000" t="str">
            <v>und</v>
          </cell>
          <cell r="E3000">
            <v>41918</v>
          </cell>
          <cell r="F3000">
            <v>521000</v>
          </cell>
        </row>
        <row r="3001">
          <cell r="A3001">
            <v>105292</v>
          </cell>
          <cell r="B3001" t="str">
            <v>Mante. Preven. y correct. UPS monofasica de 3</v>
          </cell>
          <cell r="C3001" t="str">
            <v>und</v>
          </cell>
          <cell r="E3001">
            <v>41918</v>
          </cell>
          <cell r="F3001">
            <v>355000</v>
          </cell>
        </row>
        <row r="3002">
          <cell r="A3002">
            <v>105289</v>
          </cell>
          <cell r="B3002" t="str">
            <v>Mante. Preven. y correct. UPS trifasica de 160</v>
          </cell>
          <cell r="C3002" t="str">
            <v>und</v>
          </cell>
          <cell r="E3002">
            <v>41913</v>
          </cell>
          <cell r="F3002">
            <v>2540400</v>
          </cell>
        </row>
        <row r="3003">
          <cell r="A3003">
            <v>105290</v>
          </cell>
          <cell r="B3003" t="str">
            <v>Mante. Preven. y correct. UPS trifasica de 40 KVA</v>
          </cell>
          <cell r="C3003" t="str">
            <v>und</v>
          </cell>
          <cell r="E3003">
            <v>41913</v>
          </cell>
          <cell r="F3003">
            <v>1380400</v>
          </cell>
        </row>
        <row r="3004">
          <cell r="A3004">
            <v>105660</v>
          </cell>
          <cell r="B3004" t="str">
            <v>MANTENIMIENTO PREVENTIVO UPS 160 K</v>
          </cell>
          <cell r="C3004" t="str">
            <v>und</v>
          </cell>
          <cell r="E3004">
            <v>42227</v>
          </cell>
          <cell r="F3004">
            <v>1563500</v>
          </cell>
        </row>
        <row r="3005">
          <cell r="A3005">
            <v>105297</v>
          </cell>
          <cell r="B3005" t="str">
            <v>Marcacion de camaras en patch panel, estadio el</v>
          </cell>
          <cell r="C3005" t="str">
            <v>und</v>
          </cell>
          <cell r="E3005">
            <v>41918</v>
          </cell>
          <cell r="F3005">
            <v>3900</v>
          </cell>
        </row>
        <row r="3006">
          <cell r="A3006">
            <v>101567</v>
          </cell>
          <cell r="B3006" t="str">
            <v>MEMBRANA BUTYL PARA TANQUE</v>
          </cell>
          <cell r="C3006" t="str">
            <v>und</v>
          </cell>
          <cell r="E3006">
            <v>42391</v>
          </cell>
          <cell r="F3006">
            <v>1102000</v>
          </cell>
        </row>
        <row r="3007">
          <cell r="A3007">
            <v>105937</v>
          </cell>
          <cell r="B3007" t="str">
            <v>MOTOBOMBA CENTRIFUGA TRIFASICA 7.5HP</v>
          </cell>
          <cell r="C3007" t="str">
            <v>und</v>
          </cell>
          <cell r="E3007">
            <v>42829</v>
          </cell>
          <cell r="F3007">
            <v>1907689</v>
          </cell>
        </row>
        <row r="3009">
          <cell r="A3009">
            <v>2014</v>
          </cell>
          <cell r="B3009" t="str">
            <v>MOTOBOMBA JET 1HP</v>
          </cell>
          <cell r="C3009" t="str">
            <v>UN</v>
          </cell>
          <cell r="D3009" t="str">
            <v>1G0043</v>
          </cell>
          <cell r="E3009">
            <v>40200</v>
          </cell>
          <cell r="F3009">
            <v>796688</v>
          </cell>
        </row>
        <row r="3010">
          <cell r="A3010">
            <v>3080</v>
          </cell>
          <cell r="B3010" t="str">
            <v>MOTOBOMBAS CENTRIFUGAS ABA 1.5W</v>
          </cell>
          <cell r="C3010" t="str">
            <v>UN</v>
          </cell>
          <cell r="D3010" t="str">
            <v>63894000A2</v>
          </cell>
          <cell r="E3010">
            <v>40200</v>
          </cell>
          <cell r="F3010">
            <v>943544</v>
          </cell>
        </row>
        <row r="3011">
          <cell r="A3011">
            <v>3093</v>
          </cell>
          <cell r="B3011" t="str">
            <v>MOTOBOMBAS CENTRIFUGAS HY-FLO - 1</v>
          </cell>
          <cell r="C3011" t="str">
            <v>UN</v>
          </cell>
          <cell r="D3011" t="str">
            <v>63911000A2</v>
          </cell>
          <cell r="E3011">
            <v>40200</v>
          </cell>
          <cell r="F3011">
            <v>1276000</v>
          </cell>
        </row>
        <row r="3012">
          <cell r="A3012">
            <v>3101</v>
          </cell>
          <cell r="B3012" t="str">
            <v>MOTOBOMBAS CENTRIFUGAS HY-FLO - 2</v>
          </cell>
          <cell r="C3012" t="str">
            <v>UN</v>
          </cell>
          <cell r="D3012" t="str">
            <v>63999000A2</v>
          </cell>
          <cell r="E3012">
            <v>40200</v>
          </cell>
          <cell r="F3012">
            <v>2012600</v>
          </cell>
        </row>
        <row r="3013">
          <cell r="A3013">
            <v>3095</v>
          </cell>
          <cell r="B3013" t="str">
            <v>MOTOBOMBAS CENTRIFUGAS HY-FLO 6 - 1</v>
          </cell>
          <cell r="C3013" t="str">
            <v>UN</v>
          </cell>
          <cell r="D3013" t="str">
            <v>63989000A2</v>
          </cell>
          <cell r="E3013">
            <v>40200</v>
          </cell>
          <cell r="F3013">
            <v>1512640</v>
          </cell>
        </row>
        <row r="3014">
          <cell r="A3014">
            <v>3096</v>
          </cell>
          <cell r="B3014" t="str">
            <v>MOTOBOMBAS CENTRIFUGAS HY-FLO 10 - 1</v>
          </cell>
          <cell r="C3014" t="str">
            <v>UN</v>
          </cell>
          <cell r="D3014" t="str">
            <v>640810000A2</v>
          </cell>
          <cell r="E3014">
            <v>40200</v>
          </cell>
          <cell r="F3014">
            <v>2099600</v>
          </cell>
        </row>
        <row r="3015">
          <cell r="A3015">
            <v>3070</v>
          </cell>
          <cell r="B3015" t="str">
            <v>MOTOBOMBAS CENTRIFUGAS MOD.ABA-1W</v>
          </cell>
          <cell r="C3015" t="str">
            <v>UN</v>
          </cell>
          <cell r="D3015" t="str">
            <v>63864000A2</v>
          </cell>
          <cell r="E3015">
            <v>40200</v>
          </cell>
          <cell r="F3015">
            <v>882064</v>
          </cell>
        </row>
        <row r="3016">
          <cell r="A3016">
            <v>3086</v>
          </cell>
          <cell r="B3016" t="str">
            <v>MOTOBOMBAS CENTRIFUGAS</v>
          </cell>
          <cell r="C3016" t="str">
            <v>UN</v>
          </cell>
          <cell r="D3016" t="str">
            <v>63899000A2</v>
          </cell>
          <cell r="E3016">
            <v>40200</v>
          </cell>
          <cell r="F3016">
            <v>993424</v>
          </cell>
        </row>
        <row r="3017">
          <cell r="A3017">
            <v>3088</v>
          </cell>
          <cell r="B3017" t="str">
            <v>MOTOBOMBAS SUMERGIBLES MOD.MW150 -</v>
          </cell>
          <cell r="C3017" t="str">
            <v>UN</v>
          </cell>
          <cell r="D3017" t="str">
            <v>85868000B3</v>
          </cell>
          <cell r="E3017">
            <v>40200</v>
          </cell>
          <cell r="F3017">
            <v>2596080</v>
          </cell>
        </row>
        <row r="3018">
          <cell r="A3018">
            <v>3089</v>
          </cell>
          <cell r="B3018" t="str">
            <v>MOTOBOMBAS SUMERGIBLES MOD.MW200 -</v>
          </cell>
          <cell r="C3018" t="str">
            <v>UN</v>
          </cell>
          <cell r="D3018" t="str">
            <v>85869000B3</v>
          </cell>
          <cell r="E3018">
            <v>40200</v>
          </cell>
          <cell r="F3018">
            <v>2618120</v>
          </cell>
        </row>
        <row r="3019">
          <cell r="A3019">
            <v>3087</v>
          </cell>
          <cell r="B3019" t="str">
            <v>MOTOBOMBAS SUMERGIBLES MOD.SRM4M1C</v>
          </cell>
          <cell r="C3019" t="str">
            <v>UN</v>
          </cell>
          <cell r="D3019" t="str">
            <v>85654000B3</v>
          </cell>
          <cell r="E3019">
            <v>40200</v>
          </cell>
          <cell r="F3019">
            <v>1009200</v>
          </cell>
        </row>
        <row r="3021">
          <cell r="A3021">
            <v>105235</v>
          </cell>
          <cell r="B3021" t="str">
            <v>Mueble Camerino+Caja Seguridad Squash</v>
          </cell>
          <cell r="C3021" t="str">
            <v>UN</v>
          </cell>
          <cell r="E3021">
            <v>41851</v>
          </cell>
          <cell r="F3021">
            <v>1142600</v>
          </cell>
        </row>
        <row r="3022">
          <cell r="A3022">
            <v>105139</v>
          </cell>
          <cell r="B3022" t="str">
            <v>Nasa plastica</v>
          </cell>
          <cell r="C3022" t="str">
            <v>UN</v>
          </cell>
          <cell r="E3022">
            <v>42873</v>
          </cell>
          <cell r="F3022">
            <v>13336</v>
          </cell>
        </row>
        <row r="3024">
          <cell r="A3024">
            <v>2466</v>
          </cell>
          <cell r="B3024" t="str">
            <v>PARARRAYOS 140 M. DE RADIO IONOSTAR</v>
          </cell>
          <cell r="C3024" t="str">
            <v>UN</v>
          </cell>
          <cell r="D3024">
            <v>31050</v>
          </cell>
          <cell r="E3024">
            <v>39884</v>
          </cell>
          <cell r="F3024">
            <v>3822200</v>
          </cell>
        </row>
        <row r="3025">
          <cell r="A3025">
            <v>3730</v>
          </cell>
          <cell r="B3025" t="str">
            <v>PARARRAYOS FRANKLIN JUPITER</v>
          </cell>
          <cell r="C3025" t="str">
            <v>UN</v>
          </cell>
          <cell r="D3025">
            <v>31110</v>
          </cell>
          <cell r="E3025">
            <v>39884</v>
          </cell>
          <cell r="F3025">
            <v>255200</v>
          </cell>
        </row>
        <row r="3027">
          <cell r="A3027">
            <v>105283</v>
          </cell>
          <cell r="B3027" t="str">
            <v>Peinado de gabinetes en centros de. Estadio el</v>
          </cell>
          <cell r="C3027" t="str">
            <v>und</v>
          </cell>
          <cell r="E3027">
            <v>41913</v>
          </cell>
          <cell r="F3027">
            <v>638000</v>
          </cell>
        </row>
        <row r="3029">
          <cell r="B3029" t="str">
            <v>Tekhne Ltda. Control Integral de Obras</v>
          </cell>
        </row>
        <row r="3033">
          <cell r="B3033" t="str">
            <v>Listado de Insumos</v>
          </cell>
        </row>
        <row r="3035">
          <cell r="A3035">
            <v>43132</v>
          </cell>
          <cell r="C3035" t="str">
            <v>INSTITUTO DISTRITAL DE RECREACION Y</v>
          </cell>
          <cell r="E3035" t="str">
            <v>Página 43</v>
          </cell>
        </row>
        <row r="3038">
          <cell r="A3038" t="str">
            <v>Código</v>
          </cell>
          <cell r="B3038" t="str">
            <v>Descripción</v>
          </cell>
          <cell r="D3038" t="str">
            <v>Unidad</v>
          </cell>
          <cell r="F3038" t="str">
            <v>Referencia</v>
          </cell>
        </row>
        <row r="3041">
          <cell r="A3041">
            <v>105376</v>
          </cell>
          <cell r="B3041" t="str">
            <v>Piscina niños cambio PLC Easy</v>
          </cell>
          <cell r="C3041" t="str">
            <v>und</v>
          </cell>
          <cell r="E3041">
            <v>41975</v>
          </cell>
          <cell r="F3041">
            <v>1405920</v>
          </cell>
        </row>
        <row r="3042">
          <cell r="A3042">
            <v>105377</v>
          </cell>
          <cell r="B3042" t="str">
            <v>Piscina niños cambio transductor MESCON</v>
          </cell>
          <cell r="C3042" t="str">
            <v>und</v>
          </cell>
          <cell r="E3042">
            <v>41975</v>
          </cell>
          <cell r="F3042">
            <v>1339800</v>
          </cell>
        </row>
        <row r="3043">
          <cell r="A3043">
            <v>105374</v>
          </cell>
          <cell r="B3043" t="str">
            <v>Piscina olimpica, cambio de PLC Easy</v>
          </cell>
          <cell r="C3043" t="str">
            <v>und</v>
          </cell>
          <cell r="E3043">
            <v>41975</v>
          </cell>
          <cell r="F3043">
            <v>1405920</v>
          </cell>
        </row>
        <row r="3045">
          <cell r="A3045">
            <v>100938</v>
          </cell>
          <cell r="B3045" t="str">
            <v>PLANTA GENERADORA A GASOLINA DE 5 KW</v>
          </cell>
          <cell r="C3045" t="str">
            <v>DD</v>
          </cell>
          <cell r="D3045" t="str">
            <v>59733000F2</v>
          </cell>
          <cell r="E3045">
            <v>42796</v>
          </cell>
          <cell r="F3045">
            <v>47600</v>
          </cell>
        </row>
        <row r="3046">
          <cell r="A3046">
            <v>3091</v>
          </cell>
          <cell r="B3046" t="str">
            <v>PLANTAS ELECTRICAS MOD.MLS100</v>
          </cell>
          <cell r="C3046" t="str">
            <v>UN</v>
          </cell>
          <cell r="D3046" t="str">
            <v>59322000F2</v>
          </cell>
          <cell r="E3046">
            <v>40200</v>
          </cell>
          <cell r="F3046">
            <v>40600000</v>
          </cell>
        </row>
        <row r="3047">
          <cell r="A3047">
            <v>3046</v>
          </cell>
          <cell r="B3047" t="str">
            <v>PLANTAS ELECTRICAS MOD.MLS25</v>
          </cell>
          <cell r="C3047" t="str">
            <v>UN</v>
          </cell>
          <cell r="D3047" t="str">
            <v>59733000F2</v>
          </cell>
          <cell r="E3047">
            <v>40200</v>
          </cell>
          <cell r="F3047">
            <v>17400000</v>
          </cell>
        </row>
        <row r="3049">
          <cell r="A3049">
            <v>106422</v>
          </cell>
          <cell r="B3049" t="str">
            <v>Poste PolipropilenoAltaResist(8x2cm) A=61cm</v>
          </cell>
          <cell r="C3049" t="str">
            <v>UN</v>
          </cell>
          <cell r="E3049">
            <v>42515</v>
          </cell>
          <cell r="F3049">
            <v>1445850</v>
          </cell>
        </row>
        <row r="3050">
          <cell r="A3050">
            <v>105288</v>
          </cell>
          <cell r="B3050" t="str">
            <v>Power injector bridge wifi tribuna norte. estadio</v>
          </cell>
          <cell r="C3050" t="str">
            <v>und</v>
          </cell>
          <cell r="E3050">
            <v>41913</v>
          </cell>
          <cell r="F3050">
            <v>536000</v>
          </cell>
        </row>
        <row r="3051">
          <cell r="A3051">
            <v>105313</v>
          </cell>
          <cell r="B3051" t="str">
            <v>Pruebas y entrega detencion de incendio Estadio</v>
          </cell>
          <cell r="C3051" t="str">
            <v>und</v>
          </cell>
          <cell r="E3051">
            <v>41919</v>
          </cell>
          <cell r="F3051">
            <v>1148000</v>
          </cell>
        </row>
        <row r="3052">
          <cell r="A3052">
            <v>105307</v>
          </cell>
          <cell r="B3052" t="str">
            <v>Pruebas y entrega Mant. sistema sonido Est</v>
          </cell>
          <cell r="C3052" t="str">
            <v>und</v>
          </cell>
          <cell r="E3052">
            <v>41918</v>
          </cell>
          <cell r="F3052">
            <v>893000</v>
          </cell>
        </row>
        <row r="3053">
          <cell r="A3053">
            <v>105286</v>
          </cell>
          <cell r="B3053" t="str">
            <v>pruebas y entrega mant. voz y datos estadio el</v>
          </cell>
          <cell r="C3053" t="str">
            <v>und</v>
          </cell>
          <cell r="E3053">
            <v>41913</v>
          </cell>
          <cell r="F3053">
            <v>893000</v>
          </cell>
        </row>
        <row r="3054">
          <cell r="A3054">
            <v>105298</v>
          </cell>
          <cell r="B3054" t="str">
            <v>Pruebas y entrega, estadio el campim</v>
          </cell>
          <cell r="C3054" t="str">
            <v>und</v>
          </cell>
          <cell r="E3054">
            <v>41918</v>
          </cell>
          <cell r="F3054">
            <v>893000</v>
          </cell>
        </row>
        <row r="3055">
          <cell r="A3055">
            <v>105378</v>
          </cell>
          <cell r="B3055" t="str">
            <v>PT100 piscinas complejo acuatico</v>
          </cell>
          <cell r="C3055" t="str">
            <v>und</v>
          </cell>
          <cell r="E3055">
            <v>41975</v>
          </cell>
          <cell r="F3055">
            <v>392080</v>
          </cell>
        </row>
        <row r="3056">
          <cell r="A3056">
            <v>105287</v>
          </cell>
          <cell r="B3056" t="str">
            <v>Readecuación de acces point. estadio el campim</v>
          </cell>
          <cell r="C3056" t="str">
            <v>und</v>
          </cell>
          <cell r="E3056">
            <v>41913</v>
          </cell>
          <cell r="F3056">
            <v>893000</v>
          </cell>
        </row>
        <row r="3057">
          <cell r="A3057">
            <v>105315</v>
          </cell>
          <cell r="B3057" t="str">
            <v>Rejilla perimetral para piscina color blanco fabri</v>
          </cell>
          <cell r="C3057" t="str">
            <v>ML</v>
          </cell>
          <cell r="E3057">
            <v>42128</v>
          </cell>
          <cell r="F3057">
            <v>286752</v>
          </cell>
        </row>
        <row r="3058">
          <cell r="A3058">
            <v>101681</v>
          </cell>
          <cell r="B3058" t="str">
            <v>RELE 100015968 MULTIRRANGO</v>
          </cell>
          <cell r="C3058" t="str">
            <v>und</v>
          </cell>
          <cell r="E3058">
            <v>42396</v>
          </cell>
          <cell r="F3058">
            <v>255014</v>
          </cell>
        </row>
        <row r="3059">
          <cell r="A3059">
            <v>105944</v>
          </cell>
          <cell r="B3059" t="str">
            <v>RELEVO ENCENDIDO AUTOMATICO</v>
          </cell>
          <cell r="C3059" t="str">
            <v>und</v>
          </cell>
          <cell r="E3059">
            <v>42828</v>
          </cell>
          <cell r="F3059">
            <v>64260</v>
          </cell>
        </row>
        <row r="3060">
          <cell r="A3060">
            <v>105284</v>
          </cell>
          <cell r="B3060" t="str">
            <v>Remarcacion de identificación de. estadio el campi</v>
          </cell>
          <cell r="C3060" t="str">
            <v>und</v>
          </cell>
          <cell r="E3060">
            <v>41913</v>
          </cell>
          <cell r="F3060">
            <v>638000</v>
          </cell>
        </row>
        <row r="3061">
          <cell r="A3061">
            <v>105230</v>
          </cell>
          <cell r="B3061" t="str">
            <v>Reparación y modernización de ascensor</v>
          </cell>
          <cell r="C3061" t="str">
            <v>UN</v>
          </cell>
          <cell r="E3061">
            <v>41848</v>
          </cell>
          <cell r="F3061">
            <v>13920003</v>
          </cell>
        </row>
        <row r="3062">
          <cell r="A3062">
            <v>105305</v>
          </cell>
          <cell r="B3062" t="str">
            <v>Retorqueado, resoldado y remarcado de conecto.</v>
          </cell>
          <cell r="C3062" t="str">
            <v>und</v>
          </cell>
          <cell r="E3062">
            <v>41918</v>
          </cell>
          <cell r="F3062">
            <v>4082</v>
          </cell>
        </row>
        <row r="3063">
          <cell r="A3063">
            <v>105312</v>
          </cell>
          <cell r="B3063" t="str">
            <v>Revisión de detectores, estaciones manuales,</v>
          </cell>
          <cell r="C3063" t="str">
            <v>und</v>
          </cell>
          <cell r="E3063">
            <v>41919</v>
          </cell>
          <cell r="F3063">
            <v>51100</v>
          </cell>
        </row>
        <row r="3064">
          <cell r="A3064">
            <v>105293</v>
          </cell>
          <cell r="B3064" t="str">
            <v>Revisión, limpieza física y virtual de servidor CC</v>
          </cell>
          <cell r="C3064" t="str">
            <v>und</v>
          </cell>
          <cell r="E3064">
            <v>41918</v>
          </cell>
          <cell r="F3064">
            <v>63800</v>
          </cell>
        </row>
        <row r="3065">
          <cell r="A3065">
            <v>105306</v>
          </cell>
          <cell r="B3065" t="str">
            <v>Revisión, limpieza física y virtual de servidor Es</v>
          </cell>
          <cell r="C3065" t="str">
            <v>und</v>
          </cell>
          <cell r="E3065">
            <v>41918</v>
          </cell>
          <cell r="F3065">
            <v>63800</v>
          </cell>
        </row>
        <row r="3066">
          <cell r="A3066">
            <v>105942</v>
          </cell>
          <cell r="B3066" t="str">
            <v>SALIDA DE AIRE 1" (Inc. Dos Válulas)</v>
          </cell>
          <cell r="C3066" t="str">
            <v>JGO</v>
          </cell>
          <cell r="E3066">
            <v>42828</v>
          </cell>
          <cell r="F3066">
            <v>176715</v>
          </cell>
        </row>
        <row r="3068">
          <cell r="A3068">
            <v>100089</v>
          </cell>
          <cell r="B3068" t="str">
            <v>Secador manos electrico Push metalico blanco **</v>
          </cell>
          <cell r="C3068" t="str">
            <v>UN</v>
          </cell>
          <cell r="D3068" t="str">
            <v>2200EA</v>
          </cell>
          <cell r="E3068">
            <v>39669</v>
          </cell>
          <cell r="F3068">
            <v>587716</v>
          </cell>
        </row>
        <row r="3069">
          <cell r="A3069">
            <v>100213</v>
          </cell>
          <cell r="B3069" t="str">
            <v>Secador manos electrico metalico cromado **</v>
          </cell>
          <cell r="C3069" t="str">
            <v>UN</v>
          </cell>
          <cell r="D3069" t="str">
            <v>2200EA</v>
          </cell>
          <cell r="E3069">
            <v>39668</v>
          </cell>
          <cell r="F3069">
            <v>640171</v>
          </cell>
        </row>
        <row r="3070">
          <cell r="A3070">
            <v>100091</v>
          </cell>
          <cell r="B3070" t="str">
            <v>Secador manos electrico Push acero inoxidable **</v>
          </cell>
          <cell r="C3070" t="str">
            <v>UN</v>
          </cell>
          <cell r="D3070" t="str">
            <v>2200EA</v>
          </cell>
          <cell r="E3070">
            <v>39680</v>
          </cell>
          <cell r="F3070">
            <v>487200</v>
          </cell>
        </row>
        <row r="3071">
          <cell r="A3071">
            <v>100090</v>
          </cell>
          <cell r="B3071" t="str">
            <v>Secador manos libres automático acero inoxidable</v>
          </cell>
          <cell r="C3071" t="str">
            <v>UN</v>
          </cell>
          <cell r="D3071" t="str">
            <v>2200EA</v>
          </cell>
          <cell r="E3071">
            <v>42856</v>
          </cell>
          <cell r="F3071">
            <v>907137</v>
          </cell>
        </row>
        <row r="3072">
          <cell r="A3072">
            <v>1970</v>
          </cell>
          <cell r="B3072" t="str">
            <v>SECADOR ELECTRICO PARA MANOS</v>
          </cell>
          <cell r="C3072" t="str">
            <v>UN</v>
          </cell>
          <cell r="D3072" t="str">
            <v>2200EA</v>
          </cell>
          <cell r="E3072">
            <v>40420</v>
          </cell>
          <cell r="F3072">
            <v>364900</v>
          </cell>
        </row>
        <row r="3073">
          <cell r="A3073">
            <v>100088</v>
          </cell>
          <cell r="B3073" t="str">
            <v>SecadorManos electricoTipo Manos lib.1AA-1800</v>
          </cell>
          <cell r="C3073" t="str">
            <v>UN</v>
          </cell>
          <cell r="D3073" t="str">
            <v>2200EA</v>
          </cell>
          <cell r="E3073">
            <v>41836</v>
          </cell>
          <cell r="F3073">
            <v>352640</v>
          </cell>
        </row>
        <row r="3075">
          <cell r="A3075">
            <v>3378</v>
          </cell>
          <cell r="B3075" t="str">
            <v>SISTEMA ANTENA COMUNAL</v>
          </cell>
          <cell r="C3075" t="str">
            <v>SALID</v>
          </cell>
          <cell r="E3075">
            <v>39884</v>
          </cell>
          <cell r="F3075">
            <v>1089000</v>
          </cell>
        </row>
        <row r="3076">
          <cell r="A3076">
            <v>105160</v>
          </cell>
          <cell r="B3076" t="str">
            <v>SISTEMA DE PRESION (Motobomba 10HP) Instal.</v>
          </cell>
          <cell r="C3076" t="str">
            <v>und /und</v>
          </cell>
          <cell r="E3076">
            <v>42092</v>
          </cell>
          <cell r="F3076">
            <v>6420646</v>
          </cell>
        </row>
        <row r="3077">
          <cell r="A3077">
            <v>103660</v>
          </cell>
          <cell r="B3077" t="str">
            <v>SUM+INSTALACIÓN-Cald BAXI CPA-BT-1045</v>
          </cell>
          <cell r="C3077" t="str">
            <v>und</v>
          </cell>
          <cell r="E3077">
            <v>42955</v>
          </cell>
          <cell r="F3077">
            <v>120858801</v>
          </cell>
        </row>
        <row r="3078">
          <cell r="A3078">
            <v>105271</v>
          </cell>
          <cell r="B3078" t="str">
            <v>Suministro e instalacion Amplificador de cuatro ca</v>
          </cell>
          <cell r="C3078" t="str">
            <v>und</v>
          </cell>
          <cell r="E3078">
            <v>42018</v>
          </cell>
          <cell r="F3078">
            <v>11716000</v>
          </cell>
        </row>
        <row r="3079">
          <cell r="A3079">
            <v>462</v>
          </cell>
          <cell r="B3079" t="str">
            <v>T.V.CABLE CUOTA MENSUAL</v>
          </cell>
          <cell r="C3079" t="str">
            <v>MS</v>
          </cell>
          <cell r="E3079">
            <v>40026</v>
          </cell>
          <cell r="F3079">
            <v>230840</v>
          </cell>
        </row>
        <row r="3080">
          <cell r="A3080">
            <v>463</v>
          </cell>
          <cell r="B3080" t="str">
            <v>T.V.CABLE INSTALACION</v>
          </cell>
          <cell r="C3080" t="str">
            <v>UN</v>
          </cell>
          <cell r="E3080">
            <v>40026</v>
          </cell>
          <cell r="F3080">
            <v>58000</v>
          </cell>
        </row>
        <row r="3081">
          <cell r="A3081">
            <v>2402</v>
          </cell>
          <cell r="B3081" t="str">
            <v>T.V.CABLE/DERIVACION -POR UNA SOLA VEZ-</v>
          </cell>
          <cell r="C3081" t="str">
            <v>UN</v>
          </cell>
          <cell r="E3081">
            <v>40026</v>
          </cell>
          <cell r="F3081">
            <v>346840</v>
          </cell>
        </row>
        <row r="3082">
          <cell r="A3082">
            <v>105951</v>
          </cell>
          <cell r="B3082" t="str">
            <v>TANQUE DE ALMACENAMIENTO</v>
          </cell>
          <cell r="C3082" t="str">
            <v>und</v>
          </cell>
          <cell r="E3082">
            <v>42829</v>
          </cell>
          <cell r="F3082">
            <v>5328225</v>
          </cell>
        </row>
        <row r="3083">
          <cell r="A3083">
            <v>103500</v>
          </cell>
          <cell r="B3083" t="str">
            <v>UPS 1 KVA ON LINE</v>
          </cell>
          <cell r="C3083" t="str">
            <v>UND</v>
          </cell>
          <cell r="E3083">
            <v>42220</v>
          </cell>
          <cell r="F3083">
            <v>890000</v>
          </cell>
        </row>
        <row r="3084">
          <cell r="A3084">
            <v>105946</v>
          </cell>
          <cell r="B3084" t="str">
            <v>VALVULA SOLENOIDES DE 2"</v>
          </cell>
          <cell r="C3084" t="str">
            <v>und</v>
          </cell>
          <cell r="E3084">
            <v>42828</v>
          </cell>
          <cell r="F3084">
            <v>642600</v>
          </cell>
        </row>
        <row r="3087">
          <cell r="A3087">
            <v>9</v>
          </cell>
          <cell r="C3087" t="str">
            <v>EQUIPOS PARA COCINA</v>
          </cell>
        </row>
        <row r="3090">
          <cell r="A3090">
            <v>2780</v>
          </cell>
          <cell r="B3090" t="str">
            <v>ALACENA P/HORNO.60 x 1.96 FUTURA</v>
          </cell>
          <cell r="C3090" t="str">
            <v>UN</v>
          </cell>
          <cell r="D3090">
            <v>71962</v>
          </cell>
          <cell r="E3090">
            <v>39661</v>
          </cell>
          <cell r="F3090">
            <v>773800</v>
          </cell>
        </row>
        <row r="3091">
          <cell r="A3091">
            <v>2779</v>
          </cell>
          <cell r="B3091" t="str">
            <v>ALACENA P/HORNO.76 x 1.96 FUTURA</v>
          </cell>
          <cell r="C3091" t="str">
            <v>UN</v>
          </cell>
          <cell r="D3091">
            <v>72961</v>
          </cell>
          <cell r="E3091">
            <v>39661</v>
          </cell>
          <cell r="F3091">
            <v>784400</v>
          </cell>
        </row>
        <row r="3093">
          <cell r="A3093">
            <v>3656</v>
          </cell>
          <cell r="B3093" t="str">
            <v>BARRA DE ENSALADAS</v>
          </cell>
          <cell r="C3093" t="str">
            <v>UN</v>
          </cell>
          <cell r="E3093">
            <v>39659</v>
          </cell>
          <cell r="F3093">
            <v>803188</v>
          </cell>
        </row>
        <row r="3095">
          <cell r="A3095">
            <v>405</v>
          </cell>
          <cell r="B3095" t="str">
            <v>CALENTADOR 100 GN.GAS Indus. CIMSA</v>
          </cell>
          <cell r="C3095" t="str">
            <v>UN</v>
          </cell>
          <cell r="D3095" t="str">
            <v>G-100</v>
          </cell>
          <cell r="E3095">
            <v>40812</v>
          </cell>
          <cell r="F3095">
            <v>1980509</v>
          </cell>
        </row>
        <row r="3096">
          <cell r="A3096">
            <v>548</v>
          </cell>
          <cell r="B3096" t="str">
            <v>CALENTADOR 120 GN.Elec/Indus CIMSA</v>
          </cell>
          <cell r="C3096" t="str">
            <v>UN</v>
          </cell>
          <cell r="D3096" t="str">
            <v>E-120</v>
          </cell>
          <cell r="E3096">
            <v>39884</v>
          </cell>
          <cell r="F3096">
            <v>2064152</v>
          </cell>
        </row>
        <row r="3097">
          <cell r="A3097">
            <v>413</v>
          </cell>
          <cell r="B3097" t="str">
            <v>CALENTADOR 120 GN.Mixt.Indus CIMSA</v>
          </cell>
          <cell r="C3097" t="str">
            <v>UN</v>
          </cell>
          <cell r="D3097" t="str">
            <v>M-120</v>
          </cell>
          <cell r="E3097">
            <v>40812</v>
          </cell>
          <cell r="F3097">
            <v>4460328</v>
          </cell>
        </row>
        <row r="3098">
          <cell r="A3098">
            <v>545</v>
          </cell>
          <cell r="B3098" t="str">
            <v>CALENTADOR 15 GN HACEB</v>
          </cell>
          <cell r="C3098" t="str">
            <v>UN</v>
          </cell>
          <cell r="D3098" t="str">
            <v>71CR15</v>
          </cell>
          <cell r="E3098">
            <v>39892</v>
          </cell>
          <cell r="F3098">
            <v>543908</v>
          </cell>
        </row>
        <row r="3101">
          <cell r="B3101" t="str">
            <v>Tekhne Ltda. Control Integral de Obras</v>
          </cell>
        </row>
        <row r="3105">
          <cell r="B3105" t="str">
            <v>Listado de Insumos</v>
          </cell>
        </row>
        <row r="3107">
          <cell r="A3107">
            <v>43132</v>
          </cell>
          <cell r="C3107" t="str">
            <v>INSTITUTO DISTRITAL DE RECREACION Y</v>
          </cell>
          <cell r="E3107" t="str">
            <v>Página 44</v>
          </cell>
        </row>
        <row r="3110">
          <cell r="A3110" t="str">
            <v>Código</v>
          </cell>
          <cell r="B3110" t="str">
            <v>Descripción</v>
          </cell>
          <cell r="D3110" t="str">
            <v>Unidad</v>
          </cell>
          <cell r="F3110" t="str">
            <v>Referencia</v>
          </cell>
        </row>
        <row r="3113">
          <cell r="A3113">
            <v>377</v>
          </cell>
          <cell r="B3113" t="str">
            <v>CALENTADOR 15 GN.Elec/Domes CIMSA</v>
          </cell>
          <cell r="C3113" t="str">
            <v>UN</v>
          </cell>
          <cell r="D3113" t="str">
            <v>E-15</v>
          </cell>
          <cell r="E3113">
            <v>40812</v>
          </cell>
          <cell r="F3113">
            <v>507884</v>
          </cell>
        </row>
        <row r="3114">
          <cell r="A3114">
            <v>546</v>
          </cell>
          <cell r="B3114" t="str">
            <v>CALENTADOR 20 GN HACEB</v>
          </cell>
          <cell r="C3114" t="str">
            <v>UN</v>
          </cell>
          <cell r="D3114" t="str">
            <v>71CR201</v>
          </cell>
          <cell r="E3114">
            <v>39892</v>
          </cell>
          <cell r="F3114">
            <v>461149</v>
          </cell>
        </row>
        <row r="3115">
          <cell r="A3115">
            <v>547</v>
          </cell>
          <cell r="B3115" t="str">
            <v>CALENTADOR 20 GN GAS HACEB(NO USAR)</v>
          </cell>
          <cell r="C3115" t="str">
            <v>UN</v>
          </cell>
          <cell r="D3115" t="str">
            <v>ACOMULACI</v>
          </cell>
          <cell r="E3115">
            <v>39892</v>
          </cell>
          <cell r="F3115">
            <v>461149</v>
          </cell>
        </row>
        <row r="3116">
          <cell r="A3116">
            <v>541</v>
          </cell>
          <cell r="B3116" t="str">
            <v>CALENTADOR 20 GN.Elec/Domes CIMSA</v>
          </cell>
          <cell r="C3116" t="str">
            <v>UN</v>
          </cell>
          <cell r="D3116" t="str">
            <v>E-20</v>
          </cell>
          <cell r="E3116">
            <v>39672</v>
          </cell>
          <cell r="F3116">
            <v>542644</v>
          </cell>
        </row>
        <row r="3117">
          <cell r="A3117">
            <v>542</v>
          </cell>
          <cell r="B3117" t="str">
            <v>CALENTADOR 20 GN.GAS Domes CIMSA</v>
          </cell>
          <cell r="C3117" t="str">
            <v>UN</v>
          </cell>
          <cell r="D3117" t="str">
            <v>G-20</v>
          </cell>
          <cell r="E3117">
            <v>39884</v>
          </cell>
          <cell r="F3117">
            <v>885589</v>
          </cell>
        </row>
        <row r="3118">
          <cell r="A3118">
            <v>379</v>
          </cell>
          <cell r="B3118" t="str">
            <v>CALENTADOR 30 GN.Elec.Integral CIMSA</v>
          </cell>
          <cell r="C3118" t="str">
            <v>UN</v>
          </cell>
          <cell r="D3118" t="str">
            <v>E-30I</v>
          </cell>
          <cell r="E3118">
            <v>40812</v>
          </cell>
          <cell r="F3118">
            <v>739900</v>
          </cell>
        </row>
        <row r="3119">
          <cell r="A3119">
            <v>544</v>
          </cell>
          <cell r="B3119" t="str">
            <v>CALENTADOR 30 GN.Elec/Domes CIMSA</v>
          </cell>
          <cell r="C3119" t="str">
            <v>UN</v>
          </cell>
          <cell r="D3119" t="str">
            <v>E-30</v>
          </cell>
          <cell r="E3119">
            <v>39672</v>
          </cell>
          <cell r="F3119">
            <v>777107</v>
          </cell>
        </row>
        <row r="3120">
          <cell r="A3120">
            <v>387</v>
          </cell>
          <cell r="B3120" t="str">
            <v>CALENTADOR 30 GN.GAS Domes CIMSA</v>
          </cell>
          <cell r="C3120" t="str">
            <v>UN</v>
          </cell>
          <cell r="D3120" t="str">
            <v>G-30</v>
          </cell>
          <cell r="E3120">
            <v>40812</v>
          </cell>
          <cell r="F3120">
            <v>839000</v>
          </cell>
        </row>
        <row r="3121">
          <cell r="A3121">
            <v>399</v>
          </cell>
          <cell r="B3121" t="str">
            <v>CALENTADOR 30 GN.Mix.Domes. CIMSA</v>
          </cell>
          <cell r="C3121" t="str">
            <v>UN</v>
          </cell>
          <cell r="D3121" t="str">
            <v>M-30</v>
          </cell>
          <cell r="E3121">
            <v>40812</v>
          </cell>
          <cell r="F3121">
            <v>1040187</v>
          </cell>
        </row>
        <row r="3122">
          <cell r="A3122">
            <v>104537</v>
          </cell>
          <cell r="B3122" t="str">
            <v>CALENTADOR 60 GN.Elec/Indus (BIFASICO)</v>
          </cell>
          <cell r="C3122" t="str">
            <v>UN</v>
          </cell>
          <cell r="D3122" t="str">
            <v>E-80</v>
          </cell>
          <cell r="E3122">
            <v>42198</v>
          </cell>
          <cell r="F3122">
            <v>1850000</v>
          </cell>
        </row>
        <row r="3123">
          <cell r="A3123">
            <v>549</v>
          </cell>
          <cell r="B3123" t="str">
            <v>CALENTADOR 80 GN.Elec/Indus CIMSA</v>
          </cell>
          <cell r="C3123" t="str">
            <v>UN</v>
          </cell>
          <cell r="D3123" t="str">
            <v>E-80</v>
          </cell>
          <cell r="E3123">
            <v>39884</v>
          </cell>
          <cell r="F3123">
            <v>1961094</v>
          </cell>
        </row>
        <row r="3124">
          <cell r="A3124">
            <v>543</v>
          </cell>
          <cell r="B3124" t="str">
            <v>CALENTADOR DE PASO 11 LT CIMSA</v>
          </cell>
          <cell r="C3124" t="str">
            <v>UN</v>
          </cell>
          <cell r="D3124" t="str">
            <v>CPHO11</v>
          </cell>
          <cell r="E3124">
            <v>39884</v>
          </cell>
          <cell r="F3124">
            <v>629900</v>
          </cell>
        </row>
        <row r="3125">
          <cell r="A3125">
            <v>1732</v>
          </cell>
          <cell r="B3125" t="str">
            <v>CALENTADOR PASO GAS 11lt. CHLLG.</v>
          </cell>
          <cell r="C3125" t="str">
            <v>UN</v>
          </cell>
          <cell r="D3125" t="str">
            <v>WH7110nat.</v>
          </cell>
          <cell r="E3125">
            <v>39892</v>
          </cell>
          <cell r="F3125">
            <v>866673</v>
          </cell>
        </row>
        <row r="3126">
          <cell r="A3126">
            <v>416</v>
          </cell>
          <cell r="B3126" t="str">
            <v>CAMPANA EXTRAC. a/inox 60 CIMSA</v>
          </cell>
          <cell r="C3126" t="str">
            <v>UN</v>
          </cell>
          <cell r="D3126" t="str">
            <v>CA-60</v>
          </cell>
          <cell r="E3126">
            <v>40812</v>
          </cell>
          <cell r="F3126">
            <v>152400</v>
          </cell>
        </row>
        <row r="3127">
          <cell r="A3127">
            <v>424</v>
          </cell>
          <cell r="B3127" t="str">
            <v>CAMPANA EXTRAC. a/inox. CIMSA</v>
          </cell>
          <cell r="C3127" t="str">
            <v>UN</v>
          </cell>
          <cell r="D3127" t="str">
            <v>CA-76</v>
          </cell>
          <cell r="E3127">
            <v>40812</v>
          </cell>
          <cell r="F3127">
            <v>152400</v>
          </cell>
        </row>
        <row r="3128">
          <cell r="A3128">
            <v>88</v>
          </cell>
          <cell r="B3128" t="str">
            <v>CAMPANA EXTRAC.44cm. AMERICAN</v>
          </cell>
          <cell r="C3128" t="str">
            <v>UN</v>
          </cell>
          <cell r="D3128" t="str">
            <v>AX44</v>
          </cell>
          <cell r="E3128">
            <v>40026</v>
          </cell>
          <cell r="F3128">
            <v>126450</v>
          </cell>
        </row>
        <row r="3129">
          <cell r="A3129">
            <v>415</v>
          </cell>
          <cell r="B3129" t="str">
            <v>CAMPANA EXTRAC.57cm. AMERICAN</v>
          </cell>
          <cell r="C3129" t="str">
            <v>UN</v>
          </cell>
          <cell r="D3129" t="str">
            <v>PX22</v>
          </cell>
          <cell r="E3129">
            <v>40812</v>
          </cell>
          <cell r="F3129">
            <v>126450</v>
          </cell>
        </row>
        <row r="3130">
          <cell r="A3130">
            <v>988</v>
          </cell>
          <cell r="B3130" t="str">
            <v>CAMPANA EXTRAC.extra plana de 60 cm CHLLG</v>
          </cell>
          <cell r="C3130" t="str">
            <v>UN</v>
          </cell>
          <cell r="D3130" t="str">
            <v>CX 4100</v>
          </cell>
          <cell r="E3130">
            <v>39892</v>
          </cell>
          <cell r="F3130">
            <v>359770</v>
          </cell>
        </row>
        <row r="3131">
          <cell r="A3131">
            <v>1007</v>
          </cell>
          <cell r="B3131" t="str">
            <v>CAMPANA EXTRAC.horiz.90cm CHLLG</v>
          </cell>
          <cell r="C3131" t="str">
            <v>UN</v>
          </cell>
          <cell r="D3131" t="str">
            <v>CX 4900</v>
          </cell>
          <cell r="E3131">
            <v>39864</v>
          </cell>
          <cell r="F3131">
            <v>631723.24</v>
          </cell>
        </row>
        <row r="3132">
          <cell r="A3132">
            <v>2774</v>
          </cell>
          <cell r="B3132" t="str">
            <v>CAMPANA EXTRAC.horiz.acero 60cm CHLLG</v>
          </cell>
          <cell r="C3132" t="str">
            <v>UN</v>
          </cell>
          <cell r="D3132" t="str">
            <v>CX 4500</v>
          </cell>
          <cell r="E3132">
            <v>39892</v>
          </cell>
          <cell r="F3132">
            <v>290366</v>
          </cell>
        </row>
        <row r="3133">
          <cell r="A3133">
            <v>2773</v>
          </cell>
          <cell r="B3133" t="str">
            <v>CAMPANA EXTRAC.horiz.pint.60cm CHLLG</v>
          </cell>
          <cell r="C3133" t="str">
            <v>UN</v>
          </cell>
          <cell r="D3133" t="str">
            <v>CX 4600</v>
          </cell>
          <cell r="E3133">
            <v>39892</v>
          </cell>
          <cell r="F3133">
            <v>363843.28</v>
          </cell>
        </row>
        <row r="3134">
          <cell r="A3134">
            <v>414</v>
          </cell>
          <cell r="B3134" t="str">
            <v>CAMPANA EXTRAC.PINTURA HORNEABLE</v>
          </cell>
          <cell r="C3134" t="str">
            <v>UN</v>
          </cell>
          <cell r="D3134" t="str">
            <v>CH-76</v>
          </cell>
          <cell r="E3134">
            <v>40723</v>
          </cell>
          <cell r="F3134">
            <v>139900</v>
          </cell>
        </row>
        <row r="3136">
          <cell r="A3136">
            <v>3655</v>
          </cell>
          <cell r="B3136" t="str">
            <v>CAMPANA EXTRACTORA TIPO CAJON DL</v>
          </cell>
          <cell r="C3136" t="str">
            <v>UN</v>
          </cell>
          <cell r="E3136">
            <v>40026</v>
          </cell>
          <cell r="F3136">
            <v>2130000</v>
          </cell>
        </row>
        <row r="3138">
          <cell r="A3138">
            <v>453</v>
          </cell>
          <cell r="B3138" t="str">
            <v>COCINA ERA 21. 51x171 AMERICAN</v>
          </cell>
          <cell r="C3138" t="str">
            <v>UN</v>
          </cell>
          <cell r="D3138" t="str">
            <v>era 21 U-171</v>
          </cell>
          <cell r="E3138">
            <v>40026</v>
          </cell>
          <cell r="F3138">
            <v>1165500</v>
          </cell>
        </row>
        <row r="3139">
          <cell r="A3139">
            <v>442</v>
          </cell>
          <cell r="B3139" t="str">
            <v>COCINA ERA 21. 51x209 AMERICAN</v>
          </cell>
          <cell r="C3139" t="str">
            <v>UN</v>
          </cell>
          <cell r="D3139" t="str">
            <v>ERA 21.U-209</v>
          </cell>
          <cell r="E3139">
            <v>40026</v>
          </cell>
          <cell r="F3139">
            <v>1755600</v>
          </cell>
        </row>
        <row r="3140">
          <cell r="A3140">
            <v>441</v>
          </cell>
          <cell r="B3140" t="str">
            <v>COCINA EUROSEL.51x171 AMERICAN</v>
          </cell>
          <cell r="C3140" t="str">
            <v>UN</v>
          </cell>
          <cell r="D3140" t="str">
            <v>U-171</v>
          </cell>
          <cell r="E3140">
            <v>40026</v>
          </cell>
          <cell r="F3140">
            <v>871500</v>
          </cell>
        </row>
        <row r="3141">
          <cell r="A3141">
            <v>561</v>
          </cell>
          <cell r="B3141" t="str">
            <v>COCINA EUROSEL.51x209 AMERICAN</v>
          </cell>
          <cell r="C3141" t="str">
            <v>UN</v>
          </cell>
          <cell r="D3141" t="str">
            <v>U-209</v>
          </cell>
          <cell r="E3141">
            <v>40026</v>
          </cell>
          <cell r="F3141">
            <v>1185030</v>
          </cell>
        </row>
        <row r="3142">
          <cell r="A3142">
            <v>3262</v>
          </cell>
          <cell r="B3142" t="str">
            <v>COCINA Int.1.50 Salento V.I.S. CHLLG</v>
          </cell>
          <cell r="C3142" t="str">
            <v>UN</v>
          </cell>
          <cell r="D3142" t="str">
            <v>V.I.S.</v>
          </cell>
          <cell r="E3142">
            <v>39892</v>
          </cell>
          <cell r="F3142">
            <v>1024275</v>
          </cell>
        </row>
        <row r="3143">
          <cell r="A3143">
            <v>989</v>
          </cell>
          <cell r="B3143" t="str">
            <v>COCINA Int.1.60 Milano CHLLG</v>
          </cell>
          <cell r="C3143" t="str">
            <v>UN</v>
          </cell>
          <cell r="D3143" t="str">
            <v>755050/51</v>
          </cell>
          <cell r="E3143">
            <v>39892</v>
          </cell>
          <cell r="F3143">
            <v>1293000</v>
          </cell>
        </row>
        <row r="3144">
          <cell r="A3144">
            <v>1731</v>
          </cell>
          <cell r="B3144" t="str">
            <v>COCINA Int.1.65 Milano CHLLG</v>
          </cell>
          <cell r="C3144" t="str">
            <v>UN</v>
          </cell>
          <cell r="D3144" t="str">
            <v>75165/66</v>
          </cell>
          <cell r="E3144">
            <v>39892</v>
          </cell>
          <cell r="F3144">
            <v>1019025</v>
          </cell>
        </row>
        <row r="3145">
          <cell r="A3145">
            <v>3263</v>
          </cell>
          <cell r="B3145" t="str">
            <v>COCINA Int.1.65 Salento V.I.S. CHLLG</v>
          </cell>
          <cell r="C3145" t="str">
            <v>UN</v>
          </cell>
          <cell r="D3145" t="str">
            <v>V.I.S.</v>
          </cell>
          <cell r="E3145">
            <v>39892</v>
          </cell>
          <cell r="F3145">
            <v>1087794</v>
          </cell>
        </row>
        <row r="3146">
          <cell r="A3146">
            <v>2770</v>
          </cell>
          <cell r="B3146" t="str">
            <v>COCINA Int.1.80 Milano CHLLG</v>
          </cell>
          <cell r="C3146" t="str">
            <v>UN</v>
          </cell>
          <cell r="D3146" t="str">
            <v>75180/81</v>
          </cell>
          <cell r="E3146">
            <v>39892</v>
          </cell>
          <cell r="F3146">
            <v>1411000</v>
          </cell>
        </row>
        <row r="3147">
          <cell r="A3147">
            <v>3264</v>
          </cell>
          <cell r="B3147" t="str">
            <v>COCINA Int.1.80 Salento V.I.S. CHLLG</v>
          </cell>
          <cell r="C3147" t="str">
            <v>UN</v>
          </cell>
          <cell r="D3147" t="str">
            <v>V.I.S.</v>
          </cell>
          <cell r="E3147">
            <v>39892</v>
          </cell>
          <cell r="F3147">
            <v>1019025</v>
          </cell>
        </row>
        <row r="3148">
          <cell r="A3148">
            <v>2778</v>
          </cell>
          <cell r="B3148" t="str">
            <v>COCINA Int.1.95 Milano CHLLG</v>
          </cell>
          <cell r="C3148" t="str">
            <v>UN</v>
          </cell>
          <cell r="D3148" t="str">
            <v>75195/96</v>
          </cell>
          <cell r="E3148">
            <v>39892</v>
          </cell>
          <cell r="F3148">
            <v>1526000</v>
          </cell>
        </row>
        <row r="3149">
          <cell r="A3149">
            <v>3261</v>
          </cell>
          <cell r="B3149" t="str">
            <v>COCINA Int.2.20 Milano CHLLG</v>
          </cell>
          <cell r="C3149" t="str">
            <v>UN</v>
          </cell>
          <cell r="D3149" t="str">
            <v>75210/11</v>
          </cell>
          <cell r="E3149">
            <v>39892</v>
          </cell>
          <cell r="F3149">
            <v>1526000</v>
          </cell>
        </row>
        <row r="3150">
          <cell r="A3150">
            <v>87</v>
          </cell>
          <cell r="B3150" t="str">
            <v>COCINA SIST.1 51x150 AMERICAN</v>
          </cell>
          <cell r="C3150" t="str">
            <v>UN</v>
          </cell>
          <cell r="D3150" t="str">
            <v>A-150-3c gas</v>
          </cell>
          <cell r="E3150">
            <v>40450</v>
          </cell>
          <cell r="F3150">
            <v>7421</v>
          </cell>
        </row>
        <row r="3152">
          <cell r="A3152">
            <v>105651</v>
          </cell>
          <cell r="B3152" t="str">
            <v>Decapar (limpieza mecanica abrasiva)</v>
          </cell>
          <cell r="C3152" t="str">
            <v>m2</v>
          </cell>
          <cell r="E3152">
            <v>42219</v>
          </cell>
          <cell r="F3152">
            <v>11600</v>
          </cell>
        </row>
        <row r="3154">
          <cell r="A3154">
            <v>726</v>
          </cell>
          <cell r="B3154" t="str">
            <v>ESTUFA 3 pts. PRECISA 5000 CHLLG</v>
          </cell>
          <cell r="C3154" t="str">
            <v>UN</v>
          </cell>
          <cell r="D3154" t="str">
            <v>SP5030EI</v>
          </cell>
          <cell r="E3154">
            <v>39892</v>
          </cell>
          <cell r="F3154">
            <v>286293</v>
          </cell>
        </row>
        <row r="3155">
          <cell r="A3155">
            <v>435</v>
          </cell>
          <cell r="B3155" t="str">
            <v>ESTUFA Gas HACEB</v>
          </cell>
          <cell r="C3155" t="str">
            <v>UN</v>
          </cell>
          <cell r="D3155" t="str">
            <v>G504</v>
          </cell>
          <cell r="E3155">
            <v>40835</v>
          </cell>
          <cell r="F3155">
            <v>444280</v>
          </cell>
        </row>
        <row r="3156">
          <cell r="A3156">
            <v>434</v>
          </cell>
          <cell r="B3156" t="str">
            <v>ESTUFA GAS 4 Ptos ECONOMICA</v>
          </cell>
          <cell r="C3156" t="str">
            <v>UN</v>
          </cell>
          <cell r="D3156">
            <v>700</v>
          </cell>
          <cell r="E3156">
            <v>40023</v>
          </cell>
          <cell r="F3156">
            <v>70747</v>
          </cell>
        </row>
        <row r="3157">
          <cell r="A3157">
            <v>1868</v>
          </cell>
          <cell r="B3157" t="str">
            <v>ESTUFA GAS .Piso Gabinete</v>
          </cell>
          <cell r="C3157" t="str">
            <v>UN</v>
          </cell>
          <cell r="D3157">
            <v>405</v>
          </cell>
          <cell r="E3157">
            <v>40023</v>
          </cell>
          <cell r="F3157">
            <v>219731</v>
          </cell>
        </row>
        <row r="3158">
          <cell r="A3158">
            <v>1014</v>
          </cell>
          <cell r="B3158" t="str">
            <v>ESTUFA GAS 2 pts. PRECISA CHLLG</v>
          </cell>
          <cell r="C3158" t="str">
            <v>UN</v>
          </cell>
          <cell r="D3158" t="str">
            <v>SP5020ES</v>
          </cell>
          <cell r="E3158">
            <v>39892</v>
          </cell>
          <cell r="F3158">
            <v>300634</v>
          </cell>
        </row>
        <row r="3159">
          <cell r="A3159">
            <v>9455</v>
          </cell>
          <cell r="B3159" t="str">
            <v>ESTUFA GAS 3 pts. PRECISA CHLLG</v>
          </cell>
          <cell r="C3159" t="str">
            <v>UN</v>
          </cell>
          <cell r="D3159" t="str">
            <v>SP5030EI</v>
          </cell>
          <cell r="E3159">
            <v>39892</v>
          </cell>
          <cell r="F3159">
            <v>286293</v>
          </cell>
        </row>
        <row r="3160">
          <cell r="A3160">
            <v>1870</v>
          </cell>
          <cell r="B3160" t="str">
            <v>ESTUFA GAS 4 Ptos</v>
          </cell>
          <cell r="C3160" t="str">
            <v>UN</v>
          </cell>
          <cell r="D3160">
            <v>412</v>
          </cell>
          <cell r="E3160">
            <v>39888</v>
          </cell>
          <cell r="F3160">
            <v>118223</v>
          </cell>
        </row>
        <row r="3161">
          <cell r="A3161">
            <v>1098</v>
          </cell>
          <cell r="B3161" t="str">
            <v>ESTUFA GAS 4 pts, CORNING GLASS</v>
          </cell>
          <cell r="C3161" t="str">
            <v>UN</v>
          </cell>
          <cell r="D3161" t="str">
            <v>SL6440E</v>
          </cell>
          <cell r="E3161">
            <v>39892</v>
          </cell>
          <cell r="F3161">
            <v>864725</v>
          </cell>
        </row>
        <row r="3162">
          <cell r="A3162">
            <v>987</v>
          </cell>
          <cell r="B3162" t="str">
            <v>ESTUFA GAS 4 pts. Compact 6000 CHLLG</v>
          </cell>
          <cell r="C3162" t="str">
            <v>UN</v>
          </cell>
          <cell r="D3162" t="str">
            <v>SS 6640EI</v>
          </cell>
          <cell r="E3162">
            <v>39892</v>
          </cell>
          <cell r="F3162">
            <v>516108</v>
          </cell>
        </row>
        <row r="3163">
          <cell r="A3163">
            <v>1097</v>
          </cell>
          <cell r="B3163" t="str">
            <v>ESTUFA GAS 4 pts. CORNING GLASS</v>
          </cell>
          <cell r="C3163" t="str">
            <v>UN</v>
          </cell>
          <cell r="D3163" t="str">
            <v>SL6540EI</v>
          </cell>
          <cell r="E3163">
            <v>39892</v>
          </cell>
          <cell r="F3163">
            <v>921027</v>
          </cell>
        </row>
        <row r="3164">
          <cell r="A3164">
            <v>3258</v>
          </cell>
          <cell r="B3164" t="str">
            <v>ESTUFA GAS 4pts. Classic CHLLG</v>
          </cell>
          <cell r="C3164" t="str">
            <v>UN</v>
          </cell>
          <cell r="D3164" t="str">
            <v>SC6040EI</v>
          </cell>
          <cell r="E3164">
            <v>39892</v>
          </cell>
          <cell r="F3164">
            <v>570995</v>
          </cell>
        </row>
        <row r="3165">
          <cell r="A3165">
            <v>432</v>
          </cell>
          <cell r="B3165" t="str">
            <v>ESTUFA GAS Color 3 Ptos.ALMENDRA</v>
          </cell>
          <cell r="C3165" t="str">
            <v>UN</v>
          </cell>
          <cell r="D3165">
            <v>306</v>
          </cell>
          <cell r="E3165">
            <v>39888</v>
          </cell>
          <cell r="F3165">
            <v>52711</v>
          </cell>
        </row>
        <row r="3166">
          <cell r="A3166">
            <v>433</v>
          </cell>
          <cell r="B3166" t="str">
            <v>ESTUFA GAS Cr. 2 Ptos. INDUC.</v>
          </cell>
          <cell r="C3166" t="str">
            <v>UN</v>
          </cell>
          <cell r="D3166" t="str">
            <v>SP5020EI</v>
          </cell>
          <cell r="E3166">
            <v>39892</v>
          </cell>
          <cell r="F3166">
            <v>300635</v>
          </cell>
        </row>
        <row r="3168">
          <cell r="B3168" t="str">
            <v>Tekhne Ltda. Control Integral de Obras</v>
          </cell>
        </row>
        <row r="3172">
          <cell r="B3172" t="str">
            <v>Listado de Insumos</v>
          </cell>
        </row>
        <row r="3174">
          <cell r="A3174">
            <v>43132</v>
          </cell>
          <cell r="C3174" t="str">
            <v>INSTITUTO DISTRITAL DE RECREACION Y</v>
          </cell>
          <cell r="E3174" t="str">
            <v>Página 45</v>
          </cell>
        </row>
        <row r="3177">
          <cell r="A3177" t="str">
            <v>Código</v>
          </cell>
          <cell r="B3177" t="str">
            <v>Descripción</v>
          </cell>
          <cell r="D3177" t="str">
            <v>Unidad</v>
          </cell>
          <cell r="F3177" t="str">
            <v>Referencia</v>
          </cell>
        </row>
        <row r="3180">
          <cell r="A3180">
            <v>1867</v>
          </cell>
          <cell r="B3180" t="str">
            <v>ESTUFA GAS Cr. 3 Ptos. INDUC.</v>
          </cell>
          <cell r="C3180" t="str">
            <v>UN</v>
          </cell>
          <cell r="D3180" t="str">
            <v>SP5030</v>
          </cell>
          <cell r="E3180">
            <v>39892</v>
          </cell>
          <cell r="F3180">
            <v>252300</v>
          </cell>
        </row>
        <row r="3181">
          <cell r="A3181">
            <v>1869</v>
          </cell>
          <cell r="B3181" t="str">
            <v>ESTUFA GAS Cr.Piso INDUC</v>
          </cell>
          <cell r="C3181" t="str">
            <v>UN</v>
          </cell>
          <cell r="D3181" t="str">
            <v>SP5040E</v>
          </cell>
          <cell r="E3181">
            <v>39892</v>
          </cell>
          <cell r="F3181">
            <v>353900</v>
          </cell>
        </row>
        <row r="3182">
          <cell r="A3182">
            <v>1866</v>
          </cell>
          <cell r="B3182" t="str">
            <v>ESTUFA GAS Esmlt. 2Ptos</v>
          </cell>
          <cell r="C3182" t="str">
            <v>UN</v>
          </cell>
          <cell r="D3182">
            <v>302</v>
          </cell>
          <cell r="E3182">
            <v>39888</v>
          </cell>
          <cell r="F3182">
            <v>34356</v>
          </cell>
        </row>
        <row r="3184">
          <cell r="A3184">
            <v>3659</v>
          </cell>
          <cell r="B3184" t="str">
            <v>ESTUFA INDUSTRIAL A GAS</v>
          </cell>
          <cell r="C3184" t="str">
            <v>UN</v>
          </cell>
          <cell r="E3184">
            <v>39659</v>
          </cell>
          <cell r="F3184">
            <v>1209131</v>
          </cell>
        </row>
        <row r="3185">
          <cell r="A3185">
            <v>3650</v>
          </cell>
          <cell r="B3185" t="str">
            <v>ESTUFA INDUSTRIAL A GAS MARCA INOX</v>
          </cell>
          <cell r="C3185" t="str">
            <v>UN</v>
          </cell>
          <cell r="E3185">
            <v>40026</v>
          </cell>
          <cell r="F3185">
            <v>4400000</v>
          </cell>
        </row>
        <row r="3187">
          <cell r="A3187">
            <v>436</v>
          </cell>
          <cell r="B3187" t="str">
            <v>ESTUFA MIXTA HACEB</v>
          </cell>
          <cell r="C3187" t="str">
            <v>UN</v>
          </cell>
          <cell r="D3187" t="str">
            <v>502-2</v>
          </cell>
          <cell r="E3187">
            <v>40835</v>
          </cell>
          <cell r="F3187">
            <v>610160</v>
          </cell>
        </row>
        <row r="3188">
          <cell r="A3188">
            <v>3257</v>
          </cell>
          <cell r="B3188" t="str">
            <v>ESTUFA MIXTA 4 pts. 6000 CHLLG</v>
          </cell>
          <cell r="C3188" t="str">
            <v>UN</v>
          </cell>
          <cell r="D3188" t="str">
            <v>SS6631EI</v>
          </cell>
          <cell r="E3188">
            <v>39892</v>
          </cell>
          <cell r="F3188">
            <v>564621</v>
          </cell>
        </row>
        <row r="3189">
          <cell r="A3189">
            <v>1127</v>
          </cell>
          <cell r="B3189" t="str">
            <v>ESTUFA MIXTA 4 pts. Cristal CHLLG</v>
          </cell>
          <cell r="C3189" t="str">
            <v>UN</v>
          </cell>
          <cell r="D3189" t="str">
            <v>SL6431EI</v>
          </cell>
          <cell r="E3189">
            <v>39892</v>
          </cell>
          <cell r="F3189">
            <v>915362</v>
          </cell>
        </row>
        <row r="3190">
          <cell r="A3190">
            <v>3260</v>
          </cell>
          <cell r="B3190" t="str">
            <v>ESTUFA MIXTA 4 pts. enc. e/tronic Classic</v>
          </cell>
          <cell r="C3190" t="str">
            <v>UN</v>
          </cell>
          <cell r="D3190" t="str">
            <v>SC6631EI</v>
          </cell>
          <cell r="E3190">
            <v>39892</v>
          </cell>
          <cell r="F3190">
            <v>564620</v>
          </cell>
        </row>
        <row r="3191">
          <cell r="A3191">
            <v>1013</v>
          </cell>
          <cell r="B3191" t="str">
            <v>ESTUFA MIXTA 4 pts.DELTA CHLLG</v>
          </cell>
          <cell r="C3191" t="str">
            <v>UN</v>
          </cell>
          <cell r="D3191" t="str">
            <v>SD6131EI</v>
          </cell>
          <cell r="E3191">
            <v>39892</v>
          </cell>
          <cell r="F3191">
            <v>561079</v>
          </cell>
        </row>
        <row r="3192">
          <cell r="A3192">
            <v>994</v>
          </cell>
          <cell r="B3192" t="str">
            <v>ESTUFA MIXTA 5 pts. INOX Classic</v>
          </cell>
          <cell r="C3192" t="str">
            <v>UN</v>
          </cell>
          <cell r="D3192" t="str">
            <v>SI7641EI</v>
          </cell>
          <cell r="E3192">
            <v>39892</v>
          </cell>
          <cell r="F3192">
            <v>861184</v>
          </cell>
        </row>
        <row r="3193">
          <cell r="A3193">
            <v>2754</v>
          </cell>
          <cell r="B3193" t="str">
            <v>ESTUFA MIXTA 6Pts CIMSA</v>
          </cell>
          <cell r="C3193" t="str">
            <v>UN</v>
          </cell>
          <cell r="D3193" t="str">
            <v>AM2A-6</v>
          </cell>
          <cell r="E3193">
            <v>39661</v>
          </cell>
          <cell r="F3193">
            <v>637081</v>
          </cell>
        </row>
        <row r="3194">
          <cell r="A3194">
            <v>3259</v>
          </cell>
          <cell r="B3194" t="str">
            <v>ESTUFA MIXTA4 pts.enc.e/tronicClassCHLLG(NO</v>
          </cell>
          <cell r="C3194" t="str">
            <v>UN</v>
          </cell>
          <cell r="D3194" t="str">
            <v>SC6031EI</v>
          </cell>
          <cell r="E3194">
            <v>39892</v>
          </cell>
          <cell r="F3194">
            <v>601093</v>
          </cell>
        </row>
        <row r="3196">
          <cell r="A3196">
            <v>3654</v>
          </cell>
          <cell r="B3196" t="str">
            <v>FOGON GIGANTE A GAS.MARCA INOX</v>
          </cell>
          <cell r="C3196" t="str">
            <v>UN</v>
          </cell>
          <cell r="E3196">
            <v>40026</v>
          </cell>
          <cell r="F3196">
            <v>1080000</v>
          </cell>
        </row>
        <row r="3197">
          <cell r="A3197">
            <v>3657</v>
          </cell>
          <cell r="B3197" t="str">
            <v>FREIDORA A GAS</v>
          </cell>
          <cell r="C3197" t="str">
            <v>UN</v>
          </cell>
          <cell r="E3197">
            <v>39659</v>
          </cell>
          <cell r="F3197">
            <v>1142420</v>
          </cell>
        </row>
        <row r="3198">
          <cell r="A3198">
            <v>3647</v>
          </cell>
          <cell r="B3198" t="str">
            <v>HORNO EN ACERO INOXIDABLE</v>
          </cell>
          <cell r="C3198" t="str">
            <v>UN</v>
          </cell>
          <cell r="E3198">
            <v>39893</v>
          </cell>
          <cell r="F3198">
            <v>2052040</v>
          </cell>
        </row>
        <row r="3200">
          <cell r="A3200">
            <v>443</v>
          </cell>
          <cell r="B3200" t="str">
            <v>HORNO A GAS CIMSA</v>
          </cell>
          <cell r="C3200" t="str">
            <v>UN</v>
          </cell>
          <cell r="D3200" t="str">
            <v>HG-51</v>
          </cell>
          <cell r="E3200">
            <v>39884</v>
          </cell>
          <cell r="F3200">
            <v>433520</v>
          </cell>
        </row>
        <row r="3201">
          <cell r="A3201">
            <v>1001</v>
          </cell>
          <cell r="B3201" t="str">
            <v>HORNO Elec. estático CHLL</v>
          </cell>
          <cell r="C3201" t="str">
            <v>UN</v>
          </cell>
          <cell r="D3201" t="str">
            <v>HE2500</v>
          </cell>
          <cell r="E3201">
            <v>39662</v>
          </cell>
          <cell r="F3201">
            <v>625898</v>
          </cell>
        </row>
        <row r="3202">
          <cell r="A3202">
            <v>1002</v>
          </cell>
          <cell r="B3202" t="str">
            <v>HORNO Elec. Ventil. full glass+timer CHLLG</v>
          </cell>
          <cell r="C3202" t="str">
            <v>UN</v>
          </cell>
          <cell r="D3202" t="str">
            <v>HE9500</v>
          </cell>
          <cell r="E3202">
            <v>39892</v>
          </cell>
          <cell r="F3202">
            <v>1399778</v>
          </cell>
        </row>
        <row r="3203">
          <cell r="A3203">
            <v>445</v>
          </cell>
          <cell r="B3203" t="str">
            <v>HORNO ELECTRICO CIMSA</v>
          </cell>
          <cell r="C3203" t="str">
            <v>UN</v>
          </cell>
          <cell r="D3203" t="str">
            <v>HC-51</v>
          </cell>
          <cell r="E3203">
            <v>39884</v>
          </cell>
          <cell r="F3203">
            <v>458200</v>
          </cell>
        </row>
        <row r="3204">
          <cell r="A3204">
            <v>995</v>
          </cell>
          <cell r="B3204" t="str">
            <v>HORNO GAS empot. CHLLG</v>
          </cell>
          <cell r="C3204" t="str">
            <v>UN</v>
          </cell>
          <cell r="D3204" t="str">
            <v>HG2540 nat.</v>
          </cell>
          <cell r="E3204">
            <v>39892</v>
          </cell>
          <cell r="F3204">
            <v>597729</v>
          </cell>
        </row>
        <row r="3205">
          <cell r="A3205">
            <v>999</v>
          </cell>
          <cell r="B3205" t="str">
            <v>HORNO GAS empot.+resit. dorada CHLLG</v>
          </cell>
          <cell r="C3205" t="str">
            <v>UN</v>
          </cell>
          <cell r="D3205" t="str">
            <v>HG 2560 nat.</v>
          </cell>
          <cell r="E3205">
            <v>39892</v>
          </cell>
          <cell r="F3205">
            <v>781687</v>
          </cell>
        </row>
        <row r="3206">
          <cell r="A3206">
            <v>1000</v>
          </cell>
          <cell r="B3206" t="str">
            <v>HORNO GAS full safety CHLLG</v>
          </cell>
          <cell r="C3206" t="str">
            <v>UN</v>
          </cell>
          <cell r="D3206" t="str">
            <v>HG 2590 nat.</v>
          </cell>
          <cell r="E3206">
            <v>39892</v>
          </cell>
          <cell r="F3206">
            <v>1084978</v>
          </cell>
        </row>
        <row r="3207">
          <cell r="A3207">
            <v>444</v>
          </cell>
          <cell r="B3207" t="str">
            <v>HORNO VIDRIO PANORAMICO HACEB(NO</v>
          </cell>
          <cell r="C3207" t="str">
            <v>UN</v>
          </cell>
          <cell r="D3207" t="str">
            <v>H50VP</v>
          </cell>
          <cell r="E3207">
            <v>39892</v>
          </cell>
          <cell r="F3207">
            <v>356120</v>
          </cell>
        </row>
        <row r="3208">
          <cell r="A3208">
            <v>1943</v>
          </cell>
          <cell r="B3208" t="str">
            <v>HORNO VIDRIO PANORAMICO HACEB(NO</v>
          </cell>
          <cell r="C3208" t="str">
            <v>UN</v>
          </cell>
          <cell r="D3208" t="str">
            <v>H60VP</v>
          </cell>
          <cell r="E3208">
            <v>39892</v>
          </cell>
          <cell r="F3208">
            <v>380480</v>
          </cell>
        </row>
        <row r="3210">
          <cell r="A3210">
            <v>446</v>
          </cell>
          <cell r="B3210" t="str">
            <v>LAVADERO GRANITO 50x60X0.9 FLAUTA</v>
          </cell>
          <cell r="C3210" t="str">
            <v>UN</v>
          </cell>
          <cell r="E3210">
            <v>39892</v>
          </cell>
          <cell r="F3210">
            <v>67200</v>
          </cell>
        </row>
        <row r="3211">
          <cell r="A3211">
            <v>143</v>
          </cell>
          <cell r="B3211" t="str">
            <v>LAVADERO GRANITO 80x60</v>
          </cell>
          <cell r="C3211" t="str">
            <v>UN</v>
          </cell>
          <cell r="E3211">
            <v>40045</v>
          </cell>
          <cell r="F3211">
            <v>102800</v>
          </cell>
        </row>
        <row r="3213">
          <cell r="A3213">
            <v>440</v>
          </cell>
          <cell r="B3213" t="str">
            <v>LAVADERO L=.47x.60 POLIESTER</v>
          </cell>
          <cell r="C3213" t="str">
            <v>UN</v>
          </cell>
          <cell r="D3213" t="str">
            <v>60 X 60</v>
          </cell>
          <cell r="E3213">
            <v>39892</v>
          </cell>
          <cell r="F3213">
            <v>131080</v>
          </cell>
        </row>
        <row r="3214">
          <cell r="A3214">
            <v>449</v>
          </cell>
          <cell r="B3214" t="str">
            <v>LAVADERO L=.75x.60 con flauta</v>
          </cell>
          <cell r="C3214" t="str">
            <v>UN</v>
          </cell>
          <cell r="D3214" t="str">
            <v>17560F</v>
          </cell>
          <cell r="E3214">
            <v>40026</v>
          </cell>
          <cell r="F3214">
            <v>147000</v>
          </cell>
        </row>
        <row r="3216">
          <cell r="A3216">
            <v>450</v>
          </cell>
          <cell r="B3216" t="str">
            <v>LAVAPLATOS 60 x 40 Esmaltado</v>
          </cell>
          <cell r="C3216" t="str">
            <v>UN</v>
          </cell>
          <cell r="E3216">
            <v>40415</v>
          </cell>
          <cell r="F3216">
            <v>65000</v>
          </cell>
        </row>
        <row r="3217">
          <cell r="A3217">
            <v>104685</v>
          </cell>
          <cell r="B3217" t="str">
            <v>LAVAPLATOS A . INOX. 0.57M X 0.51M</v>
          </cell>
          <cell r="C3217" t="str">
            <v>UD</v>
          </cell>
          <cell r="E3217">
            <v>41185</v>
          </cell>
          <cell r="F3217">
            <v>119036</v>
          </cell>
        </row>
        <row r="3219">
          <cell r="A3219">
            <v>1011</v>
          </cell>
          <cell r="B3219" t="str">
            <v>LAVAPLATOS A.Inox.0.48 CHLLG</v>
          </cell>
          <cell r="C3219" t="str">
            <v>UN</v>
          </cell>
          <cell r="D3219" t="str">
            <v>LV3042</v>
          </cell>
          <cell r="E3219">
            <v>40478</v>
          </cell>
          <cell r="F3219">
            <v>197200</v>
          </cell>
        </row>
        <row r="3221">
          <cell r="A3221">
            <v>103524</v>
          </cell>
          <cell r="B3221" t="str">
            <v>Lavaplatos empotrar cal. 20 acero inox 50x35 **</v>
          </cell>
          <cell r="C3221" t="str">
            <v>UN</v>
          </cell>
          <cell r="E3221">
            <v>42776</v>
          </cell>
          <cell r="F3221">
            <v>43200</v>
          </cell>
        </row>
        <row r="3223">
          <cell r="A3223">
            <v>2606</v>
          </cell>
          <cell r="B3223" t="str">
            <v>LAVAPLATOS MOEN</v>
          </cell>
          <cell r="C3223" t="str">
            <v>UN</v>
          </cell>
          <cell r="D3223">
            <v>22901</v>
          </cell>
          <cell r="E3223">
            <v>39891</v>
          </cell>
          <cell r="F3223">
            <v>348481</v>
          </cell>
        </row>
        <row r="3225">
          <cell r="A3225">
            <v>3649</v>
          </cell>
          <cell r="B3225" t="str">
            <v>MAQUINA LAVAPLATOS.MARCA INOX</v>
          </cell>
          <cell r="C3225" t="str">
            <v>UN</v>
          </cell>
          <cell r="E3225">
            <v>40026</v>
          </cell>
          <cell r="F3225">
            <v>21700000</v>
          </cell>
        </row>
        <row r="3226">
          <cell r="A3226">
            <v>3658</v>
          </cell>
          <cell r="B3226" t="str">
            <v>MARMITA A GAS</v>
          </cell>
          <cell r="C3226" t="str">
            <v>UN</v>
          </cell>
          <cell r="E3226">
            <v>39659</v>
          </cell>
          <cell r="F3226">
            <v>1192979</v>
          </cell>
        </row>
        <row r="3227">
          <cell r="A3227">
            <v>3651</v>
          </cell>
          <cell r="B3227" t="str">
            <v>MARMITA A GAS.MARCA INOX</v>
          </cell>
          <cell r="C3227" t="str">
            <v>UN</v>
          </cell>
          <cell r="E3227">
            <v>39659</v>
          </cell>
          <cell r="F3227">
            <v>532260</v>
          </cell>
        </row>
        <row r="3228">
          <cell r="A3228">
            <v>3648</v>
          </cell>
          <cell r="B3228" t="str">
            <v>MESA PARA COCINERO -DL</v>
          </cell>
          <cell r="C3228" t="str">
            <v>UN</v>
          </cell>
          <cell r="E3228">
            <v>40026</v>
          </cell>
          <cell r="F3228">
            <v>3320000</v>
          </cell>
        </row>
        <row r="3229">
          <cell r="A3229">
            <v>1937</v>
          </cell>
          <cell r="B3229" t="str">
            <v>NEVERA NE 8 HACEB</v>
          </cell>
          <cell r="C3229" t="str">
            <v>UN</v>
          </cell>
          <cell r="E3229">
            <v>39892</v>
          </cell>
          <cell r="F3229">
            <v>704000</v>
          </cell>
        </row>
        <row r="3231">
          <cell r="A3231">
            <v>1939</v>
          </cell>
          <cell r="B3231" t="str">
            <v>NEVERA NE10 HACEB</v>
          </cell>
          <cell r="C3231" t="str">
            <v>UN</v>
          </cell>
          <cell r="D3231" t="str">
            <v>2 Puertas</v>
          </cell>
          <cell r="E3231">
            <v>39892</v>
          </cell>
          <cell r="F3231">
            <v>830500</v>
          </cell>
        </row>
        <row r="3233">
          <cell r="A3233">
            <v>1940</v>
          </cell>
          <cell r="B3233" t="str">
            <v>NEVERA NE12 HACEB</v>
          </cell>
          <cell r="C3233" t="str">
            <v>UN</v>
          </cell>
          <cell r="E3233">
            <v>39892</v>
          </cell>
          <cell r="F3233">
            <v>1026000</v>
          </cell>
        </row>
        <row r="3235">
          <cell r="A3235">
            <v>1941</v>
          </cell>
          <cell r="B3235" t="str">
            <v>NEVERA NE9 HACEB</v>
          </cell>
          <cell r="C3235" t="str">
            <v>UN</v>
          </cell>
          <cell r="D3235" t="str">
            <v>1 Puerta</v>
          </cell>
          <cell r="E3235">
            <v>39892</v>
          </cell>
          <cell r="F3235">
            <v>731000</v>
          </cell>
        </row>
        <row r="3237">
          <cell r="A3237">
            <v>3661</v>
          </cell>
          <cell r="B3237" t="str">
            <v>PLANCHA A GAS CON GABINETE</v>
          </cell>
          <cell r="C3237" t="str">
            <v>UN</v>
          </cell>
          <cell r="E3237">
            <v>39659</v>
          </cell>
          <cell r="F3237">
            <v>67413</v>
          </cell>
        </row>
        <row r="3239">
          <cell r="A3239">
            <v>3266</v>
          </cell>
          <cell r="B3239" t="str">
            <v>POCETA V.I.S CHLLG</v>
          </cell>
          <cell r="C3239" t="str">
            <v>UN</v>
          </cell>
          <cell r="D3239" t="str">
            <v>LV 3042</v>
          </cell>
          <cell r="E3239">
            <v>39892</v>
          </cell>
          <cell r="F3239">
            <v>127995</v>
          </cell>
        </row>
        <row r="3241">
          <cell r="A3241">
            <v>3652</v>
          </cell>
          <cell r="B3241" t="str">
            <v>REPISA SENCILLA TIPO CONTRA PARED</v>
          </cell>
          <cell r="C3241" t="str">
            <v>UN</v>
          </cell>
          <cell r="E3241">
            <v>40026</v>
          </cell>
          <cell r="F3241">
            <v>240000</v>
          </cell>
        </row>
        <row r="3243">
          <cell r="A3243">
            <v>100354</v>
          </cell>
          <cell r="B3243" t="str">
            <v>Sal marina **</v>
          </cell>
          <cell r="C3243" t="str">
            <v>KG</v>
          </cell>
          <cell r="D3243" t="str">
            <v>V.I.S.</v>
          </cell>
          <cell r="E3243">
            <v>39665</v>
          </cell>
          <cell r="F3243">
            <v>867</v>
          </cell>
        </row>
        <row r="3246">
          <cell r="A3246">
            <v>10</v>
          </cell>
          <cell r="C3246" t="str">
            <v>FERRETERIA Y HERRAMIENTAS</v>
          </cell>
        </row>
        <row r="3249">
          <cell r="A3249">
            <v>106164</v>
          </cell>
          <cell r="B3249" t="str">
            <v>Abrazadaera Uacero inox.de 5/16"para Ø</v>
          </cell>
          <cell r="C3249" t="str">
            <v>und</v>
          </cell>
          <cell r="E3249">
            <v>42836</v>
          </cell>
          <cell r="F3249">
            <v>4284</v>
          </cell>
        </row>
        <row r="3252">
          <cell r="B3252" t="str">
            <v>Tekhne Ltda. Control Integral de Obras</v>
          </cell>
        </row>
        <row r="3256">
          <cell r="B3256" t="str">
            <v>Listado de Insumos</v>
          </cell>
        </row>
        <row r="3258">
          <cell r="A3258">
            <v>43132</v>
          </cell>
          <cell r="C3258" t="str">
            <v>INSTITUTO DISTRITAL DE RECREACION Y</v>
          </cell>
          <cell r="E3258" t="str">
            <v>Página 46</v>
          </cell>
        </row>
        <row r="3261">
          <cell r="A3261" t="str">
            <v>Código</v>
          </cell>
          <cell r="B3261" t="str">
            <v>Descripción</v>
          </cell>
          <cell r="D3261" t="str">
            <v>Unidad</v>
          </cell>
          <cell r="F3261" t="str">
            <v>Referencia</v>
          </cell>
        </row>
        <row r="3264">
          <cell r="A3264">
            <v>106298</v>
          </cell>
          <cell r="B3264" t="str">
            <v>ABRAZADERA EN U ACERO INOX-5/16"PARA</v>
          </cell>
          <cell r="C3264" t="str">
            <v>UN</v>
          </cell>
          <cell r="E3264">
            <v>42851</v>
          </cell>
          <cell r="F3264">
            <v>9520</v>
          </cell>
        </row>
        <row r="3266">
          <cell r="A3266">
            <v>101846</v>
          </cell>
          <cell r="B3266" t="str">
            <v>ABRAZADERA 1/2" a 3/4" Tub. HG**</v>
          </cell>
          <cell r="C3266" t="str">
            <v>UN</v>
          </cell>
          <cell r="D3266">
            <v>109145</v>
          </cell>
          <cell r="E3266">
            <v>42853</v>
          </cell>
          <cell r="F3266">
            <v>1605</v>
          </cell>
        </row>
        <row r="3267">
          <cell r="A3267">
            <v>3849</v>
          </cell>
          <cell r="B3267" t="str">
            <v>ABRAZADERA PLASTICA 3/8"</v>
          </cell>
          <cell r="C3267" t="str">
            <v>UN</v>
          </cell>
          <cell r="D3267">
            <v>109070</v>
          </cell>
          <cell r="E3267">
            <v>40884</v>
          </cell>
          <cell r="F3267">
            <v>1000</v>
          </cell>
        </row>
        <row r="3268">
          <cell r="A3268">
            <v>3846</v>
          </cell>
          <cell r="B3268" t="str">
            <v>ABRAZADERA PLASTICA 5/8"</v>
          </cell>
          <cell r="C3268" t="str">
            <v>UN</v>
          </cell>
          <cell r="D3268">
            <v>109145</v>
          </cell>
          <cell r="E3268">
            <v>40884</v>
          </cell>
          <cell r="F3268">
            <v>900</v>
          </cell>
        </row>
        <row r="3270">
          <cell r="A3270">
            <v>106165</v>
          </cell>
          <cell r="B3270" t="str">
            <v>Abrazadera Uacero inox.de 1/4"para Ø 1"+tuerca</v>
          </cell>
          <cell r="C3270" t="str">
            <v>und</v>
          </cell>
          <cell r="E3270">
            <v>42836</v>
          </cell>
          <cell r="F3270">
            <v>2142</v>
          </cell>
        </row>
        <row r="3271">
          <cell r="A3271">
            <v>106167</v>
          </cell>
          <cell r="B3271" t="str">
            <v>Abrazadera Uacero inox.de 1/4"para Ø</v>
          </cell>
          <cell r="C3271" t="str">
            <v>und</v>
          </cell>
          <cell r="E3271">
            <v>42836</v>
          </cell>
          <cell r="F3271">
            <v>2856</v>
          </cell>
        </row>
        <row r="3272">
          <cell r="A3272">
            <v>106166</v>
          </cell>
          <cell r="B3272" t="str">
            <v>Abrazadera Uacero inox.de 1/4"para Ø</v>
          </cell>
          <cell r="C3272" t="str">
            <v>und</v>
          </cell>
          <cell r="E3272">
            <v>42836</v>
          </cell>
          <cell r="F3272">
            <v>2380</v>
          </cell>
        </row>
        <row r="3273">
          <cell r="A3273">
            <v>106168</v>
          </cell>
          <cell r="B3273" t="str">
            <v>Abrazadera Uacero inox.de 5/16"para Ø 2"+tuerca</v>
          </cell>
          <cell r="C3273" t="str">
            <v>und</v>
          </cell>
          <cell r="E3273">
            <v>42836</v>
          </cell>
          <cell r="F3273">
            <v>3451</v>
          </cell>
        </row>
        <row r="3274">
          <cell r="A3274">
            <v>106169</v>
          </cell>
          <cell r="B3274" t="str">
            <v>Abrazadera Uacero inox.de 5/16"para Ø 3"+tuerca</v>
          </cell>
          <cell r="C3274" t="str">
            <v>und</v>
          </cell>
          <cell r="E3274">
            <v>42836</v>
          </cell>
          <cell r="F3274">
            <v>4284</v>
          </cell>
        </row>
        <row r="3275">
          <cell r="A3275">
            <v>106189</v>
          </cell>
          <cell r="B3275" t="str">
            <v>Abrazadera Uacero inox.de 5/16"para Ø 6"+tuerca</v>
          </cell>
          <cell r="C3275" t="str">
            <v>und</v>
          </cell>
          <cell r="E3275">
            <v>42849</v>
          </cell>
          <cell r="F3275">
            <v>9520</v>
          </cell>
        </row>
        <row r="3276">
          <cell r="A3276">
            <v>106525</v>
          </cell>
          <cell r="B3276" t="str">
            <v>ACOPLES-BRONCE MACHO Y HEMBRA TIPO</v>
          </cell>
          <cell r="C3276" t="str">
            <v>und</v>
          </cell>
          <cell r="E3276">
            <v>42997</v>
          </cell>
          <cell r="F3276">
            <v>12079</v>
          </cell>
        </row>
        <row r="3277">
          <cell r="A3277">
            <v>104470</v>
          </cell>
          <cell r="B3277" t="str">
            <v>ACRONAL/GRECONAL</v>
          </cell>
          <cell r="C3277" t="str">
            <v>gln</v>
          </cell>
          <cell r="E3277">
            <v>41134</v>
          </cell>
          <cell r="F3277">
            <v>24150</v>
          </cell>
        </row>
        <row r="3278">
          <cell r="A3278">
            <v>106362</v>
          </cell>
          <cell r="B3278" t="str">
            <v>ADHESIVO-80 EN SPRAY (19 ONZAS)</v>
          </cell>
          <cell r="C3278" t="str">
            <v>UN</v>
          </cell>
          <cell r="E3278">
            <v>42873</v>
          </cell>
          <cell r="F3278">
            <v>132042</v>
          </cell>
        </row>
        <row r="3280">
          <cell r="A3280">
            <v>307</v>
          </cell>
          <cell r="B3280" t="str">
            <v>ALICATE 8''</v>
          </cell>
          <cell r="C3280" t="str">
            <v>UN</v>
          </cell>
          <cell r="D3280" t="str">
            <v>84-098</v>
          </cell>
          <cell r="E3280">
            <v>40035</v>
          </cell>
          <cell r="F3280">
            <v>15000</v>
          </cell>
        </row>
        <row r="3281">
          <cell r="A3281">
            <v>486</v>
          </cell>
          <cell r="B3281" t="str">
            <v>Alicate corte diagonal 7" STANLEY O SIMILAR</v>
          </cell>
          <cell r="C3281" t="str">
            <v>UN</v>
          </cell>
          <cell r="D3281">
            <v>364286</v>
          </cell>
          <cell r="E3281">
            <v>42993</v>
          </cell>
          <cell r="F3281">
            <v>23600</v>
          </cell>
        </row>
        <row r="3282">
          <cell r="A3282">
            <v>102993</v>
          </cell>
          <cell r="B3282" t="str">
            <v>ALICATE ELECTRICISTA DE 8" - LEGITIMO **</v>
          </cell>
          <cell r="C3282" t="str">
            <v>UN</v>
          </cell>
          <cell r="D3282" t="str">
            <v>3800-8VT</v>
          </cell>
          <cell r="E3282">
            <v>40884</v>
          </cell>
          <cell r="F3282">
            <v>59900</v>
          </cell>
        </row>
        <row r="3283">
          <cell r="A3283">
            <v>466</v>
          </cell>
          <cell r="B3283" t="str">
            <v>ALICATE MANGO AISLADO 8" PUNTA LARGA</v>
          </cell>
          <cell r="C3283" t="str">
            <v>UN</v>
          </cell>
          <cell r="D3283" t="str">
            <v>84-098</v>
          </cell>
          <cell r="E3283">
            <v>42872</v>
          </cell>
          <cell r="F3283">
            <v>23900</v>
          </cell>
        </row>
        <row r="3285">
          <cell r="A3285">
            <v>1971</v>
          </cell>
          <cell r="B3285" t="str">
            <v>ALMADENA 4 lbs S/cabo HERRAGRO</v>
          </cell>
          <cell r="C3285" t="str">
            <v>LB</v>
          </cell>
          <cell r="E3285">
            <v>40331</v>
          </cell>
          <cell r="F3285">
            <v>21344</v>
          </cell>
        </row>
        <row r="3286">
          <cell r="A3286">
            <v>333</v>
          </cell>
          <cell r="B3286" t="str">
            <v>ALMADENA SIN CABO(NO USAR)</v>
          </cell>
          <cell r="C3286" t="str">
            <v>LB</v>
          </cell>
          <cell r="E3286">
            <v>40808</v>
          </cell>
          <cell r="F3286">
            <v>2204</v>
          </cell>
        </row>
        <row r="3287">
          <cell r="A3287">
            <v>465</v>
          </cell>
          <cell r="B3287" t="str">
            <v>ALMADENA 10 LIBRAS CON CABO</v>
          </cell>
          <cell r="C3287" t="str">
            <v>UN</v>
          </cell>
          <cell r="E3287">
            <v>42775</v>
          </cell>
          <cell r="F3287">
            <v>47600</v>
          </cell>
        </row>
        <row r="3288">
          <cell r="A3288">
            <v>335</v>
          </cell>
          <cell r="B3288" t="str">
            <v>AMARRE PARA TEJA PLASTICA</v>
          </cell>
          <cell r="C3288" t="str">
            <v>LB</v>
          </cell>
          <cell r="E3288">
            <v>40035</v>
          </cell>
          <cell r="F3288">
            <v>44106</v>
          </cell>
        </row>
        <row r="3290">
          <cell r="A3290">
            <v>103976</v>
          </cell>
          <cell r="B3290" t="str">
            <v>ANCLAJE EXPANSIVO - 3/8" x 3"</v>
          </cell>
          <cell r="C3290" t="str">
            <v>UN</v>
          </cell>
          <cell r="D3290" t="str">
            <v>WS1226</v>
          </cell>
          <cell r="E3290">
            <v>42775</v>
          </cell>
          <cell r="F3290">
            <v>447</v>
          </cell>
        </row>
        <row r="3291">
          <cell r="A3291">
            <v>3517</v>
          </cell>
          <cell r="B3291" t="str">
            <v>ANCLAJE CHAZO METALICO EXP. 1/2 x 2 3/4"</v>
          </cell>
          <cell r="C3291" t="str">
            <v>UN</v>
          </cell>
          <cell r="D3291" t="str">
            <v>WS1226</v>
          </cell>
          <cell r="E3291">
            <v>42836</v>
          </cell>
          <cell r="F3291">
            <v>4900</v>
          </cell>
        </row>
        <row r="3293">
          <cell r="A3293">
            <v>104959</v>
          </cell>
          <cell r="B3293" t="str">
            <v>ANCLAJE COLAPSIBLE 3/8X3" concreto</v>
          </cell>
          <cell r="C3293" t="str">
            <v>UN</v>
          </cell>
          <cell r="E3293">
            <v>42836</v>
          </cell>
          <cell r="F3293">
            <v>990</v>
          </cell>
        </row>
        <row r="3294">
          <cell r="A3294">
            <v>105066</v>
          </cell>
          <cell r="B3294" t="str">
            <v>ANCLAJE/CHAZO NYLON IMPACT 5/16 X 4"</v>
          </cell>
          <cell r="C3294" t="str">
            <v>UN</v>
          </cell>
          <cell r="E3294">
            <v>42773</v>
          </cell>
          <cell r="F3294">
            <v>626</v>
          </cell>
        </row>
        <row r="3295">
          <cell r="A3295">
            <v>104312</v>
          </cell>
          <cell r="B3295" t="str">
            <v>Arandela Plana Ø3/8"</v>
          </cell>
          <cell r="C3295" t="str">
            <v>UN</v>
          </cell>
          <cell r="E3295">
            <v>42872</v>
          </cell>
          <cell r="F3295">
            <v>316</v>
          </cell>
        </row>
        <row r="3296">
          <cell r="A3296">
            <v>106479</v>
          </cell>
          <cell r="B3296" t="str">
            <v>AZADÓN FORJADO CON CABO EN MADERA</v>
          </cell>
          <cell r="C3296" t="str">
            <v>und</v>
          </cell>
          <cell r="E3296">
            <v>42996</v>
          </cell>
          <cell r="F3296">
            <v>18518</v>
          </cell>
        </row>
        <row r="3297">
          <cell r="A3297">
            <v>469</v>
          </cell>
          <cell r="B3297" t="str">
            <v>BALDE DE CAUCHO PARA CONCRETO</v>
          </cell>
          <cell r="C3297" t="str">
            <v>UN</v>
          </cell>
          <cell r="E3297">
            <v>40331</v>
          </cell>
          <cell r="F3297">
            <v>2505</v>
          </cell>
        </row>
        <row r="3298">
          <cell r="A3298">
            <v>103248</v>
          </cell>
          <cell r="B3298" t="str">
            <v>BALDE PLASTICO NEGRO ECOPLASTICOS</v>
          </cell>
          <cell r="C3298" t="str">
            <v>UN</v>
          </cell>
          <cell r="E3298">
            <v>40826</v>
          </cell>
          <cell r="F3298">
            <v>2300</v>
          </cell>
        </row>
        <row r="3299">
          <cell r="A3299">
            <v>1973</v>
          </cell>
          <cell r="B3299" t="str">
            <v>BALDE PLASTICO NEGRO ECOPLASTICOS(NO</v>
          </cell>
          <cell r="C3299" t="str">
            <v>UN</v>
          </cell>
          <cell r="E3299">
            <v>40826</v>
          </cell>
          <cell r="F3299">
            <v>2300</v>
          </cell>
        </row>
        <row r="3300">
          <cell r="A3300">
            <v>467</v>
          </cell>
          <cell r="B3300" t="str">
            <v>BARRA 12 LIBRAS</v>
          </cell>
          <cell r="C3300" t="str">
            <v>UN</v>
          </cell>
          <cell r="E3300">
            <v>40331</v>
          </cell>
          <cell r="F3300">
            <v>50344</v>
          </cell>
        </row>
        <row r="3301">
          <cell r="A3301">
            <v>1998</v>
          </cell>
          <cell r="B3301" t="str">
            <v>BARRA 14 LBS HERRAGRO</v>
          </cell>
          <cell r="C3301" t="str">
            <v>UN</v>
          </cell>
          <cell r="E3301">
            <v>40884</v>
          </cell>
          <cell r="F3301">
            <v>33800</v>
          </cell>
        </row>
        <row r="3302">
          <cell r="A3302">
            <v>1999</v>
          </cell>
          <cell r="B3302" t="str">
            <v>BARRA 16 LBS HERRAGRO</v>
          </cell>
          <cell r="C3302" t="str">
            <v>UN</v>
          </cell>
          <cell r="E3302">
            <v>40884</v>
          </cell>
          <cell r="F3302">
            <v>40300</v>
          </cell>
        </row>
        <row r="3303">
          <cell r="A3303">
            <v>470</v>
          </cell>
          <cell r="B3303" t="str">
            <v>BARRA DE ACERO 18 Lbs.HERRAGRO O</v>
          </cell>
          <cell r="C3303" t="str">
            <v>und</v>
          </cell>
          <cell r="E3303">
            <v>42996</v>
          </cell>
          <cell r="F3303">
            <v>53800</v>
          </cell>
        </row>
        <row r="3304">
          <cell r="A3304">
            <v>471</v>
          </cell>
          <cell r="B3304" t="str">
            <v>BATEA METALICA (NO USAR)</v>
          </cell>
          <cell r="C3304" t="str">
            <v>UN</v>
          </cell>
          <cell r="E3304">
            <v>40339</v>
          </cell>
          <cell r="F3304">
            <v>9500</v>
          </cell>
        </row>
        <row r="3305">
          <cell r="A3305">
            <v>336</v>
          </cell>
          <cell r="B3305" t="str">
            <v>BATEA METALICA GRUESA (NO USAR)</v>
          </cell>
          <cell r="C3305" t="str">
            <v>UN</v>
          </cell>
          <cell r="E3305">
            <v>40035</v>
          </cell>
          <cell r="F3305">
            <v>774</v>
          </cell>
        </row>
        <row r="3306">
          <cell r="A3306">
            <v>103007</v>
          </cell>
          <cell r="B3306" t="str">
            <v>Batería tractor 22NFIS-440 **</v>
          </cell>
          <cell r="C3306" t="str">
            <v>UN</v>
          </cell>
          <cell r="E3306">
            <v>40360</v>
          </cell>
          <cell r="F3306">
            <v>169940</v>
          </cell>
        </row>
        <row r="3308">
          <cell r="A3308">
            <v>100961</v>
          </cell>
          <cell r="B3308" t="str">
            <v>BISAGRA 3" Tipo Muñeca</v>
          </cell>
          <cell r="C3308" t="str">
            <v>UN</v>
          </cell>
          <cell r="D3308">
            <v>239</v>
          </cell>
          <cell r="E3308">
            <v>40339</v>
          </cell>
          <cell r="F3308">
            <v>3944</v>
          </cell>
        </row>
        <row r="3309">
          <cell r="A3309">
            <v>474</v>
          </cell>
          <cell r="B3309" t="str">
            <v>BISAGRA CAPSULA ½" PAR</v>
          </cell>
          <cell r="C3309" t="str">
            <v>UN</v>
          </cell>
          <cell r="D3309">
            <v>188209</v>
          </cell>
          <cell r="E3309">
            <v>42857</v>
          </cell>
          <cell r="F3309">
            <v>1100</v>
          </cell>
        </row>
        <row r="3310">
          <cell r="A3310">
            <v>475</v>
          </cell>
          <cell r="B3310" t="str">
            <v>BISAGRA CAPSULA 3/4" PAR</v>
          </cell>
          <cell r="C3310" t="str">
            <v>UN</v>
          </cell>
          <cell r="D3310">
            <v>188235</v>
          </cell>
          <cell r="E3310">
            <v>40884</v>
          </cell>
          <cell r="F3310">
            <v>4200</v>
          </cell>
        </row>
        <row r="3311">
          <cell r="A3311">
            <v>100839</v>
          </cell>
          <cell r="B3311" t="str">
            <v>BISAGRA CAPSULADA 1"</v>
          </cell>
          <cell r="C3311" t="str">
            <v>PAR</v>
          </cell>
          <cell r="D3311">
            <v>188209</v>
          </cell>
          <cell r="E3311">
            <v>42857</v>
          </cell>
          <cell r="F3311">
            <v>16500</v>
          </cell>
        </row>
        <row r="3313">
          <cell r="A3313">
            <v>340</v>
          </cell>
          <cell r="B3313" t="str">
            <v>BISAGRA DE HIERRO</v>
          </cell>
          <cell r="C3313" t="str">
            <v>PAR</v>
          </cell>
          <cell r="E3313">
            <v>41778</v>
          </cell>
          <cell r="F3313">
            <v>30000</v>
          </cell>
        </row>
        <row r="3315">
          <cell r="A3315">
            <v>472</v>
          </cell>
          <cell r="B3315" t="str">
            <v>BISAGRA EN COBRE CABEZA PLANA 3"</v>
          </cell>
          <cell r="C3315" t="str">
            <v>UN</v>
          </cell>
          <cell r="D3315">
            <v>239</v>
          </cell>
          <cell r="E3315">
            <v>42797</v>
          </cell>
          <cell r="F3315">
            <v>1547</v>
          </cell>
        </row>
        <row r="3316">
          <cell r="A3316">
            <v>473</v>
          </cell>
          <cell r="B3316" t="str">
            <v>BISAGRA NUDO 2 1/2" EN COBRE CABEZA</v>
          </cell>
          <cell r="C3316" t="str">
            <v>UN</v>
          </cell>
          <cell r="D3316">
            <v>188524</v>
          </cell>
          <cell r="E3316">
            <v>42853</v>
          </cell>
          <cell r="F3316">
            <v>2450</v>
          </cell>
        </row>
        <row r="3318">
          <cell r="A3318">
            <v>104576</v>
          </cell>
          <cell r="B3318" t="str">
            <v>BISAGRA PARA MUEBLE PARCHE CIERRE</v>
          </cell>
          <cell r="C3318" t="str">
            <v>und</v>
          </cell>
          <cell r="E3318">
            <v>42111</v>
          </cell>
          <cell r="F3318">
            <v>2950</v>
          </cell>
        </row>
        <row r="3319">
          <cell r="A3319">
            <v>106423</v>
          </cell>
          <cell r="B3319" t="str">
            <v>Bisagra Perno Anticada 3x2.5pgCal.2.5mm</v>
          </cell>
          <cell r="C3319" t="str">
            <v>und</v>
          </cell>
          <cell r="E3319">
            <v>42965</v>
          </cell>
          <cell r="F3319">
            <v>5100</v>
          </cell>
        </row>
        <row r="3321">
          <cell r="A3321">
            <v>3756</v>
          </cell>
          <cell r="B3321" t="str">
            <v>BISAGRA PISTON O PIVOTE LARGA DIAM 1" X</v>
          </cell>
          <cell r="C3321" t="str">
            <v>UN</v>
          </cell>
          <cell r="D3321">
            <v>188287</v>
          </cell>
          <cell r="E3321">
            <v>42937</v>
          </cell>
          <cell r="F3321">
            <v>7000</v>
          </cell>
        </row>
        <row r="3323">
          <cell r="A3323">
            <v>106480</v>
          </cell>
          <cell r="B3323" t="str">
            <v>BISAGRA REDONDA (CÁPSULA O PISTON) DE</v>
          </cell>
          <cell r="C3323" t="str">
            <v>und</v>
          </cell>
          <cell r="E3323">
            <v>42996</v>
          </cell>
          <cell r="F3323">
            <v>4950</v>
          </cell>
        </row>
        <row r="3324">
          <cell r="A3324">
            <v>105544</v>
          </cell>
          <cell r="B3324" t="str">
            <v>BISAGRA REDONDA O DE CAPSULA (1")</v>
          </cell>
          <cell r="C3324" t="str">
            <v>UN</v>
          </cell>
          <cell r="E3324">
            <v>42836</v>
          </cell>
          <cell r="F3324">
            <v>12280</v>
          </cell>
        </row>
        <row r="3325">
          <cell r="A3325">
            <v>102999</v>
          </cell>
          <cell r="B3325" t="str">
            <v>Bocina de prueba de tonos **</v>
          </cell>
          <cell r="C3325" t="str">
            <v>UN</v>
          </cell>
          <cell r="E3325">
            <v>40360</v>
          </cell>
          <cell r="F3325">
            <v>603200</v>
          </cell>
        </row>
        <row r="3327">
          <cell r="B3327" t="str">
            <v>Tekhne Ltda. Control Integral de Obras</v>
          </cell>
        </row>
        <row r="3331">
          <cell r="B3331" t="str">
            <v>Listado de Insumos</v>
          </cell>
        </row>
        <row r="3333">
          <cell r="A3333">
            <v>43132</v>
          </cell>
          <cell r="C3333" t="str">
            <v>INSTITUTO DISTRITAL DE RECREACION Y</v>
          </cell>
          <cell r="E3333" t="str">
            <v>Página 47</v>
          </cell>
        </row>
        <row r="3336">
          <cell r="A3336" t="str">
            <v>Código</v>
          </cell>
          <cell r="B3336" t="str">
            <v>Descripción</v>
          </cell>
          <cell r="D3336" t="str">
            <v>Unidad</v>
          </cell>
          <cell r="F3336" t="str">
            <v>Referencia</v>
          </cell>
        </row>
        <row r="3339">
          <cell r="A3339">
            <v>104737</v>
          </cell>
          <cell r="B3339" t="str">
            <v>BOQUILLA CONCOLOR FLEX /STON</v>
          </cell>
          <cell r="C3339" t="str">
            <v>KG</v>
          </cell>
          <cell r="E3339">
            <v>42150</v>
          </cell>
          <cell r="F3339">
            <v>3780</v>
          </cell>
        </row>
        <row r="3341">
          <cell r="A3341">
            <v>3793</v>
          </cell>
          <cell r="B3341" t="str">
            <v>BOTA CAUCHO SEGURIDAD EN PVC CON</v>
          </cell>
          <cell r="C3341" t="str">
            <v>UN</v>
          </cell>
          <cell r="D3341">
            <v>1232</v>
          </cell>
          <cell r="E3341">
            <v>42810</v>
          </cell>
          <cell r="F3341">
            <v>46000</v>
          </cell>
        </row>
        <row r="3343">
          <cell r="A3343">
            <v>105486</v>
          </cell>
          <cell r="B3343" t="str">
            <v>BOTAS PANTANERAS EN PVC</v>
          </cell>
          <cell r="C3343" t="str">
            <v>und</v>
          </cell>
          <cell r="E3343">
            <v>42872</v>
          </cell>
          <cell r="F3343">
            <v>20900</v>
          </cell>
        </row>
        <row r="3344">
          <cell r="A3344">
            <v>104580</v>
          </cell>
          <cell r="B3344" t="str">
            <v>BOTON MANIJA CROMADO DE 1,1/4"</v>
          </cell>
          <cell r="C3344" t="str">
            <v>UN</v>
          </cell>
          <cell r="E3344">
            <v>42111</v>
          </cell>
          <cell r="F3344">
            <v>1900</v>
          </cell>
        </row>
        <row r="3345">
          <cell r="A3345">
            <v>1230</v>
          </cell>
          <cell r="B3345" t="str">
            <v>BROCA 3/8" x 5" (Para muro)</v>
          </cell>
          <cell r="C3345" t="str">
            <v>UN</v>
          </cell>
          <cell r="E3345">
            <v>42775</v>
          </cell>
          <cell r="F3345">
            <v>3397</v>
          </cell>
        </row>
        <row r="3346">
          <cell r="A3346">
            <v>104483</v>
          </cell>
          <cell r="B3346" t="str">
            <v>BROCA 5/8" (L=12") MUROS</v>
          </cell>
          <cell r="C3346" t="str">
            <v>und</v>
          </cell>
          <cell r="E3346">
            <v>41136</v>
          </cell>
          <cell r="F3346">
            <v>179800</v>
          </cell>
        </row>
        <row r="3347">
          <cell r="A3347">
            <v>103058</v>
          </cell>
          <cell r="B3347" t="str">
            <v>BROCA ACERO HSS DE 5/16</v>
          </cell>
          <cell r="C3347" t="str">
            <v>UN</v>
          </cell>
          <cell r="E3347">
            <v>42775</v>
          </cell>
          <cell r="F3347">
            <v>6900</v>
          </cell>
        </row>
        <row r="3348">
          <cell r="A3348">
            <v>104801</v>
          </cell>
          <cell r="B3348" t="str">
            <v>Broca de tungsteno de 1/2"X4"</v>
          </cell>
          <cell r="C3348" t="str">
            <v>UN</v>
          </cell>
          <cell r="E3348">
            <v>42199</v>
          </cell>
          <cell r="F3348">
            <v>6300</v>
          </cell>
        </row>
        <row r="3350">
          <cell r="A3350">
            <v>476</v>
          </cell>
          <cell r="B3350" t="str">
            <v>BROCA HSS ¼" (Para metal)</v>
          </cell>
          <cell r="C3350" t="str">
            <v>UN</v>
          </cell>
          <cell r="D3350">
            <v>206635</v>
          </cell>
          <cell r="E3350">
            <v>42775</v>
          </cell>
          <cell r="F3350">
            <v>3838</v>
          </cell>
        </row>
        <row r="3351">
          <cell r="A3351">
            <v>102952</v>
          </cell>
          <cell r="B3351" t="str">
            <v>BROCA HSS 1/2" (Para metal) (NO USAR)</v>
          </cell>
          <cell r="C3351" t="str">
            <v>UN</v>
          </cell>
          <cell r="D3351">
            <v>206635</v>
          </cell>
          <cell r="E3351">
            <v>42775</v>
          </cell>
          <cell r="F3351">
            <v>17900</v>
          </cell>
        </row>
        <row r="3352">
          <cell r="A3352">
            <v>102934</v>
          </cell>
          <cell r="B3352" t="str">
            <v>BROCA HSS 3/16" (Para metal)</v>
          </cell>
          <cell r="C3352" t="str">
            <v>UN</v>
          </cell>
          <cell r="D3352">
            <v>206635</v>
          </cell>
          <cell r="E3352">
            <v>42859</v>
          </cell>
          <cell r="F3352">
            <v>2600</v>
          </cell>
        </row>
        <row r="3353">
          <cell r="A3353">
            <v>102974</v>
          </cell>
          <cell r="B3353" t="str">
            <v>BROCA HSS 3/4" (Para metal)</v>
          </cell>
          <cell r="C3353" t="str">
            <v>UN</v>
          </cell>
          <cell r="D3353">
            <v>206635</v>
          </cell>
          <cell r="E3353">
            <v>42859</v>
          </cell>
          <cell r="F3353">
            <v>63802</v>
          </cell>
        </row>
        <row r="3355">
          <cell r="A3355">
            <v>1185</v>
          </cell>
          <cell r="B3355" t="str">
            <v>BROCA HSS DE 1/2" (Para metal)</v>
          </cell>
          <cell r="C3355" t="str">
            <v>UN</v>
          </cell>
          <cell r="E3355">
            <v>42775</v>
          </cell>
          <cell r="F3355">
            <v>17900</v>
          </cell>
        </row>
        <row r="3356">
          <cell r="A3356">
            <v>1221</v>
          </cell>
          <cell r="B3356" t="str">
            <v>BROCA HSS DE 1/8</v>
          </cell>
          <cell r="C3356" t="str">
            <v>und</v>
          </cell>
          <cell r="E3356">
            <v>42996</v>
          </cell>
          <cell r="F3356">
            <v>1650</v>
          </cell>
        </row>
        <row r="3357">
          <cell r="A3357">
            <v>1231</v>
          </cell>
          <cell r="B3357" t="str">
            <v>BROCA PARA MURO DE 3/16 X 31/2</v>
          </cell>
          <cell r="C3357" t="str">
            <v>und</v>
          </cell>
          <cell r="E3357">
            <v>42996</v>
          </cell>
          <cell r="F3357">
            <v>2500</v>
          </cell>
        </row>
        <row r="3359">
          <cell r="A3359">
            <v>101313</v>
          </cell>
          <cell r="B3359" t="str">
            <v>Broca SDS 5/8" x 6" x 8" (Para muro) Dewalt o</v>
          </cell>
          <cell r="C3359" t="str">
            <v>UN</v>
          </cell>
          <cell r="D3359">
            <v>206635</v>
          </cell>
          <cell r="E3359">
            <v>42857</v>
          </cell>
          <cell r="F3359">
            <v>8800</v>
          </cell>
        </row>
        <row r="3361">
          <cell r="A3361">
            <v>104945</v>
          </cell>
          <cell r="B3361" t="str">
            <v>BROCA SDS MAX 1.1/4" x 10-3/4" x 18" GALAXY</v>
          </cell>
          <cell r="C3361" t="str">
            <v>UN</v>
          </cell>
          <cell r="E3361">
            <v>42856</v>
          </cell>
          <cell r="F3361">
            <v>292700</v>
          </cell>
        </row>
        <row r="3362">
          <cell r="A3362">
            <v>104944</v>
          </cell>
          <cell r="B3362" t="str">
            <v>BROCA SDS PLUS 1" x 10-3/4" x 8"</v>
          </cell>
          <cell r="C3362" t="str">
            <v>UN</v>
          </cell>
          <cell r="E3362">
            <v>42856</v>
          </cell>
          <cell r="F3362">
            <v>93800</v>
          </cell>
        </row>
        <row r="3363">
          <cell r="A3363">
            <v>105157</v>
          </cell>
          <cell r="B3363" t="str">
            <v>BROCA SDS PLUS 1/2" x6-5/8" x 4" GALAXY</v>
          </cell>
          <cell r="C3363" t="str">
            <v>UN</v>
          </cell>
          <cell r="E3363">
            <v>41649</v>
          </cell>
          <cell r="F3363">
            <v>15544</v>
          </cell>
        </row>
        <row r="3364">
          <cell r="A3364">
            <v>104941</v>
          </cell>
          <cell r="B3364" t="str">
            <v>BROCA SDS PLUS 3/4" x 9-3/4" x 7" GALAXY</v>
          </cell>
          <cell r="C3364" t="str">
            <v>UD</v>
          </cell>
          <cell r="E3364">
            <v>42856</v>
          </cell>
          <cell r="F3364">
            <v>39600</v>
          </cell>
        </row>
        <row r="3365">
          <cell r="A3365">
            <v>104942</v>
          </cell>
          <cell r="B3365" t="str">
            <v>BROCA SDS PLUS 5/8" x 9-3/4" x 7" GALAXY</v>
          </cell>
          <cell r="C3365" t="str">
            <v>UD</v>
          </cell>
          <cell r="E3365">
            <v>42796</v>
          </cell>
          <cell r="F3365">
            <v>68324</v>
          </cell>
        </row>
        <row r="3366">
          <cell r="A3366">
            <v>104943</v>
          </cell>
          <cell r="B3366" t="str">
            <v>BROCA SDS PLUS 7/8" x 12-3/4" x 10" GALAXY</v>
          </cell>
          <cell r="C3366" t="str">
            <v>UN</v>
          </cell>
          <cell r="E3366">
            <v>42856</v>
          </cell>
          <cell r="F3366">
            <v>87375</v>
          </cell>
        </row>
        <row r="3367">
          <cell r="A3367">
            <v>104886</v>
          </cell>
          <cell r="B3367" t="str">
            <v>BROCA TUNGSTENO 1/4X4" (Para muro)</v>
          </cell>
          <cell r="C3367" t="str">
            <v>UN</v>
          </cell>
          <cell r="E3367">
            <v>42852</v>
          </cell>
          <cell r="F3367">
            <v>2500</v>
          </cell>
        </row>
        <row r="3368">
          <cell r="A3368">
            <v>1232</v>
          </cell>
          <cell r="B3368" t="str">
            <v>BROCAS DE FIQUE (NO USAR)</v>
          </cell>
          <cell r="C3368" t="str">
            <v>UN</v>
          </cell>
          <cell r="E3368">
            <v>39871</v>
          </cell>
          <cell r="F3368">
            <v>11379</v>
          </cell>
        </row>
        <row r="3369">
          <cell r="A3369">
            <v>1223</v>
          </cell>
          <cell r="B3369" t="str">
            <v>BROCAS HSS DE 3/16 (N0 USAR)</v>
          </cell>
          <cell r="C3369" t="str">
            <v>UN</v>
          </cell>
          <cell r="E3369">
            <v>39870</v>
          </cell>
          <cell r="F3369">
            <v>1677</v>
          </cell>
        </row>
        <row r="3370">
          <cell r="A3370">
            <v>1210</v>
          </cell>
          <cell r="B3370" t="str">
            <v>BROCAS HSS DE1/4</v>
          </cell>
          <cell r="C3370" t="str">
            <v>UN</v>
          </cell>
          <cell r="E3370">
            <v>39872</v>
          </cell>
          <cell r="F3370">
            <v>35000</v>
          </cell>
        </row>
        <row r="3371">
          <cell r="A3371">
            <v>1229</v>
          </cell>
          <cell r="B3371" t="str">
            <v>BROCAS PARA MURO DE 1/16</v>
          </cell>
          <cell r="C3371" t="str">
            <v>UN</v>
          </cell>
          <cell r="E3371">
            <v>39871</v>
          </cell>
          <cell r="F3371">
            <v>1988</v>
          </cell>
        </row>
        <row r="3372">
          <cell r="A3372">
            <v>1226</v>
          </cell>
          <cell r="B3372" t="str">
            <v>BROCAS PARA MURO DE 1/2 X6"</v>
          </cell>
          <cell r="C3372" t="str">
            <v>UN</v>
          </cell>
          <cell r="E3372">
            <v>42996</v>
          </cell>
          <cell r="F3372">
            <v>7900</v>
          </cell>
        </row>
        <row r="3373">
          <cell r="A3373">
            <v>1227</v>
          </cell>
          <cell r="B3373" t="str">
            <v>BROCAS PARA MURO DE 1/4</v>
          </cell>
          <cell r="C3373" t="str">
            <v>UN</v>
          </cell>
          <cell r="E3373">
            <v>39871</v>
          </cell>
          <cell r="F3373">
            <v>4141</v>
          </cell>
        </row>
        <row r="3374">
          <cell r="A3374">
            <v>1228</v>
          </cell>
          <cell r="B3374" t="str">
            <v>BROCAS PARA MURO DE 1/8</v>
          </cell>
          <cell r="C3374" t="str">
            <v>UN</v>
          </cell>
          <cell r="E3374">
            <v>42279</v>
          </cell>
          <cell r="F3374">
            <v>1700</v>
          </cell>
        </row>
        <row r="3376">
          <cell r="A3376">
            <v>102988</v>
          </cell>
          <cell r="B3376" t="str">
            <v>BROCAS AR 1.5mm A 6.5mm CALID. IND.</v>
          </cell>
          <cell r="C3376" t="str">
            <v>JUEGO</v>
          </cell>
          <cell r="D3376" t="str">
            <v>M-2 STEEL</v>
          </cell>
          <cell r="E3376">
            <v>40359</v>
          </cell>
          <cell r="F3376">
            <v>20100</v>
          </cell>
        </row>
        <row r="3377">
          <cell r="A3377">
            <v>102983</v>
          </cell>
          <cell r="B3377" t="str">
            <v>BROCAS CON PUNTA EN TUNGSTENO 8 PZS</v>
          </cell>
          <cell r="C3377" t="str">
            <v>JUEGO</v>
          </cell>
          <cell r="D3377" t="str">
            <v>2608 590 091</v>
          </cell>
          <cell r="E3377">
            <v>41208</v>
          </cell>
          <cell r="F3377">
            <v>14000</v>
          </cell>
        </row>
        <row r="3378">
          <cell r="A3378">
            <v>1091</v>
          </cell>
          <cell r="B3378" t="str">
            <v>BROCAS HSS JUEGO 15Pzs 1/16 A 3/8</v>
          </cell>
          <cell r="C3378" t="str">
            <v>JG</v>
          </cell>
          <cell r="D3378">
            <v>31972</v>
          </cell>
          <cell r="E3378">
            <v>42853</v>
          </cell>
          <cell r="F3378">
            <v>27600</v>
          </cell>
        </row>
        <row r="3379">
          <cell r="A3379">
            <v>1092</v>
          </cell>
          <cell r="B3379" t="str">
            <v>BROCAS TUNGSTENO (1.2-2.0MM)JUEGO</v>
          </cell>
          <cell r="C3379" t="str">
            <v>JG</v>
          </cell>
          <cell r="D3379">
            <v>11558</v>
          </cell>
          <cell r="E3379">
            <v>40962</v>
          </cell>
          <cell r="F3379">
            <v>39900</v>
          </cell>
        </row>
        <row r="3381">
          <cell r="A3381">
            <v>2439</v>
          </cell>
          <cell r="B3381" t="str">
            <v>BROCHA 2" CERDA NATURAL mango plástico</v>
          </cell>
          <cell r="C3381" t="str">
            <v>UN</v>
          </cell>
          <cell r="E3381">
            <v>42863</v>
          </cell>
          <cell r="F3381">
            <v>4500</v>
          </cell>
        </row>
        <row r="3382">
          <cell r="A3382">
            <v>2441</v>
          </cell>
          <cell r="B3382" t="str">
            <v>BROCHA 3" CERDA NATURAL mango plastico</v>
          </cell>
          <cell r="C3382" t="str">
            <v>UN</v>
          </cell>
          <cell r="E3382">
            <v>42857</v>
          </cell>
          <cell r="F3382">
            <v>6900</v>
          </cell>
        </row>
        <row r="3383">
          <cell r="A3383">
            <v>478</v>
          </cell>
          <cell r="B3383" t="str">
            <v>BROCHA 4" CERDA NATURAL</v>
          </cell>
          <cell r="C3383" t="str">
            <v>UN</v>
          </cell>
          <cell r="E3383">
            <v>42796</v>
          </cell>
          <cell r="F3383">
            <v>14280</v>
          </cell>
        </row>
        <row r="3384">
          <cell r="A3384">
            <v>2437</v>
          </cell>
          <cell r="B3384" t="str">
            <v>BROCHA DE CERDA 1" JAMACA</v>
          </cell>
          <cell r="C3384" t="str">
            <v>UN</v>
          </cell>
          <cell r="E3384">
            <v>40339</v>
          </cell>
          <cell r="F3384">
            <v>2262</v>
          </cell>
        </row>
        <row r="3385">
          <cell r="A3385">
            <v>2442</v>
          </cell>
          <cell r="B3385" t="str">
            <v>BROCHA DE CERDA 5"</v>
          </cell>
          <cell r="C3385" t="str">
            <v>UN</v>
          </cell>
          <cell r="E3385">
            <v>40339</v>
          </cell>
          <cell r="F3385">
            <v>13225</v>
          </cell>
        </row>
        <row r="3386">
          <cell r="A3386">
            <v>479</v>
          </cell>
          <cell r="B3386" t="str">
            <v>BROCHA DE CERDA ½"</v>
          </cell>
          <cell r="C3386" t="str">
            <v>UN</v>
          </cell>
          <cell r="E3386">
            <v>40792</v>
          </cell>
          <cell r="F3386">
            <v>1600</v>
          </cell>
        </row>
        <row r="3387">
          <cell r="A3387">
            <v>2438</v>
          </cell>
          <cell r="B3387" t="str">
            <v>BROCHA DE CERDA 1 ½"</v>
          </cell>
          <cell r="C3387" t="str">
            <v>UN</v>
          </cell>
          <cell r="E3387">
            <v>40339</v>
          </cell>
          <cell r="F3387">
            <v>2969</v>
          </cell>
        </row>
        <row r="3388">
          <cell r="A3388">
            <v>2440</v>
          </cell>
          <cell r="B3388" t="str">
            <v>BROCHA DE CERDA 2 ½"</v>
          </cell>
          <cell r="C3388" t="str">
            <v>UN</v>
          </cell>
          <cell r="E3388">
            <v>40339</v>
          </cell>
          <cell r="F3388">
            <v>5510</v>
          </cell>
        </row>
        <row r="3389">
          <cell r="A3389">
            <v>1233</v>
          </cell>
          <cell r="B3389" t="str">
            <v>BROCHA DE FIQUE(NO USAR)</v>
          </cell>
          <cell r="C3389" t="str">
            <v>UN</v>
          </cell>
          <cell r="E3389">
            <v>39871</v>
          </cell>
          <cell r="F3389">
            <v>1242</v>
          </cell>
        </row>
        <row r="3390">
          <cell r="A3390">
            <v>106477</v>
          </cell>
          <cell r="B3390" t="str">
            <v>BROCHA DE NYLON 5" PROFESIONAL</v>
          </cell>
          <cell r="C3390" t="str">
            <v>und</v>
          </cell>
          <cell r="E3390">
            <v>42996</v>
          </cell>
          <cell r="F3390">
            <v>13900</v>
          </cell>
        </row>
        <row r="3391">
          <cell r="A3391">
            <v>1234</v>
          </cell>
          <cell r="B3391" t="str">
            <v>BROCHA DE NYLON 2'' PROFESIONAL</v>
          </cell>
          <cell r="C3391" t="str">
            <v>und</v>
          </cell>
          <cell r="E3391">
            <v>42949</v>
          </cell>
          <cell r="F3391">
            <v>5000</v>
          </cell>
        </row>
        <row r="3392">
          <cell r="A3392">
            <v>103247</v>
          </cell>
          <cell r="B3392" t="str">
            <v>BROCHA DE NYLON 3" PROFESIONAL</v>
          </cell>
          <cell r="C3392" t="str">
            <v>und</v>
          </cell>
          <cell r="E3392">
            <v>42949</v>
          </cell>
          <cell r="F3392">
            <v>5000</v>
          </cell>
        </row>
        <row r="3393">
          <cell r="A3393">
            <v>103501</v>
          </cell>
          <cell r="B3393" t="str">
            <v>Cable Acero galvanizado 3/16"**</v>
          </cell>
          <cell r="C3393" t="str">
            <v>ML</v>
          </cell>
          <cell r="E3393">
            <v>41058</v>
          </cell>
          <cell r="F3393">
            <v>1566</v>
          </cell>
        </row>
        <row r="3394">
          <cell r="A3394">
            <v>104024</v>
          </cell>
          <cell r="B3394" t="str">
            <v>Cable Acero galvanizado 5/16" (Alma de acero)</v>
          </cell>
          <cell r="C3394" t="str">
            <v>ML</v>
          </cell>
          <cell r="E3394">
            <v>42934</v>
          </cell>
          <cell r="F3394">
            <v>2083</v>
          </cell>
        </row>
        <row r="3395">
          <cell r="A3395">
            <v>105641</v>
          </cell>
          <cell r="B3395" t="str">
            <v>CABLE EN ACERO GALVANIZADO Ø1/8"(7X7)</v>
          </cell>
          <cell r="C3395" t="str">
            <v>mL</v>
          </cell>
          <cell r="E3395">
            <v>42828</v>
          </cell>
          <cell r="F3395">
            <v>600</v>
          </cell>
        </row>
        <row r="3396">
          <cell r="A3396">
            <v>1974</v>
          </cell>
          <cell r="B3396" t="str">
            <v>CABO PARA PALA EN MADERA 1,20mt (FINO)</v>
          </cell>
          <cell r="C3396" t="str">
            <v>und</v>
          </cell>
          <cell r="E3396">
            <v>42996</v>
          </cell>
          <cell r="F3396">
            <v>4255</v>
          </cell>
        </row>
        <row r="3398">
          <cell r="B3398" t="str">
            <v>Tekhne Ltda. Control Integral de Obras</v>
          </cell>
        </row>
        <row r="3402">
          <cell r="B3402" t="str">
            <v>Listado de Insumos</v>
          </cell>
        </row>
        <row r="3404">
          <cell r="A3404">
            <v>43132</v>
          </cell>
          <cell r="C3404" t="str">
            <v>INSTITUTO DISTRITAL DE RECREACION Y</v>
          </cell>
          <cell r="E3404" t="str">
            <v>Página 48</v>
          </cell>
        </row>
        <row r="3407">
          <cell r="A3407" t="str">
            <v>Código</v>
          </cell>
          <cell r="B3407" t="str">
            <v>Descripción</v>
          </cell>
          <cell r="D3407" t="str">
            <v>Unidad</v>
          </cell>
          <cell r="F3407" t="str">
            <v>Referencia</v>
          </cell>
        </row>
        <row r="3410">
          <cell r="A3410">
            <v>1975</v>
          </cell>
          <cell r="B3410" t="str">
            <v>CABO PARA PICA MADERA (DIAMET 39mm LAR</v>
          </cell>
          <cell r="C3410" t="str">
            <v>und</v>
          </cell>
          <cell r="E3410">
            <v>42996</v>
          </cell>
          <cell r="F3410">
            <v>4447</v>
          </cell>
        </row>
        <row r="3411">
          <cell r="A3411">
            <v>105488</v>
          </cell>
          <cell r="B3411" t="str">
            <v>CADENA ESLABONADA GALVANIZADA 3/16”</v>
          </cell>
          <cell r="C3411" t="str">
            <v>mL</v>
          </cell>
          <cell r="E3411">
            <v>42872</v>
          </cell>
          <cell r="F3411">
            <v>4390</v>
          </cell>
        </row>
        <row r="3412">
          <cell r="A3412">
            <v>105167</v>
          </cell>
          <cell r="B3412" t="str">
            <v>CADENA GALVANIZADA ESLABONADA Ø 3/8"</v>
          </cell>
          <cell r="C3412" t="str">
            <v>ML</v>
          </cell>
          <cell r="E3412">
            <v>41765</v>
          </cell>
          <cell r="F3412">
            <v>14900</v>
          </cell>
        </row>
        <row r="3414">
          <cell r="A3414">
            <v>102984</v>
          </cell>
          <cell r="B3414" t="str">
            <v>CAJA PARA HERRAMIENTAS 18" NEGRO **</v>
          </cell>
          <cell r="C3414" t="str">
            <v>UN</v>
          </cell>
          <cell r="D3414">
            <v>4573</v>
          </cell>
          <cell r="E3414">
            <v>40795</v>
          </cell>
          <cell r="F3414">
            <v>24900</v>
          </cell>
        </row>
        <row r="3416">
          <cell r="A3416">
            <v>106481</v>
          </cell>
          <cell r="B3416" t="str">
            <v>CAJA PORTA HERRAMIENTAS 24" PLASTICO</v>
          </cell>
          <cell r="C3416" t="str">
            <v>und</v>
          </cell>
          <cell r="E3416">
            <v>42996</v>
          </cell>
          <cell r="F3416">
            <v>66990</v>
          </cell>
        </row>
        <row r="3418">
          <cell r="A3418">
            <v>1124</v>
          </cell>
          <cell r="B3418" t="str">
            <v>CALADORA 3.7 Amp MAKITA</v>
          </cell>
          <cell r="C3418" t="str">
            <v>UN</v>
          </cell>
          <cell r="D3418">
            <v>62604</v>
          </cell>
          <cell r="E3418">
            <v>40339</v>
          </cell>
          <cell r="F3418">
            <v>672800</v>
          </cell>
        </row>
        <row r="3420">
          <cell r="A3420">
            <v>105063</v>
          </cell>
          <cell r="B3420" t="str">
            <v>CANAL "U" (3/8"X1/2") ALUMINIO CRUDO</v>
          </cell>
          <cell r="C3420" t="str">
            <v>ML</v>
          </cell>
          <cell r="E3420">
            <v>41766</v>
          </cell>
          <cell r="F3420">
            <v>1133</v>
          </cell>
        </row>
        <row r="3421">
          <cell r="A3421">
            <v>103010</v>
          </cell>
          <cell r="B3421" t="str">
            <v>Canal U 4" x 6m **</v>
          </cell>
          <cell r="C3421" t="str">
            <v>UN</v>
          </cell>
          <cell r="E3421">
            <v>40365</v>
          </cell>
          <cell r="F3421">
            <v>118784</v>
          </cell>
        </row>
        <row r="3422">
          <cell r="A3422">
            <v>1238</v>
          </cell>
          <cell r="B3422" t="str">
            <v>CANDADO DE 40 mm EGRETT</v>
          </cell>
          <cell r="C3422" t="str">
            <v>UN</v>
          </cell>
          <cell r="E3422">
            <v>39884</v>
          </cell>
          <cell r="F3422">
            <v>5093.5600000000004</v>
          </cell>
        </row>
        <row r="3423">
          <cell r="A3423">
            <v>106475</v>
          </cell>
          <cell r="B3423" t="str">
            <v>CANDADO DE 40 mm TIPO ITALIANO</v>
          </cell>
          <cell r="C3423" t="str">
            <v>und</v>
          </cell>
          <cell r="E3423">
            <v>42996</v>
          </cell>
          <cell r="F3423">
            <v>23900</v>
          </cell>
        </row>
        <row r="3424">
          <cell r="A3424">
            <v>1239</v>
          </cell>
          <cell r="B3424" t="str">
            <v>CANDADO DE 60 mm EGRET o similar</v>
          </cell>
          <cell r="C3424" t="str">
            <v>UN</v>
          </cell>
          <cell r="E3424">
            <v>42012</v>
          </cell>
          <cell r="F3424">
            <v>28900</v>
          </cell>
        </row>
        <row r="3425">
          <cell r="A3425">
            <v>105487</v>
          </cell>
          <cell r="B3425" t="str">
            <v>CANDADO DE SEGURIDAD REFERENCIA 840</v>
          </cell>
          <cell r="C3425" t="str">
            <v>und</v>
          </cell>
          <cell r="E3425">
            <v>42872</v>
          </cell>
          <cell r="F3425">
            <v>30900</v>
          </cell>
        </row>
        <row r="3427">
          <cell r="A3427">
            <v>2147</v>
          </cell>
          <cell r="B3427" t="str">
            <v>CANDADO T.alem. 5,5x7,8cm YALE</v>
          </cell>
          <cell r="C3427" t="str">
            <v>UN</v>
          </cell>
          <cell r="D3427">
            <v>850</v>
          </cell>
          <cell r="E3427">
            <v>40339</v>
          </cell>
          <cell r="F3427">
            <v>41296</v>
          </cell>
        </row>
        <row r="3428">
          <cell r="A3428">
            <v>2154</v>
          </cell>
          <cell r="B3428" t="str">
            <v>CANDADO T.alem. 6,5x9,1cm YALE</v>
          </cell>
          <cell r="C3428" t="str">
            <v>UN</v>
          </cell>
          <cell r="D3428">
            <v>870</v>
          </cell>
          <cell r="E3428">
            <v>40795</v>
          </cell>
          <cell r="F3428">
            <v>44900</v>
          </cell>
        </row>
        <row r="3429">
          <cell r="A3429">
            <v>2146</v>
          </cell>
          <cell r="B3429" t="str">
            <v>CANDADO T.italiano 4x6,2cm YALE</v>
          </cell>
          <cell r="C3429" t="str">
            <v>UN</v>
          </cell>
          <cell r="D3429" t="str">
            <v>110-40</v>
          </cell>
          <cell r="E3429">
            <v>40339</v>
          </cell>
          <cell r="F3429">
            <v>24592</v>
          </cell>
        </row>
        <row r="3430">
          <cell r="A3430">
            <v>2142</v>
          </cell>
          <cell r="B3430" t="str">
            <v>CANDADO T.italiano 5x7,8cm YALE</v>
          </cell>
          <cell r="C3430" t="str">
            <v>UN</v>
          </cell>
          <cell r="D3430" t="str">
            <v>110-50</v>
          </cell>
          <cell r="E3430">
            <v>40339</v>
          </cell>
          <cell r="F3430">
            <v>34104</v>
          </cell>
        </row>
        <row r="3432">
          <cell r="A3432">
            <v>106576</v>
          </cell>
          <cell r="B3432" t="str">
            <v>CANDADO TIPO ALEMAN DE 40 mm</v>
          </cell>
          <cell r="C3432" t="str">
            <v>und</v>
          </cell>
          <cell r="E3432">
            <v>42999</v>
          </cell>
          <cell r="F3432">
            <v>28500</v>
          </cell>
        </row>
        <row r="3433">
          <cell r="A3433">
            <v>106441</v>
          </cell>
          <cell r="B3433" t="str">
            <v>CANDADO TIPO ALEMAN DE 70 MM</v>
          </cell>
          <cell r="C3433" t="str">
            <v>und</v>
          </cell>
          <cell r="E3433">
            <v>42892</v>
          </cell>
          <cell r="F3433">
            <v>52900</v>
          </cell>
        </row>
        <row r="3434">
          <cell r="A3434">
            <v>106577</v>
          </cell>
          <cell r="B3434" t="str">
            <v>CANDADO TIPO ALEMAN DE 70 mm</v>
          </cell>
          <cell r="C3434" t="str">
            <v>und</v>
          </cell>
          <cell r="E3434">
            <v>42999</v>
          </cell>
          <cell r="F3434">
            <v>52900</v>
          </cell>
        </row>
        <row r="3435">
          <cell r="A3435">
            <v>1240</v>
          </cell>
          <cell r="B3435" t="str">
            <v>CANDADO YALE 110-40</v>
          </cell>
          <cell r="C3435" t="str">
            <v>UN</v>
          </cell>
          <cell r="E3435">
            <v>39882</v>
          </cell>
          <cell r="F3435">
            <v>21297.599999999999</v>
          </cell>
        </row>
        <row r="3436">
          <cell r="A3436">
            <v>1241</v>
          </cell>
          <cell r="B3436" t="str">
            <v>CANDADO YALE 110-50</v>
          </cell>
          <cell r="C3436" t="str">
            <v>UN</v>
          </cell>
          <cell r="E3436">
            <v>39884</v>
          </cell>
          <cell r="F3436">
            <v>29232</v>
          </cell>
        </row>
        <row r="3437">
          <cell r="A3437">
            <v>1243</v>
          </cell>
          <cell r="B3437" t="str">
            <v>CANDADO YALE 850</v>
          </cell>
          <cell r="C3437" t="str">
            <v>UN</v>
          </cell>
          <cell r="E3437">
            <v>39884</v>
          </cell>
          <cell r="F3437">
            <v>35844</v>
          </cell>
        </row>
        <row r="3438">
          <cell r="A3438">
            <v>1242</v>
          </cell>
          <cell r="B3438" t="str">
            <v>CANDADO YALE 870</v>
          </cell>
          <cell r="C3438" t="str">
            <v>UN</v>
          </cell>
          <cell r="E3438">
            <v>39884</v>
          </cell>
          <cell r="F3438">
            <v>45994</v>
          </cell>
        </row>
        <row r="3439">
          <cell r="A3439">
            <v>480</v>
          </cell>
          <cell r="B3439" t="str">
            <v>CANECA 55 GL. METALICA</v>
          </cell>
          <cell r="C3439" t="str">
            <v>UN</v>
          </cell>
          <cell r="E3439">
            <v>40339</v>
          </cell>
          <cell r="F3439">
            <v>30160</v>
          </cell>
        </row>
        <row r="3440">
          <cell r="A3440">
            <v>477</v>
          </cell>
          <cell r="B3440" t="str">
            <v>CANECA VACIA DE 55 GALONES</v>
          </cell>
          <cell r="C3440" t="str">
            <v>UN</v>
          </cell>
          <cell r="E3440">
            <v>40792</v>
          </cell>
          <cell r="F3440">
            <v>24900</v>
          </cell>
        </row>
        <row r="3441">
          <cell r="A3441">
            <v>105534</v>
          </cell>
          <cell r="B3441" t="str">
            <v>CAÑAMO (SEDAL) VER DESCRIPCION</v>
          </cell>
          <cell r="C3441" t="str">
            <v>mL</v>
          </cell>
          <cell r="E3441">
            <v>42872</v>
          </cell>
          <cell r="F3441">
            <v>693</v>
          </cell>
        </row>
        <row r="3442">
          <cell r="A3442">
            <v>106572</v>
          </cell>
          <cell r="B3442" t="str">
            <v>CARGADOR PARA PILAS AAA-AA (4 PUESTOS)</v>
          </cell>
          <cell r="C3442" t="str">
            <v>und</v>
          </cell>
          <cell r="E3442">
            <v>42999</v>
          </cell>
          <cell r="F3442">
            <v>29990</v>
          </cell>
        </row>
        <row r="3443">
          <cell r="A3443">
            <v>1977</v>
          </cell>
          <cell r="B3443" t="str">
            <v>CARRETILLA Cte. R/CAUCHO</v>
          </cell>
          <cell r="C3443" t="str">
            <v>UN</v>
          </cell>
          <cell r="E3443">
            <v>40331</v>
          </cell>
          <cell r="F3443">
            <v>110887</v>
          </cell>
        </row>
        <row r="3444">
          <cell r="A3444">
            <v>1244</v>
          </cell>
          <cell r="B3444" t="str">
            <v>CARRETILLA BOOGY RUEDA MACIZA PLATON</v>
          </cell>
          <cell r="C3444" t="str">
            <v>UN</v>
          </cell>
          <cell r="E3444">
            <v>39884</v>
          </cell>
          <cell r="F3444">
            <v>92526.24</v>
          </cell>
        </row>
        <row r="3445">
          <cell r="A3445">
            <v>65</v>
          </cell>
          <cell r="B3445" t="str">
            <v>CARRETILLA COCHE R/MACIZA BOGOY</v>
          </cell>
          <cell r="C3445" t="str">
            <v>UN</v>
          </cell>
          <cell r="E3445">
            <v>40339</v>
          </cell>
          <cell r="F3445">
            <v>113680</v>
          </cell>
        </row>
        <row r="3446">
          <cell r="A3446">
            <v>1976</v>
          </cell>
          <cell r="B3446" t="str">
            <v>CARRETILLA PLATON 6</v>
          </cell>
          <cell r="C3446" t="str">
            <v>UN</v>
          </cell>
          <cell r="E3446">
            <v>42762</v>
          </cell>
          <cell r="F3446">
            <v>130900</v>
          </cell>
        </row>
        <row r="3448">
          <cell r="A3448">
            <v>2117</v>
          </cell>
          <cell r="B3448" t="str">
            <v>CASCO DE SEGURIDAD DIELECTRICO CON</v>
          </cell>
          <cell r="C3448" t="str">
            <v>UN</v>
          </cell>
          <cell r="D3448" t="str">
            <v>Ref.10096</v>
          </cell>
          <cell r="E3448">
            <v>42811</v>
          </cell>
          <cell r="F3448">
            <v>26200</v>
          </cell>
        </row>
        <row r="3450">
          <cell r="A3450">
            <v>106571</v>
          </cell>
          <cell r="B3450" t="str">
            <v>CAUTIN ELECTRICO TIPO LAPIZ 25 A 50 W</v>
          </cell>
          <cell r="C3450" t="str">
            <v>und</v>
          </cell>
          <cell r="E3450">
            <v>42999</v>
          </cell>
          <cell r="F3450">
            <v>21900</v>
          </cell>
        </row>
        <row r="3452">
          <cell r="A3452">
            <v>482</v>
          </cell>
          <cell r="B3452" t="str">
            <v>CEPILLO CARPINTERO 3C STANLEY</v>
          </cell>
          <cell r="C3452" t="str">
            <v>UN</v>
          </cell>
          <cell r="D3452">
            <v>296164</v>
          </cell>
          <cell r="E3452">
            <v>40795</v>
          </cell>
          <cell r="F3452">
            <v>48900</v>
          </cell>
        </row>
        <row r="3454">
          <cell r="A3454">
            <v>105137</v>
          </cell>
          <cell r="B3454" t="str">
            <v>Cepillo con cerdas acero inoxidable</v>
          </cell>
          <cell r="C3454" t="str">
            <v>UN</v>
          </cell>
          <cell r="E3454">
            <v>42873</v>
          </cell>
          <cell r="F3454">
            <v>41650</v>
          </cell>
        </row>
        <row r="3455">
          <cell r="A3455">
            <v>1249</v>
          </cell>
          <cell r="B3455" t="str">
            <v>CEPILLO NYLON EDIS GRANDE</v>
          </cell>
          <cell r="C3455" t="str">
            <v>UN</v>
          </cell>
          <cell r="E3455">
            <v>39899</v>
          </cell>
          <cell r="F3455">
            <v>3306</v>
          </cell>
        </row>
        <row r="3456">
          <cell r="A3456">
            <v>106482</v>
          </cell>
          <cell r="B3456" t="str">
            <v>CERRADURA CARTELERA CORREDERA mueble</v>
          </cell>
          <cell r="C3456" t="str">
            <v>und</v>
          </cell>
          <cell r="E3456">
            <v>42996</v>
          </cell>
          <cell r="F3456">
            <v>5831</v>
          </cell>
        </row>
        <row r="3457">
          <cell r="A3457">
            <v>106484</v>
          </cell>
          <cell r="B3457" t="str">
            <v>CERRADURA DE EMBUTIR PICO LORO DOBLE</v>
          </cell>
          <cell r="C3457" t="str">
            <v>und</v>
          </cell>
          <cell r="E3457">
            <v>42996</v>
          </cell>
          <cell r="F3457">
            <v>49900</v>
          </cell>
        </row>
        <row r="3458">
          <cell r="A3458">
            <v>106492</v>
          </cell>
          <cell r="B3458" t="str">
            <v>Cerradura Mueble Pestillo Horizontal 2045.</v>
          </cell>
          <cell r="C3458" t="str">
            <v>und</v>
          </cell>
          <cell r="E3458">
            <v>42996</v>
          </cell>
          <cell r="F3458">
            <v>20066</v>
          </cell>
        </row>
        <row r="3459">
          <cell r="A3459">
            <v>106489</v>
          </cell>
          <cell r="B3459" t="str">
            <v>CERRADURA MUEBLE PESTILLO VERTICAL</v>
          </cell>
          <cell r="C3459" t="str">
            <v>und</v>
          </cell>
          <cell r="E3459">
            <v>42996</v>
          </cell>
          <cell r="F3459">
            <v>18786</v>
          </cell>
        </row>
        <row r="3460">
          <cell r="A3460">
            <v>106486</v>
          </cell>
          <cell r="B3460" t="str">
            <v>CERRADURA TIPO POMO INTERIOR</v>
          </cell>
          <cell r="C3460" t="str">
            <v>und</v>
          </cell>
          <cell r="E3460">
            <v>42996</v>
          </cell>
          <cell r="F3460">
            <v>18900</v>
          </cell>
        </row>
        <row r="3461">
          <cell r="A3461">
            <v>106485</v>
          </cell>
          <cell r="B3461" t="str">
            <v>CERRADURA TIPO POMO MADERA EXTERIOR</v>
          </cell>
          <cell r="C3461" t="str">
            <v>und</v>
          </cell>
          <cell r="E3461">
            <v>42996</v>
          </cell>
          <cell r="F3461">
            <v>19900</v>
          </cell>
        </row>
        <row r="3462">
          <cell r="A3462">
            <v>106425</v>
          </cell>
          <cell r="B3462" t="str">
            <v>CERROJO DOBLE SATINADO</v>
          </cell>
          <cell r="C3462" t="str">
            <v>und</v>
          </cell>
          <cell r="E3462">
            <v>42965</v>
          </cell>
          <cell r="F3462">
            <v>26200</v>
          </cell>
        </row>
        <row r="3463">
          <cell r="A3463">
            <v>106487</v>
          </cell>
          <cell r="B3463" t="str">
            <v>CHAPA ESCRITORIO mueble cajón 20 - 25 mm</v>
          </cell>
          <cell r="C3463" t="str">
            <v>und</v>
          </cell>
          <cell r="E3463">
            <v>42996</v>
          </cell>
          <cell r="F3463">
            <v>9200</v>
          </cell>
        </row>
        <row r="3464">
          <cell r="A3464">
            <v>104290</v>
          </cell>
          <cell r="B3464" t="str">
            <v>CHAZO COLAPSIBLE PLASTIC+TORNILLO</v>
          </cell>
          <cell r="C3464" t="str">
            <v>und</v>
          </cell>
          <cell r="E3464">
            <v>40940</v>
          </cell>
          <cell r="F3464">
            <v>250</v>
          </cell>
        </row>
        <row r="3465">
          <cell r="A3465">
            <v>104294</v>
          </cell>
          <cell r="B3465" t="str">
            <v>CHAZO COLAPSIBLE PLASTIC+TORNILLO</v>
          </cell>
          <cell r="C3465" t="str">
            <v>und</v>
          </cell>
          <cell r="E3465">
            <v>40940</v>
          </cell>
          <cell r="F3465">
            <v>400</v>
          </cell>
        </row>
        <row r="3467">
          <cell r="A3467">
            <v>103101</v>
          </cell>
          <cell r="B3467" t="str">
            <v>CHAZO DE 1/4 COLAPS+TORNILLO"**</v>
          </cell>
          <cell r="C3467" t="str">
            <v>und</v>
          </cell>
          <cell r="D3467" t="str">
            <v>Caja de 100</v>
          </cell>
          <cell r="E3467">
            <v>42851</v>
          </cell>
          <cell r="F3467">
            <v>96</v>
          </cell>
        </row>
        <row r="3468">
          <cell r="A3468">
            <v>102921</v>
          </cell>
          <cell r="B3468" t="str">
            <v>CHAZO EXPANSIVO 21/2"X3/8"</v>
          </cell>
          <cell r="C3468" t="str">
            <v>UN</v>
          </cell>
          <cell r="D3468">
            <v>318070</v>
          </cell>
          <cell r="E3468">
            <v>42975</v>
          </cell>
          <cell r="F3468">
            <v>356</v>
          </cell>
        </row>
        <row r="3470">
          <cell r="A3470">
            <v>105241</v>
          </cell>
          <cell r="B3470" t="str">
            <v>CHAZO PLASTICO 3/8"X2"</v>
          </cell>
          <cell r="C3470" t="str">
            <v>und</v>
          </cell>
          <cell r="E3470">
            <v>43080</v>
          </cell>
          <cell r="F3470">
            <v>12.5</v>
          </cell>
        </row>
        <row r="3471">
          <cell r="A3471">
            <v>106493</v>
          </cell>
          <cell r="B3471" t="str">
            <v>CHAZO PLASTICO NEGRO ESTRIADO 5/16</v>
          </cell>
          <cell r="C3471" t="str">
            <v>und</v>
          </cell>
          <cell r="E3471">
            <v>42996</v>
          </cell>
          <cell r="F3471">
            <v>33</v>
          </cell>
        </row>
        <row r="3473">
          <cell r="B3473" t="str">
            <v>Tekhne Ltda. Control Integral de Obras</v>
          </cell>
        </row>
        <row r="3477">
          <cell r="B3477" t="str">
            <v>Listado de Insumos</v>
          </cell>
        </row>
        <row r="3479">
          <cell r="A3479">
            <v>43132</v>
          </cell>
          <cell r="C3479" t="str">
            <v>INSTITUTO DISTRITAL DE RECREACION Y</v>
          </cell>
          <cell r="E3479" t="str">
            <v>Página 49</v>
          </cell>
        </row>
        <row r="3482">
          <cell r="A3482" t="str">
            <v>Código</v>
          </cell>
          <cell r="B3482" t="str">
            <v>Descripción</v>
          </cell>
          <cell r="D3482" t="str">
            <v>Unidad</v>
          </cell>
          <cell r="F3482" t="str">
            <v>Referencia</v>
          </cell>
        </row>
        <row r="3485">
          <cell r="A3485">
            <v>104869</v>
          </cell>
          <cell r="B3485" t="str">
            <v>CHAZO PUNTILLA 2 7/8" X 1/4"</v>
          </cell>
          <cell r="C3485" t="str">
            <v>UN</v>
          </cell>
          <cell r="E3485">
            <v>41232</v>
          </cell>
          <cell r="F3485">
            <v>113</v>
          </cell>
        </row>
        <row r="3486">
          <cell r="A3486">
            <v>104812</v>
          </cell>
          <cell r="B3486" t="str">
            <v>Chazo puntilla de 1/4"+Torn. puntilla de 3 1/2</v>
          </cell>
          <cell r="C3486" t="str">
            <v>UN</v>
          </cell>
          <cell r="E3486">
            <v>42930</v>
          </cell>
          <cell r="F3486">
            <v>258</v>
          </cell>
        </row>
        <row r="3487">
          <cell r="A3487">
            <v>104303</v>
          </cell>
          <cell r="B3487" t="str">
            <v>CHAZO PUNTILLA DE 1/4X11/4"</v>
          </cell>
          <cell r="C3487" t="str">
            <v>UN</v>
          </cell>
          <cell r="E3487">
            <v>42857</v>
          </cell>
          <cell r="F3487">
            <v>129</v>
          </cell>
        </row>
        <row r="3488">
          <cell r="A3488">
            <v>103117</v>
          </cell>
          <cell r="B3488" t="str">
            <v>CHAZO+TORNILLO MULTIUSO 1/4"</v>
          </cell>
          <cell r="C3488" t="str">
            <v>UN</v>
          </cell>
          <cell r="E3488">
            <v>42808</v>
          </cell>
          <cell r="F3488">
            <v>74</v>
          </cell>
        </row>
        <row r="3490">
          <cell r="A3490">
            <v>483</v>
          </cell>
          <cell r="B3490" t="str">
            <v>CHAZOS PLASTICO 1/4x3 1/2 " impacto concreto</v>
          </cell>
          <cell r="C3490" t="str">
            <v>UN</v>
          </cell>
          <cell r="D3490">
            <v>318070</v>
          </cell>
          <cell r="E3490">
            <v>42935</v>
          </cell>
          <cell r="F3490">
            <v>278</v>
          </cell>
        </row>
        <row r="3491">
          <cell r="A3491">
            <v>484</v>
          </cell>
          <cell r="B3491" t="str">
            <v>CINCEL PLANOHEXAGONAL DE 5/8" X 7"</v>
          </cell>
          <cell r="C3491" t="str">
            <v>UN</v>
          </cell>
          <cell r="D3491">
            <v>331292</v>
          </cell>
          <cell r="E3491">
            <v>40795</v>
          </cell>
          <cell r="F3491">
            <v>10300</v>
          </cell>
        </row>
        <row r="3493">
          <cell r="A3493">
            <v>106570</v>
          </cell>
          <cell r="B3493" t="str">
            <v>CINTA AISLANTE-SUPER33-19 mm ANCHO/20 M</v>
          </cell>
          <cell r="C3493" t="str">
            <v>und</v>
          </cell>
          <cell r="E3493">
            <v>42999</v>
          </cell>
          <cell r="F3493">
            <v>12990</v>
          </cell>
        </row>
        <row r="3494">
          <cell r="A3494">
            <v>103537</v>
          </cell>
          <cell r="B3494" t="str">
            <v>Cinta aislante 3M temflex (18mm)</v>
          </cell>
          <cell r="C3494" t="str">
            <v>ROLLO</v>
          </cell>
          <cell r="E3494">
            <v>41207</v>
          </cell>
          <cell r="F3494">
            <v>2800</v>
          </cell>
        </row>
        <row r="3495">
          <cell r="A3495">
            <v>104541</v>
          </cell>
          <cell r="B3495" t="str">
            <v>CINTA AISLANTE COLOR NEGRO-19MM POR</v>
          </cell>
          <cell r="C3495" t="str">
            <v>UN</v>
          </cell>
          <cell r="E3495">
            <v>42808</v>
          </cell>
          <cell r="F3495">
            <v>2900</v>
          </cell>
        </row>
        <row r="3496">
          <cell r="A3496">
            <v>106583</v>
          </cell>
          <cell r="B3496" t="str">
            <v>CINTA AUTO ADHESIVA DOBLE FAZ (</v>
          </cell>
          <cell r="C3496" t="str">
            <v>und</v>
          </cell>
          <cell r="E3496">
            <v>42999</v>
          </cell>
          <cell r="F3496">
            <v>3317</v>
          </cell>
        </row>
        <row r="3497">
          <cell r="A3497">
            <v>106555</v>
          </cell>
          <cell r="B3497" t="str">
            <v>CINTA DE ENMASCARAR DE 2" (ROLLO X 40</v>
          </cell>
          <cell r="C3497" t="str">
            <v>und</v>
          </cell>
          <cell r="E3497">
            <v>42999</v>
          </cell>
          <cell r="F3497">
            <v>12990</v>
          </cell>
        </row>
        <row r="3498">
          <cell r="A3498">
            <v>100865</v>
          </cell>
          <cell r="B3498" t="str">
            <v>CINTA TEFLON INDUSTRIAL-ROLLO(3/4")X15M</v>
          </cell>
          <cell r="C3498" t="str">
            <v>UN</v>
          </cell>
          <cell r="E3498">
            <v>42775</v>
          </cell>
          <cell r="F3498">
            <v>2975</v>
          </cell>
        </row>
        <row r="3499">
          <cell r="A3499">
            <v>102479</v>
          </cell>
          <cell r="B3499" t="str">
            <v>CIZALLA (Alquiler)</v>
          </cell>
          <cell r="C3499" t="str">
            <v>DIA</v>
          </cell>
          <cell r="E3499">
            <v>41451</v>
          </cell>
          <cell r="F3499">
            <v>85900</v>
          </cell>
        </row>
        <row r="3500">
          <cell r="A3500">
            <v>485</v>
          </cell>
          <cell r="B3500" t="str">
            <v>CIZALLA MANO 36"</v>
          </cell>
          <cell r="C3500" t="str">
            <v>UN</v>
          </cell>
          <cell r="E3500">
            <v>40339</v>
          </cell>
          <cell r="F3500">
            <v>214774</v>
          </cell>
        </row>
        <row r="3501">
          <cell r="A3501">
            <v>1252</v>
          </cell>
          <cell r="B3501" t="str">
            <v>CIZALLA TIJERA DE 18 STANLEY</v>
          </cell>
          <cell r="C3501" t="str">
            <v>UN</v>
          </cell>
          <cell r="E3501">
            <v>39884</v>
          </cell>
          <cell r="F3501">
            <v>84332</v>
          </cell>
        </row>
        <row r="3502">
          <cell r="A3502">
            <v>1253</v>
          </cell>
          <cell r="B3502" t="str">
            <v>CIZALLA TIJERA DE 24'' STANLEY</v>
          </cell>
          <cell r="C3502" t="str">
            <v>UN</v>
          </cell>
          <cell r="E3502">
            <v>39884</v>
          </cell>
          <cell r="F3502">
            <v>109852</v>
          </cell>
        </row>
        <row r="3503">
          <cell r="A3503">
            <v>1254</v>
          </cell>
          <cell r="B3503" t="str">
            <v>CIZALLA TIJERA DE 30'' STANLEY</v>
          </cell>
          <cell r="C3503" t="str">
            <v>UN</v>
          </cell>
          <cell r="E3503">
            <v>40117</v>
          </cell>
          <cell r="F3503">
            <v>150568</v>
          </cell>
        </row>
        <row r="3504">
          <cell r="A3504">
            <v>1255</v>
          </cell>
          <cell r="B3504" t="str">
            <v>CIZALLA TIJERA DE 36'' STANLEY</v>
          </cell>
          <cell r="C3504" t="str">
            <v>UN</v>
          </cell>
          <cell r="E3504">
            <v>39884</v>
          </cell>
          <cell r="F3504">
            <v>165500</v>
          </cell>
        </row>
        <row r="3505">
          <cell r="A3505">
            <v>106522</v>
          </cell>
          <cell r="B3505" t="str">
            <v>CLAVO ACERO LISO DE 3/4" X 500GR</v>
          </cell>
          <cell r="C3505" t="str">
            <v>caja</v>
          </cell>
          <cell r="E3505">
            <v>42997</v>
          </cell>
          <cell r="F3505">
            <v>3900</v>
          </cell>
        </row>
        <row r="3506">
          <cell r="A3506">
            <v>106520</v>
          </cell>
          <cell r="B3506" t="str">
            <v>CLAVO CONCRETO ACERO DE 1" CON</v>
          </cell>
          <cell r="C3506" t="str">
            <v>caja</v>
          </cell>
          <cell r="E3506">
            <v>42997</v>
          </cell>
          <cell r="F3506">
            <v>4100</v>
          </cell>
        </row>
        <row r="3507">
          <cell r="A3507">
            <v>106521</v>
          </cell>
          <cell r="B3507" t="str">
            <v>CLAVO CONCRETO ACERO DE 2" CON</v>
          </cell>
          <cell r="C3507" t="str">
            <v>caja</v>
          </cell>
          <cell r="E3507">
            <v>42997</v>
          </cell>
          <cell r="F3507">
            <v>4100</v>
          </cell>
        </row>
        <row r="3509">
          <cell r="A3509">
            <v>101177</v>
          </cell>
          <cell r="B3509" t="str">
            <v>CLIPS DE FIJACION PARA FORTIMALLA</v>
          </cell>
          <cell r="C3509" t="str">
            <v>UND</v>
          </cell>
          <cell r="D3509">
            <v>8010</v>
          </cell>
          <cell r="E3509">
            <v>42808</v>
          </cell>
          <cell r="F3509">
            <v>542</v>
          </cell>
        </row>
        <row r="3511">
          <cell r="A3511">
            <v>103003</v>
          </cell>
          <cell r="B3511" t="str">
            <v>Colchonetas espuma rosada, forro</v>
          </cell>
          <cell r="C3511" t="str">
            <v>UN</v>
          </cell>
          <cell r="E3511">
            <v>40360</v>
          </cell>
          <cell r="F3511">
            <v>70000</v>
          </cell>
        </row>
        <row r="3513">
          <cell r="A3513">
            <v>3700</v>
          </cell>
          <cell r="B3513" t="str">
            <v>COLLARIN UNA SALIDA 5-6"</v>
          </cell>
          <cell r="C3513" t="str">
            <v>UN</v>
          </cell>
          <cell r="D3513" t="str">
            <v>50C10506</v>
          </cell>
          <cell r="E3513">
            <v>42902</v>
          </cell>
          <cell r="F3513">
            <v>11200</v>
          </cell>
        </row>
        <row r="3514">
          <cell r="A3514">
            <v>1737</v>
          </cell>
          <cell r="B3514" t="str">
            <v>COMPRESOR 1.5 HP CON TANQUE 2 GAL.</v>
          </cell>
          <cell r="C3514" t="str">
            <v>UN</v>
          </cell>
          <cell r="D3514">
            <v>98105</v>
          </cell>
          <cell r="E3514">
            <v>40802</v>
          </cell>
          <cell r="F3514">
            <v>699900</v>
          </cell>
        </row>
        <row r="3515">
          <cell r="A3515">
            <v>2630</v>
          </cell>
          <cell r="B3515" t="str">
            <v>COMPRESOR PORTATIL 3/4 CABALLOS DE</v>
          </cell>
          <cell r="C3515" t="str">
            <v>UN</v>
          </cell>
          <cell r="D3515">
            <v>59535</v>
          </cell>
          <cell r="E3515">
            <v>40339</v>
          </cell>
          <cell r="F3515">
            <v>533600</v>
          </cell>
        </row>
        <row r="3516">
          <cell r="A3516">
            <v>100624</v>
          </cell>
          <cell r="B3516" t="str">
            <v>COMPRESOR 2HP TANQUE 25 LT</v>
          </cell>
          <cell r="C3516" t="str">
            <v>DD</v>
          </cell>
          <cell r="D3516">
            <v>40377</v>
          </cell>
          <cell r="E3516">
            <v>42961</v>
          </cell>
          <cell r="F3516">
            <v>34000</v>
          </cell>
        </row>
        <row r="3517">
          <cell r="A3517">
            <v>1691</v>
          </cell>
          <cell r="B3517" t="str">
            <v>COMPRESOR 2HP TANQUE 24 LT -116psi</v>
          </cell>
          <cell r="C3517" t="str">
            <v>UN</v>
          </cell>
          <cell r="D3517">
            <v>40377</v>
          </cell>
          <cell r="E3517">
            <v>42762</v>
          </cell>
          <cell r="F3517">
            <v>314991</v>
          </cell>
        </row>
        <row r="3519">
          <cell r="A3519">
            <v>105466</v>
          </cell>
          <cell r="B3519" t="str">
            <v>CORAZA Y NEUMATICO DE 4 LONAS PARA</v>
          </cell>
          <cell r="C3519" t="str">
            <v>und</v>
          </cell>
          <cell r="E3519">
            <v>42872</v>
          </cell>
          <cell r="F3519">
            <v>14276</v>
          </cell>
        </row>
        <row r="3520">
          <cell r="A3520">
            <v>106519</v>
          </cell>
          <cell r="B3520" t="str">
            <v>CORREDERA METALICA (ZINC ) CAJON X</v>
          </cell>
          <cell r="C3520" t="str">
            <v>und</v>
          </cell>
          <cell r="E3520">
            <v>42997</v>
          </cell>
          <cell r="F3520">
            <v>20590</v>
          </cell>
        </row>
        <row r="3521">
          <cell r="A3521">
            <v>498</v>
          </cell>
          <cell r="B3521" t="str">
            <v>CORTADORA CERAMICA KROM</v>
          </cell>
          <cell r="C3521" t="str">
            <v>UN</v>
          </cell>
          <cell r="E3521">
            <v>40339</v>
          </cell>
          <cell r="F3521">
            <v>439900</v>
          </cell>
        </row>
        <row r="3522">
          <cell r="A3522">
            <v>105519</v>
          </cell>
          <cell r="B3522" t="str">
            <v>CUCHILLA PARA GUADAÑADORA DE 1” PARA</v>
          </cell>
          <cell r="C3522" t="str">
            <v>und</v>
          </cell>
          <cell r="E3522">
            <v>42872</v>
          </cell>
          <cell r="F3522">
            <v>6000</v>
          </cell>
        </row>
        <row r="3524">
          <cell r="A3524">
            <v>487</v>
          </cell>
          <cell r="B3524" t="str">
            <v>DECAMETRO STANLEY 30 MTS</v>
          </cell>
          <cell r="C3524" t="str">
            <v>UN</v>
          </cell>
          <cell r="D3524">
            <v>400010</v>
          </cell>
          <cell r="E3524">
            <v>40802</v>
          </cell>
          <cell r="F3524">
            <v>35900</v>
          </cell>
        </row>
        <row r="3526">
          <cell r="A3526">
            <v>1257</v>
          </cell>
          <cell r="B3526" t="str">
            <v>DESTORNILLADOR DE PALA,ESTRELLA</v>
          </cell>
          <cell r="C3526" t="str">
            <v>UN</v>
          </cell>
          <cell r="E3526">
            <v>39884</v>
          </cell>
          <cell r="F3526">
            <v>3549.6</v>
          </cell>
        </row>
        <row r="3527">
          <cell r="A3527">
            <v>106582</v>
          </cell>
          <cell r="B3527" t="str">
            <v>DESTORNILLADOR ESTRELLA 1/4" X 4"</v>
          </cell>
          <cell r="C3527" t="str">
            <v>und</v>
          </cell>
          <cell r="E3527">
            <v>42999</v>
          </cell>
          <cell r="F3527">
            <v>4600</v>
          </cell>
        </row>
        <row r="3528">
          <cell r="A3528">
            <v>106581</v>
          </cell>
          <cell r="B3528" t="str">
            <v>DESTORNILLADOR ESTRELLA 6" X ¼ (LARGO</v>
          </cell>
          <cell r="C3528" t="str">
            <v>UN</v>
          </cell>
          <cell r="E3528">
            <v>42999</v>
          </cell>
          <cell r="F3528">
            <v>6900</v>
          </cell>
        </row>
        <row r="3530">
          <cell r="A3530">
            <v>488</v>
          </cell>
          <cell r="B3530" t="str">
            <v>DESTORNILLADOR PALA 1/4" X 6" STANLEY O</v>
          </cell>
          <cell r="C3530" t="str">
            <v>UN</v>
          </cell>
          <cell r="D3530">
            <v>425905</v>
          </cell>
          <cell r="E3530">
            <v>42993</v>
          </cell>
          <cell r="F3530">
            <v>9200</v>
          </cell>
        </row>
        <row r="3531">
          <cell r="A3531">
            <v>102979</v>
          </cell>
          <cell r="B3531" t="str">
            <v>DESTORNILLADORES X 6 PIEZAS PALA Y</v>
          </cell>
          <cell r="C3531" t="str">
            <v>JUEGO</v>
          </cell>
          <cell r="D3531" t="str">
            <v>60-060</v>
          </cell>
          <cell r="E3531">
            <v>42872</v>
          </cell>
          <cell r="F3531">
            <v>27990</v>
          </cell>
        </row>
        <row r="3532">
          <cell r="A3532">
            <v>489</v>
          </cell>
          <cell r="B3532" t="str">
            <v>DILATACION BRONCE ML</v>
          </cell>
          <cell r="C3532" t="str">
            <v>ML</v>
          </cell>
          <cell r="D3532" t="str">
            <v>Fundiciòn</v>
          </cell>
          <cell r="E3532">
            <v>42819</v>
          </cell>
          <cell r="F3532">
            <v>7735</v>
          </cell>
        </row>
        <row r="3533">
          <cell r="A3533">
            <v>103124</v>
          </cell>
          <cell r="B3533" t="str">
            <v>DILATACION EN COBRE</v>
          </cell>
          <cell r="C3533" t="str">
            <v>ML</v>
          </cell>
          <cell r="D3533" t="str">
            <v>Fundiciòn</v>
          </cell>
          <cell r="E3533">
            <v>40411</v>
          </cell>
          <cell r="F3533">
            <v>9000</v>
          </cell>
        </row>
        <row r="3535">
          <cell r="A3535">
            <v>103228</v>
          </cell>
          <cell r="B3535" t="str">
            <v>DILATACION EN Z 12MM PLASTICA 3.00 MTS</v>
          </cell>
          <cell r="C3535" t="str">
            <v>UND</v>
          </cell>
          <cell r="E3535">
            <v>42856</v>
          </cell>
          <cell r="F3535">
            <v>2500</v>
          </cell>
        </row>
        <row r="3536">
          <cell r="A3536">
            <v>105046</v>
          </cell>
          <cell r="B3536" t="str">
            <v>Dilatación Plástica A=2.4cm;E=.51cm L=2m</v>
          </cell>
          <cell r="C3536" t="str">
            <v>UN</v>
          </cell>
          <cell r="E3536">
            <v>42857</v>
          </cell>
          <cell r="F3536">
            <v>2900</v>
          </cell>
        </row>
        <row r="3537">
          <cell r="A3537">
            <v>3372</v>
          </cell>
          <cell r="B3537" t="str">
            <v>DISCO CORTALADRILLO-ASF PTA. DIAMANTE</v>
          </cell>
          <cell r="C3537" t="str">
            <v>UN</v>
          </cell>
          <cell r="E3537">
            <v>42775</v>
          </cell>
          <cell r="F3537">
            <v>109900</v>
          </cell>
        </row>
        <row r="3538">
          <cell r="A3538">
            <v>101786</v>
          </cell>
          <cell r="B3538" t="str">
            <v>DISCO CORTE METAL 12" X 1/8"</v>
          </cell>
          <cell r="C3538" t="str">
            <v>UN</v>
          </cell>
          <cell r="E3538">
            <v>41227</v>
          </cell>
          <cell r="F3538">
            <v>14000</v>
          </cell>
        </row>
        <row r="3539">
          <cell r="A3539">
            <v>103154</v>
          </cell>
          <cell r="B3539" t="str">
            <v>DISCO DE CORTE 9"</v>
          </cell>
          <cell r="C3539" t="str">
            <v>UND</v>
          </cell>
          <cell r="E3539">
            <v>42775</v>
          </cell>
          <cell r="F3539">
            <v>91035</v>
          </cell>
        </row>
        <row r="3540">
          <cell r="A3540">
            <v>103484</v>
          </cell>
          <cell r="B3540" t="str">
            <v>DISCO DIAMANT.14"CONCRETO (NO USAR)</v>
          </cell>
          <cell r="C3540" t="str">
            <v>und</v>
          </cell>
          <cell r="E3540">
            <v>42851</v>
          </cell>
          <cell r="F3540">
            <v>509900</v>
          </cell>
        </row>
        <row r="3541">
          <cell r="A3541">
            <v>101251</v>
          </cell>
          <cell r="B3541" t="str">
            <v>DISCO DIAMANT.14"CONCRETO</v>
          </cell>
          <cell r="C3541" t="str">
            <v>UN</v>
          </cell>
          <cell r="E3541">
            <v>42775</v>
          </cell>
          <cell r="F3541">
            <v>509900</v>
          </cell>
        </row>
        <row r="3542">
          <cell r="A3542">
            <v>101250</v>
          </cell>
          <cell r="B3542" t="str">
            <v>DISCO DIAMANT.14"CORTE ASFALTO</v>
          </cell>
          <cell r="C3542" t="str">
            <v>UN</v>
          </cell>
          <cell r="E3542">
            <v>42797</v>
          </cell>
          <cell r="F3542">
            <v>604296</v>
          </cell>
        </row>
        <row r="3543">
          <cell r="A3543">
            <v>1259</v>
          </cell>
          <cell r="B3543" t="str">
            <v>DISCO DIAMANTADO 14'' PARA CORTADORA</v>
          </cell>
          <cell r="C3543" t="str">
            <v>UN</v>
          </cell>
          <cell r="E3543">
            <v>42775</v>
          </cell>
          <cell r="F3543">
            <v>503290</v>
          </cell>
        </row>
        <row r="3544">
          <cell r="A3544">
            <v>100969</v>
          </cell>
          <cell r="B3544" t="str">
            <v>DISCO DIAMANTADO 4 1/2" SEGMENTADO</v>
          </cell>
          <cell r="C3544" t="str">
            <v>UN</v>
          </cell>
          <cell r="E3544">
            <v>42993</v>
          </cell>
          <cell r="F3544">
            <v>12900</v>
          </cell>
        </row>
        <row r="3546">
          <cell r="B3546" t="str">
            <v>Tekhne Ltda. Control Integral de Obras</v>
          </cell>
        </row>
        <row r="3550">
          <cell r="B3550" t="str">
            <v>Listado de Insumos</v>
          </cell>
        </row>
        <row r="3552">
          <cell r="A3552">
            <v>43132</v>
          </cell>
          <cell r="C3552" t="str">
            <v>INSTITUTO DISTRITAL DE RECREACION Y</v>
          </cell>
          <cell r="E3552" t="str">
            <v>Página 50</v>
          </cell>
        </row>
        <row r="3555">
          <cell r="A3555" t="str">
            <v>Código</v>
          </cell>
          <cell r="B3555" t="str">
            <v>Descripción</v>
          </cell>
          <cell r="D3555" t="str">
            <v>Unidad</v>
          </cell>
          <cell r="F3555" t="str">
            <v>Referencia</v>
          </cell>
        </row>
        <row r="3558">
          <cell r="A3558">
            <v>1260</v>
          </cell>
          <cell r="B3558" t="str">
            <v>DISCO DIAMANTADO 9'' PARA PULIDORA</v>
          </cell>
          <cell r="C3558" t="str">
            <v>UN</v>
          </cell>
          <cell r="E3558">
            <v>41233</v>
          </cell>
          <cell r="F3558">
            <v>36250</v>
          </cell>
        </row>
        <row r="3559">
          <cell r="A3559">
            <v>104732</v>
          </cell>
          <cell r="B3559" t="str">
            <v>DISCO DIAMANTADO 9" ASFALTO</v>
          </cell>
          <cell r="C3559" t="str">
            <v>UN</v>
          </cell>
          <cell r="E3559">
            <v>41199</v>
          </cell>
          <cell r="F3559">
            <v>365000</v>
          </cell>
        </row>
        <row r="3560">
          <cell r="A3560">
            <v>490</v>
          </cell>
          <cell r="B3560" t="str">
            <v>DISCO DIAMANTADO 9" DIAMOND(Utilizar</v>
          </cell>
          <cell r="C3560" t="str">
            <v>UN</v>
          </cell>
          <cell r="E3560">
            <v>42264</v>
          </cell>
          <cell r="F3560">
            <v>99900</v>
          </cell>
        </row>
        <row r="3561">
          <cell r="A3561">
            <v>104731</v>
          </cell>
          <cell r="B3561" t="str">
            <v>DISCO MULTIPROPÓSITO-9"(CONC/ASFALTO)</v>
          </cell>
          <cell r="C3561" t="str">
            <v>UN</v>
          </cell>
          <cell r="E3561">
            <v>41199</v>
          </cell>
          <cell r="F3561">
            <v>180000</v>
          </cell>
        </row>
        <row r="3562">
          <cell r="A3562">
            <v>1258</v>
          </cell>
          <cell r="B3562" t="str">
            <v>DISCO PARA METAL DE 9'' dewualt</v>
          </cell>
          <cell r="C3562" t="str">
            <v>UN</v>
          </cell>
          <cell r="E3562">
            <v>41172</v>
          </cell>
          <cell r="F3562">
            <v>9350</v>
          </cell>
        </row>
        <row r="3563">
          <cell r="A3563">
            <v>1262</v>
          </cell>
          <cell r="B3563" t="str">
            <v>DISCO PARA PULIR METAL 7X1/4 DEWALT</v>
          </cell>
          <cell r="C3563" t="str">
            <v>UN</v>
          </cell>
          <cell r="E3563">
            <v>40826</v>
          </cell>
          <cell r="F3563">
            <v>13900</v>
          </cell>
        </row>
        <row r="3565">
          <cell r="A3565">
            <v>103988</v>
          </cell>
          <cell r="B3565" t="str">
            <v>DISCO PARA SIERRA 10" 80 DIENTES</v>
          </cell>
          <cell r="C3565" t="str">
            <v>UN</v>
          </cell>
          <cell r="D3565" t="str">
            <v>32018-73187</v>
          </cell>
          <cell r="E3565">
            <v>40634</v>
          </cell>
          <cell r="F3565">
            <v>89900</v>
          </cell>
        </row>
        <row r="3566">
          <cell r="A3566">
            <v>1553</v>
          </cell>
          <cell r="B3566" t="str">
            <v>DISCO PARA SIERRA 24 dientes 7 1/4 BAUKER</v>
          </cell>
          <cell r="C3566" t="str">
            <v>UN</v>
          </cell>
          <cell r="D3566" t="str">
            <v>32018-73187</v>
          </cell>
          <cell r="E3566">
            <v>40340</v>
          </cell>
          <cell r="F3566">
            <v>31900</v>
          </cell>
        </row>
        <row r="3568">
          <cell r="A3568">
            <v>1263</v>
          </cell>
          <cell r="B3568" t="str">
            <v>DISCO PARA TROSADORA DE 14''</v>
          </cell>
          <cell r="C3568" t="str">
            <v>UN</v>
          </cell>
          <cell r="E3568">
            <v>39888</v>
          </cell>
          <cell r="F3568">
            <v>10742</v>
          </cell>
        </row>
        <row r="3570">
          <cell r="A3570">
            <v>491</v>
          </cell>
          <cell r="B3570" t="str">
            <v>DISCO REFRACTARIO T-1 9"x 1/8"</v>
          </cell>
          <cell r="C3570" t="str">
            <v>UN</v>
          </cell>
          <cell r="D3570">
            <v>434203</v>
          </cell>
          <cell r="E3570">
            <v>40340</v>
          </cell>
          <cell r="F3570">
            <v>12760</v>
          </cell>
        </row>
        <row r="3571">
          <cell r="A3571">
            <v>1261</v>
          </cell>
          <cell r="B3571" t="str">
            <v>DISCO ZIRCONIO CORTE METAL 9'' DEWALT</v>
          </cell>
          <cell r="C3571" t="str">
            <v>UN</v>
          </cell>
          <cell r="D3571" t="str">
            <v>DW8828</v>
          </cell>
          <cell r="E3571">
            <v>40458</v>
          </cell>
          <cell r="F3571">
            <v>32900</v>
          </cell>
        </row>
        <row r="3573">
          <cell r="A3573">
            <v>106580</v>
          </cell>
          <cell r="B3573" t="str">
            <v>DUCHA ELÉCTRICA — 110V — 220 V</v>
          </cell>
          <cell r="C3573" t="str">
            <v>und</v>
          </cell>
          <cell r="E3573">
            <v>42999</v>
          </cell>
          <cell r="F3573">
            <v>46900</v>
          </cell>
        </row>
        <row r="3574">
          <cell r="A3574">
            <v>104206</v>
          </cell>
          <cell r="B3574" t="str">
            <v>EMPAQUE DE CAUCHO NEOPRENO 1"X3MM</v>
          </cell>
          <cell r="C3574" t="str">
            <v>mL</v>
          </cell>
          <cell r="E3574">
            <v>42873</v>
          </cell>
          <cell r="F3574">
            <v>4683</v>
          </cell>
        </row>
        <row r="3576">
          <cell r="A3576">
            <v>102909</v>
          </cell>
          <cell r="B3576" t="str">
            <v>EQUIPO COMPRESOR MICROESFERAS</v>
          </cell>
          <cell r="C3576" t="str">
            <v>DD</v>
          </cell>
          <cell r="D3576">
            <v>40377</v>
          </cell>
          <cell r="E3576">
            <v>42937</v>
          </cell>
          <cell r="F3576">
            <v>43358</v>
          </cell>
        </row>
        <row r="3578">
          <cell r="A3578">
            <v>102977</v>
          </cell>
          <cell r="B3578" t="str">
            <v>Escalera 3, pasos en aluminio/metal plegable</v>
          </cell>
          <cell r="C3578" t="str">
            <v>UN</v>
          </cell>
          <cell r="E3578">
            <v>42999</v>
          </cell>
          <cell r="F3578">
            <v>89900</v>
          </cell>
        </row>
        <row r="3580">
          <cell r="A3580">
            <v>102996</v>
          </cell>
          <cell r="B3580" t="str">
            <v>ESCALERA TIPO EXTENSION DE 4.88MT A</v>
          </cell>
          <cell r="C3580" t="str">
            <v>UN</v>
          </cell>
          <cell r="D3580" t="str">
            <v>10-A-32-2</v>
          </cell>
          <cell r="E3580">
            <v>40359</v>
          </cell>
          <cell r="F3580">
            <v>818100</v>
          </cell>
        </row>
        <row r="3581">
          <cell r="A3581">
            <v>2017</v>
          </cell>
          <cell r="B3581" t="str">
            <v>ESCOBA FIBRA PLASTICA DURA MANGO DE</v>
          </cell>
          <cell r="C3581" t="str">
            <v>UN</v>
          </cell>
          <cell r="D3581" t="str">
            <v>SUAVE</v>
          </cell>
          <cell r="E3581">
            <v>42872</v>
          </cell>
          <cell r="F3581">
            <v>3949</v>
          </cell>
        </row>
        <row r="3582">
          <cell r="A3582">
            <v>492</v>
          </cell>
          <cell r="B3582" t="str">
            <v>ESCUADRA FALSA DE 8"</v>
          </cell>
          <cell r="C3582" t="str">
            <v>UN</v>
          </cell>
          <cell r="D3582">
            <v>460347</v>
          </cell>
          <cell r="E3582">
            <v>40802</v>
          </cell>
          <cell r="F3582">
            <v>8800</v>
          </cell>
        </row>
        <row r="3584">
          <cell r="A3584">
            <v>3708</v>
          </cell>
          <cell r="B3584" t="str">
            <v>ESPARRAGO 5/8x20 "</v>
          </cell>
          <cell r="C3584" t="str">
            <v>UN</v>
          </cell>
          <cell r="E3584">
            <v>40102</v>
          </cell>
          <cell r="F3584">
            <v>1170</v>
          </cell>
        </row>
        <row r="3586">
          <cell r="A3586">
            <v>494</v>
          </cell>
          <cell r="B3586" t="str">
            <v>ESPATULA 2" DE ACERO CARBONO - MANGO</v>
          </cell>
          <cell r="C3586" t="str">
            <v>UN</v>
          </cell>
          <cell r="D3586">
            <v>468266</v>
          </cell>
          <cell r="E3586">
            <v>42970</v>
          </cell>
          <cell r="F3586">
            <v>3900</v>
          </cell>
        </row>
        <row r="3587">
          <cell r="A3587">
            <v>516</v>
          </cell>
          <cell r="B3587" t="str">
            <v>ESPATULA DE ACERO CARBONO - MANGO</v>
          </cell>
          <cell r="C3587" t="str">
            <v>UN</v>
          </cell>
          <cell r="D3587">
            <v>468301</v>
          </cell>
          <cell r="E3587">
            <v>42993</v>
          </cell>
          <cell r="F3587">
            <v>4935</v>
          </cell>
        </row>
        <row r="3588">
          <cell r="A3588">
            <v>102738</v>
          </cell>
          <cell r="B3588" t="str">
            <v>ESQUINERO BLANCO X 2.40M - PVC</v>
          </cell>
          <cell r="C3588" t="str">
            <v>und</v>
          </cell>
          <cell r="D3588" t="str">
            <v>Fundiciòn</v>
          </cell>
          <cell r="E3588">
            <v>42857</v>
          </cell>
          <cell r="F3588">
            <v>1990</v>
          </cell>
        </row>
        <row r="3590">
          <cell r="A3590">
            <v>102924</v>
          </cell>
          <cell r="B3590" t="str">
            <v>ESTOPA (1 Kg) **</v>
          </cell>
          <cell r="C3590" t="str">
            <v>UN</v>
          </cell>
          <cell r="E3590">
            <v>42775</v>
          </cell>
          <cell r="F3590">
            <v>8800</v>
          </cell>
        </row>
        <row r="3591">
          <cell r="A3591">
            <v>1265</v>
          </cell>
          <cell r="B3591" t="str">
            <v>ESTOPA BLANCA PEINADA</v>
          </cell>
          <cell r="C3591" t="str">
            <v>UN</v>
          </cell>
          <cell r="E3591">
            <v>39888</v>
          </cell>
          <cell r="F3591">
            <v>4872</v>
          </cell>
        </row>
        <row r="3592">
          <cell r="A3592">
            <v>1264</v>
          </cell>
          <cell r="B3592" t="str">
            <v>ESTOPA CORRIENTE</v>
          </cell>
          <cell r="C3592" t="str">
            <v>UN</v>
          </cell>
          <cell r="E3592">
            <v>40414</v>
          </cell>
          <cell r="F3592">
            <v>4900</v>
          </cell>
        </row>
        <row r="3593">
          <cell r="A3593">
            <v>1981</v>
          </cell>
          <cell r="B3593" t="str">
            <v>ESTOPA No.4 (250 Grs)</v>
          </cell>
          <cell r="C3593" t="str">
            <v>UN</v>
          </cell>
          <cell r="E3593">
            <v>40344</v>
          </cell>
          <cell r="F3593">
            <v>1231</v>
          </cell>
        </row>
        <row r="3595">
          <cell r="A3595">
            <v>495</v>
          </cell>
          <cell r="B3595" t="str">
            <v>FLEXOMETRO 3 MTS X 1/2"</v>
          </cell>
          <cell r="C3595" t="str">
            <v>und</v>
          </cell>
          <cell r="D3595" t="str">
            <v>99FL03</v>
          </cell>
          <cell r="E3595">
            <v>42993</v>
          </cell>
          <cell r="F3595">
            <v>4390</v>
          </cell>
        </row>
        <row r="3597">
          <cell r="A3597">
            <v>1268</v>
          </cell>
          <cell r="B3597" t="str">
            <v>FLEXOMETROX 5mts</v>
          </cell>
          <cell r="C3597" t="str">
            <v>UN</v>
          </cell>
          <cell r="E3597">
            <v>43004</v>
          </cell>
          <cell r="F3597">
            <v>7490</v>
          </cell>
        </row>
        <row r="3598">
          <cell r="A3598">
            <v>1269</v>
          </cell>
          <cell r="B3598" t="str">
            <v>FLEXOMETROX 5mts KOMELOM</v>
          </cell>
          <cell r="C3598" t="str">
            <v>UN</v>
          </cell>
          <cell r="E3598">
            <v>40023</v>
          </cell>
          <cell r="F3598">
            <v>10057</v>
          </cell>
        </row>
        <row r="3600">
          <cell r="A3600">
            <v>496</v>
          </cell>
          <cell r="B3600" t="str">
            <v>FORMON 5/8" STANLEY</v>
          </cell>
          <cell r="C3600" t="str">
            <v>UN</v>
          </cell>
          <cell r="D3600">
            <v>490306</v>
          </cell>
          <cell r="E3600">
            <v>40802</v>
          </cell>
          <cell r="F3600">
            <v>26400</v>
          </cell>
        </row>
        <row r="3602">
          <cell r="A3602">
            <v>102998</v>
          </cell>
          <cell r="B3602" t="str">
            <v>Generador de tonos **</v>
          </cell>
          <cell r="C3602" t="str">
            <v>UN</v>
          </cell>
          <cell r="E3602">
            <v>40802</v>
          </cell>
          <cell r="F3602">
            <v>328700</v>
          </cell>
        </row>
        <row r="3604">
          <cell r="A3604">
            <v>101126</v>
          </cell>
          <cell r="B3604" t="str">
            <v>GRAPA 1"</v>
          </cell>
          <cell r="C3604" t="str">
            <v>KG</v>
          </cell>
          <cell r="D3604">
            <v>8010</v>
          </cell>
          <cell r="E3604">
            <v>40344</v>
          </cell>
          <cell r="F3604">
            <v>46900</v>
          </cell>
        </row>
        <row r="3606">
          <cell r="A3606">
            <v>103502</v>
          </cell>
          <cell r="B3606" t="str">
            <v>grapa 1 1/4 x 9</v>
          </cell>
          <cell r="C3606" t="str">
            <v>und</v>
          </cell>
          <cell r="E3606">
            <v>42857</v>
          </cell>
          <cell r="F3606">
            <v>59</v>
          </cell>
        </row>
        <row r="3608">
          <cell r="A3608">
            <v>103041</v>
          </cell>
          <cell r="B3608" t="str">
            <v>GRAPA DE FIJACIÓN TIPO CLIP</v>
          </cell>
          <cell r="C3608" t="str">
            <v>und</v>
          </cell>
          <cell r="D3608">
            <v>8010</v>
          </cell>
          <cell r="E3608">
            <v>40374</v>
          </cell>
          <cell r="F3608">
            <v>4060</v>
          </cell>
        </row>
        <row r="3610">
          <cell r="A3610">
            <v>105257</v>
          </cell>
          <cell r="B3610" t="str">
            <v>GRAPA DOBLE OREJA PARA TUBO METALICO</v>
          </cell>
          <cell r="C3610" t="str">
            <v>und</v>
          </cell>
          <cell r="E3610">
            <v>42857</v>
          </cell>
          <cell r="F3610">
            <v>600</v>
          </cell>
        </row>
        <row r="3611">
          <cell r="A3611">
            <v>105258</v>
          </cell>
          <cell r="B3611" t="str">
            <v>GRAPA DOBLE OREJA PARA TUBO METALICO</v>
          </cell>
          <cell r="C3611" t="str">
            <v>und</v>
          </cell>
          <cell r="E3611">
            <v>42856</v>
          </cell>
          <cell r="F3611">
            <v>900</v>
          </cell>
        </row>
        <row r="3612">
          <cell r="A3612">
            <v>105256</v>
          </cell>
          <cell r="B3612" t="str">
            <v>GRAPA DOBLE OREJA PARA TUBO METALICO</v>
          </cell>
          <cell r="C3612" t="str">
            <v>und</v>
          </cell>
          <cell r="E3612">
            <v>42856</v>
          </cell>
          <cell r="F3612">
            <v>250</v>
          </cell>
        </row>
        <row r="3613">
          <cell r="A3613">
            <v>105528</v>
          </cell>
          <cell r="B3613" t="str">
            <v>GRAPA METALICAS DE 1”</v>
          </cell>
          <cell r="C3613" t="str">
            <v>kg</v>
          </cell>
          <cell r="E3613">
            <v>42872</v>
          </cell>
          <cell r="F3613">
            <v>4759</v>
          </cell>
        </row>
        <row r="3614">
          <cell r="A3614">
            <v>105854</v>
          </cell>
          <cell r="B3614" t="str">
            <v>GRAPA PARA ZUNCHO O CINTA MET. Ø3/8"</v>
          </cell>
          <cell r="C3614" t="str">
            <v>und</v>
          </cell>
          <cell r="E3614">
            <v>42597</v>
          </cell>
          <cell r="F3614">
            <v>348</v>
          </cell>
        </row>
        <row r="3615">
          <cell r="A3615">
            <v>106488</v>
          </cell>
          <cell r="B3615" t="str">
            <v>GRAPAS PARA ANCLAR LAVAMANOS</v>
          </cell>
          <cell r="C3615" t="str">
            <v>und</v>
          </cell>
          <cell r="E3615">
            <v>42996</v>
          </cell>
          <cell r="F3615">
            <v>2947</v>
          </cell>
        </row>
        <row r="3617">
          <cell r="A3617">
            <v>167</v>
          </cell>
          <cell r="B3617" t="str">
            <v>GRAPAS PARA CASETON 1¼" 15unidades</v>
          </cell>
          <cell r="C3617" t="str">
            <v>CT</v>
          </cell>
          <cell r="D3617">
            <v>8010</v>
          </cell>
          <cell r="E3617">
            <v>40344</v>
          </cell>
          <cell r="F3617">
            <v>4640</v>
          </cell>
        </row>
        <row r="3618">
          <cell r="A3618">
            <v>2478</v>
          </cell>
          <cell r="B3618" t="str">
            <v>GRAPAS PARA CASETON 1½"</v>
          </cell>
          <cell r="C3618" t="str">
            <v>CT</v>
          </cell>
          <cell r="D3618">
            <v>9510</v>
          </cell>
          <cell r="E3618">
            <v>40344</v>
          </cell>
          <cell r="F3618">
            <v>75000</v>
          </cell>
        </row>
        <row r="3620">
          <cell r="A3620">
            <v>105467</v>
          </cell>
          <cell r="B3620" t="str">
            <v>GRATAS ACERO CON MANGO MADERA</v>
          </cell>
          <cell r="C3620" t="str">
            <v>und</v>
          </cell>
          <cell r="E3620">
            <v>42872</v>
          </cell>
          <cell r="F3620">
            <v>3990</v>
          </cell>
        </row>
        <row r="3621">
          <cell r="A3621">
            <v>1982</v>
          </cell>
          <cell r="B3621" t="str">
            <v>GUANTES CARNAZA CORTOS/SENCILLOS</v>
          </cell>
          <cell r="C3621" t="str">
            <v>UN</v>
          </cell>
          <cell r="E3621">
            <v>42797</v>
          </cell>
          <cell r="F3621">
            <v>6307</v>
          </cell>
        </row>
        <row r="3622">
          <cell r="A3622">
            <v>103789</v>
          </cell>
          <cell r="B3622" t="str">
            <v>GUAYA DE ACERO DE 1/4- L.=2-2,50+PERNOS</v>
          </cell>
          <cell r="C3622" t="str">
            <v>UN</v>
          </cell>
          <cell r="E3622">
            <v>42864</v>
          </cell>
          <cell r="F3622">
            <v>12800</v>
          </cell>
        </row>
        <row r="3623">
          <cell r="A3623">
            <v>105033</v>
          </cell>
          <cell r="B3623" t="str">
            <v>Guaya en Acero (1/8")</v>
          </cell>
          <cell r="C3623" t="str">
            <v>mL</v>
          </cell>
          <cell r="E3623">
            <v>42762</v>
          </cell>
          <cell r="F3623">
            <v>517</v>
          </cell>
        </row>
        <row r="3624">
          <cell r="A3624">
            <v>104578</v>
          </cell>
          <cell r="B3624" t="str">
            <v>GUIA CAJON FULL EXTENTION DE 35 cms</v>
          </cell>
          <cell r="C3624" t="str">
            <v>UND</v>
          </cell>
          <cell r="E3624">
            <v>41170</v>
          </cell>
          <cell r="F3624">
            <v>4800</v>
          </cell>
        </row>
        <row r="3625">
          <cell r="A3625">
            <v>2948</v>
          </cell>
          <cell r="B3625" t="str">
            <v>HERRAMIENTA ELECTRICA %</v>
          </cell>
          <cell r="C3625" t="str">
            <v>%MDEO</v>
          </cell>
          <cell r="E3625">
            <v>42878</v>
          </cell>
          <cell r="F3625">
            <v>0</v>
          </cell>
        </row>
        <row r="3626">
          <cell r="A3626">
            <v>101510</v>
          </cell>
          <cell r="B3626" t="str">
            <v>HERRAMIENTA MENOR (NO USAR)</v>
          </cell>
          <cell r="C3626" t="str">
            <v>und</v>
          </cell>
          <cell r="E3626">
            <v>42859</v>
          </cell>
          <cell r="F3626">
            <v>1000</v>
          </cell>
        </row>
        <row r="3627">
          <cell r="A3627">
            <v>102487</v>
          </cell>
          <cell r="B3627" t="str">
            <v>HERRAMIENTA MENOR %</v>
          </cell>
          <cell r="C3627" t="str">
            <v>%MDEO</v>
          </cell>
          <cell r="E3627">
            <v>43125</v>
          </cell>
          <cell r="F3627">
            <v>0</v>
          </cell>
        </row>
        <row r="3629">
          <cell r="B3629" t="str">
            <v>Tekhne Ltda. Control Integral de Obras</v>
          </cell>
        </row>
        <row r="3633">
          <cell r="B3633" t="str">
            <v>Listado de Insumos</v>
          </cell>
        </row>
        <row r="3635">
          <cell r="A3635">
            <v>43132</v>
          </cell>
          <cell r="C3635" t="str">
            <v>INSTITUTO DISTRITAL DE RECREACION Y</v>
          </cell>
          <cell r="E3635" t="str">
            <v>Página 51</v>
          </cell>
        </row>
        <row r="3638">
          <cell r="A3638" t="str">
            <v>Código</v>
          </cell>
          <cell r="B3638" t="str">
            <v>Descripción</v>
          </cell>
          <cell r="D3638" t="str">
            <v>Unidad</v>
          </cell>
          <cell r="F3638" t="str">
            <v>Referencia</v>
          </cell>
        </row>
        <row r="3641">
          <cell r="A3641">
            <v>103086</v>
          </cell>
          <cell r="B3641" t="str">
            <v>HERRAMIENTA MENOR % (NO USAR)</v>
          </cell>
          <cell r="C3641" t="str">
            <v>%MDEO</v>
          </cell>
          <cell r="E3641">
            <v>42879</v>
          </cell>
          <cell r="F3641">
            <v>5</v>
          </cell>
        </row>
        <row r="3642">
          <cell r="A3642">
            <v>2936</v>
          </cell>
          <cell r="B3642" t="str">
            <v>HERRAMIENTA MENOR % (NO USAR)</v>
          </cell>
          <cell r="C3642" t="str">
            <v>%MDEO</v>
          </cell>
          <cell r="E3642">
            <v>42878</v>
          </cell>
          <cell r="F3642">
            <v>0</v>
          </cell>
        </row>
        <row r="3643">
          <cell r="A3643">
            <v>101482</v>
          </cell>
          <cell r="B3643" t="str">
            <v>HOJA DE SEGUETA (18 DIENTES)L=31CM (12")</v>
          </cell>
          <cell r="C3643" t="str">
            <v>UN</v>
          </cell>
          <cell r="E3643">
            <v>42843</v>
          </cell>
          <cell r="F3643">
            <v>3000</v>
          </cell>
        </row>
        <row r="3644">
          <cell r="A3644">
            <v>102850</v>
          </cell>
          <cell r="B3644" t="str">
            <v>HOJA DE SEGUETA BIMETALICA NICHOLSON</v>
          </cell>
          <cell r="C3644" t="str">
            <v>UN</v>
          </cell>
          <cell r="E3644">
            <v>40333</v>
          </cell>
          <cell r="F3644">
            <v>3100</v>
          </cell>
        </row>
        <row r="3645">
          <cell r="A3645">
            <v>105478</v>
          </cell>
          <cell r="B3645" t="str">
            <v>HOMBRESOLO 10" METALICO CURVO</v>
          </cell>
          <cell r="C3645" t="str">
            <v>und</v>
          </cell>
          <cell r="E3645">
            <v>42872</v>
          </cell>
          <cell r="F3645">
            <v>24900</v>
          </cell>
        </row>
        <row r="3647">
          <cell r="A3647">
            <v>100026</v>
          </cell>
          <cell r="B3647" t="str">
            <v>Lamina acero inoxidable304 Cal18 1.55*3.05 **</v>
          </cell>
          <cell r="C3647" t="str">
            <v>UN</v>
          </cell>
          <cell r="D3647" t="str">
            <v>DORMER</v>
          </cell>
          <cell r="E3647">
            <v>42857</v>
          </cell>
          <cell r="F3647">
            <v>396100</v>
          </cell>
        </row>
        <row r="3648">
          <cell r="A3648">
            <v>100025</v>
          </cell>
          <cell r="B3648" t="str">
            <v>Lamina acero inoxidable304 e=1.2(1.22X2.44M) **</v>
          </cell>
          <cell r="C3648" t="str">
            <v>UN</v>
          </cell>
          <cell r="D3648" t="str">
            <v>DORMER</v>
          </cell>
          <cell r="E3648">
            <v>41767</v>
          </cell>
          <cell r="F3648">
            <v>220000</v>
          </cell>
        </row>
        <row r="3649">
          <cell r="A3649">
            <v>102888</v>
          </cell>
          <cell r="B3649" t="str">
            <v>Lamina acero inoxidable304Cal.20 (0.9mm)</v>
          </cell>
          <cell r="C3649" t="str">
            <v>m2</v>
          </cell>
          <cell r="D3649" t="str">
            <v>DORMER</v>
          </cell>
          <cell r="E3649">
            <v>40337</v>
          </cell>
          <cell r="F3649">
            <v>74756</v>
          </cell>
        </row>
        <row r="3651">
          <cell r="A3651">
            <v>105176</v>
          </cell>
          <cell r="B3651" t="str">
            <v>LAMINA ALFAJOR (E=3MM) 1.0X3.0M</v>
          </cell>
          <cell r="C3651" t="str">
            <v>KG</v>
          </cell>
          <cell r="E3651">
            <v>41774</v>
          </cell>
          <cell r="F3651">
            <v>2110</v>
          </cell>
        </row>
        <row r="3652">
          <cell r="A3652">
            <v>104091</v>
          </cell>
          <cell r="B3652" t="str">
            <v>LAMINA GALVANIZADA CAL.18 (1.22X2.44M)</v>
          </cell>
          <cell r="C3652" t="str">
            <v>UN</v>
          </cell>
          <cell r="E3652">
            <v>42601</v>
          </cell>
          <cell r="F3652">
            <v>88000</v>
          </cell>
        </row>
        <row r="3653">
          <cell r="A3653">
            <v>3456</v>
          </cell>
          <cell r="B3653" t="str">
            <v>LIJA Nº-120 PLIEGO</v>
          </cell>
          <cell r="C3653" t="str">
            <v>UN</v>
          </cell>
          <cell r="E3653">
            <v>42776</v>
          </cell>
          <cell r="F3653">
            <v>1094</v>
          </cell>
        </row>
        <row r="3654">
          <cell r="A3654">
            <v>103063</v>
          </cell>
          <cell r="B3654" t="str">
            <v>LIJA 150 PLIEGO</v>
          </cell>
          <cell r="C3654" t="str">
            <v>UN</v>
          </cell>
          <cell r="E3654">
            <v>42851</v>
          </cell>
          <cell r="F3654">
            <v>1290</v>
          </cell>
        </row>
        <row r="3656">
          <cell r="A3656">
            <v>532</v>
          </cell>
          <cell r="B3656" t="str">
            <v>LIJA DE AGUA 50-100</v>
          </cell>
          <cell r="C3656" t="str">
            <v>UN</v>
          </cell>
          <cell r="D3656">
            <v>573285</v>
          </cell>
          <cell r="E3656">
            <v>42776</v>
          </cell>
          <cell r="F3656">
            <v>1100</v>
          </cell>
        </row>
        <row r="3658">
          <cell r="A3658">
            <v>1284</v>
          </cell>
          <cell r="B3658" t="str">
            <v>LIJA DE AGUA GRANO 120.150.180</v>
          </cell>
          <cell r="C3658" t="str">
            <v>UN</v>
          </cell>
          <cell r="E3658">
            <v>41785</v>
          </cell>
          <cell r="F3658">
            <v>842</v>
          </cell>
        </row>
        <row r="3660">
          <cell r="A3660">
            <v>514</v>
          </cell>
          <cell r="B3660" t="str">
            <v>LIJA MADERA CAR 12</v>
          </cell>
          <cell r="C3660" t="str">
            <v>UN</v>
          </cell>
          <cell r="D3660">
            <v>726106</v>
          </cell>
          <cell r="E3660">
            <v>40344</v>
          </cell>
          <cell r="F3660">
            <v>1160</v>
          </cell>
        </row>
        <row r="3661">
          <cell r="A3661">
            <v>1126</v>
          </cell>
          <cell r="B3661" t="str">
            <v>LIJADORA PALMA PROFESIONAL ¼" DE WALT</v>
          </cell>
          <cell r="C3661" t="str">
            <v>UN</v>
          </cell>
          <cell r="D3661">
            <v>8248</v>
          </cell>
          <cell r="E3661">
            <v>40344</v>
          </cell>
          <cell r="F3661">
            <v>252880</v>
          </cell>
        </row>
        <row r="3663">
          <cell r="A3663">
            <v>105465</v>
          </cell>
          <cell r="B3663" t="str">
            <v>LIMA TRIANGULAR DE 6” CABO PLASTICO</v>
          </cell>
          <cell r="C3663" t="str">
            <v>und</v>
          </cell>
          <cell r="E3663">
            <v>42872</v>
          </cell>
          <cell r="F3663">
            <v>3300</v>
          </cell>
        </row>
        <row r="3664">
          <cell r="A3664">
            <v>106495</v>
          </cell>
          <cell r="B3664" t="str">
            <v>LIMA TRIANGULAR DE 8" CON CABO plastico</v>
          </cell>
          <cell r="C3664" t="str">
            <v>und</v>
          </cell>
          <cell r="E3664">
            <v>42996</v>
          </cell>
          <cell r="F3664">
            <v>23990</v>
          </cell>
        </row>
        <row r="3665">
          <cell r="A3665">
            <v>106579</v>
          </cell>
          <cell r="B3665" t="str">
            <v>LINTERNA 18 LUCES TIPO LED</v>
          </cell>
          <cell r="C3665" t="str">
            <v>und</v>
          </cell>
          <cell r="E3665">
            <v>42999</v>
          </cell>
          <cell r="F3665">
            <v>41900</v>
          </cell>
        </row>
        <row r="3666">
          <cell r="A3666">
            <v>106497</v>
          </cell>
          <cell r="B3666" t="str">
            <v>LLANA DENTADA MANGO MADERA (UE=60)</v>
          </cell>
          <cell r="C3666" t="str">
            <v>und</v>
          </cell>
          <cell r="E3666">
            <v>42996</v>
          </cell>
          <cell r="F3666">
            <v>12900</v>
          </cell>
        </row>
        <row r="3668">
          <cell r="A3668">
            <v>499</v>
          </cell>
          <cell r="B3668" t="str">
            <v>LLANA DENTADA 25500</v>
          </cell>
          <cell r="C3668" t="str">
            <v>UN</v>
          </cell>
          <cell r="D3668">
            <v>582034</v>
          </cell>
          <cell r="E3668">
            <v>40344</v>
          </cell>
          <cell r="F3668">
            <v>15200</v>
          </cell>
        </row>
        <row r="3670">
          <cell r="A3670">
            <v>106498</v>
          </cell>
          <cell r="B3670" t="str">
            <v>LLANA METÁLICA Lisa 11x5 MANGO PLASTICO</v>
          </cell>
          <cell r="C3670" t="str">
            <v>und</v>
          </cell>
          <cell r="E3670">
            <v>42996</v>
          </cell>
          <cell r="F3670">
            <v>9999</v>
          </cell>
        </row>
        <row r="3671">
          <cell r="A3671">
            <v>106526</v>
          </cell>
          <cell r="B3671" t="str">
            <v>LLAVE ABASTO PLASTICO C/ACOPLE</v>
          </cell>
          <cell r="C3671" t="str">
            <v>und</v>
          </cell>
          <cell r="E3671">
            <v>42997</v>
          </cell>
          <cell r="F3671">
            <v>8514</v>
          </cell>
        </row>
        <row r="3672">
          <cell r="A3672">
            <v>106500</v>
          </cell>
          <cell r="B3672" t="str">
            <v>LLAVE BOCA FIJA DE 6 A 22 MM (JUEGO 8</v>
          </cell>
          <cell r="C3672" t="str">
            <v>und</v>
          </cell>
          <cell r="E3672">
            <v>42997</v>
          </cell>
          <cell r="F3672">
            <v>98900</v>
          </cell>
        </row>
        <row r="3673">
          <cell r="A3673">
            <v>1287</v>
          </cell>
          <cell r="B3673" t="str">
            <v>LLAVE BRISTOL 11/6 a 3/8</v>
          </cell>
          <cell r="C3673" t="str">
            <v>UN</v>
          </cell>
          <cell r="E3673">
            <v>42993</v>
          </cell>
          <cell r="F3673">
            <v>22300</v>
          </cell>
        </row>
        <row r="3675">
          <cell r="A3675">
            <v>500</v>
          </cell>
          <cell r="B3675" t="str">
            <v>LLAVE DE TUBO 18" TRABAJO PESADO</v>
          </cell>
          <cell r="C3675" t="str">
            <v>UN</v>
          </cell>
          <cell r="D3675">
            <v>633406</v>
          </cell>
          <cell r="E3675">
            <v>40344</v>
          </cell>
          <cell r="F3675">
            <v>98600</v>
          </cell>
        </row>
        <row r="3677">
          <cell r="A3677">
            <v>106494</v>
          </cell>
          <cell r="B3677" t="str">
            <v>LLAVE ESTRELLA JUEGO 6 A 22MM 8 PZ</v>
          </cell>
          <cell r="C3677" t="str">
            <v>und</v>
          </cell>
          <cell r="E3677">
            <v>42996</v>
          </cell>
          <cell r="F3677">
            <v>89500</v>
          </cell>
        </row>
        <row r="3679">
          <cell r="A3679">
            <v>501</v>
          </cell>
          <cell r="B3679" t="str">
            <v>LLAVE EXPANSION 8" STANLEY O SIMILAR</v>
          </cell>
          <cell r="C3679" t="str">
            <v>UN</v>
          </cell>
          <cell r="D3679">
            <v>611210</v>
          </cell>
          <cell r="E3679">
            <v>42993</v>
          </cell>
          <cell r="F3679">
            <v>27900</v>
          </cell>
        </row>
        <row r="3681">
          <cell r="A3681">
            <v>1289</v>
          </cell>
          <cell r="B3681" t="str">
            <v>LLAVE PARA TUBO No 14 STANLEY O SIMILAR</v>
          </cell>
          <cell r="C3681" t="str">
            <v>UN</v>
          </cell>
          <cell r="E3681">
            <v>42993</v>
          </cell>
          <cell r="F3681">
            <v>68343</v>
          </cell>
        </row>
        <row r="3683">
          <cell r="A3683">
            <v>102986</v>
          </cell>
          <cell r="B3683" t="str">
            <v>LLAVE PARA TUBO DE 12" ** STANLEY O</v>
          </cell>
          <cell r="C3683" t="str">
            <v>UN</v>
          </cell>
          <cell r="D3683" t="str">
            <v>18741 STAR</v>
          </cell>
          <cell r="E3683">
            <v>42993</v>
          </cell>
          <cell r="F3683">
            <v>53300</v>
          </cell>
        </row>
        <row r="3684">
          <cell r="A3684">
            <v>102989</v>
          </cell>
          <cell r="B3684" t="str">
            <v>LLAVE PARA TUBO DE 8" ** STANLEY O</v>
          </cell>
          <cell r="C3684" t="str">
            <v>UN</v>
          </cell>
          <cell r="D3684" t="str">
            <v>18721 - 1570</v>
          </cell>
          <cell r="E3684">
            <v>42993</v>
          </cell>
          <cell r="F3684">
            <v>19900</v>
          </cell>
        </row>
        <row r="3686">
          <cell r="A3686">
            <v>1288</v>
          </cell>
          <cell r="B3686" t="str">
            <v>LLAVE PARA TUBO STANLEY No 12</v>
          </cell>
          <cell r="C3686" t="str">
            <v>UN</v>
          </cell>
          <cell r="E3686">
            <v>40023</v>
          </cell>
          <cell r="F3686">
            <v>43964</v>
          </cell>
        </row>
        <row r="3688">
          <cell r="A3688">
            <v>102995</v>
          </cell>
          <cell r="B3688" t="str">
            <v>LLAVES COPA 10mm A 19mm JGO 11</v>
          </cell>
          <cell r="C3688" t="str">
            <v>JUEGO</v>
          </cell>
          <cell r="D3688" t="str">
            <v>86-734</v>
          </cell>
          <cell r="E3688">
            <v>40359</v>
          </cell>
          <cell r="F3688">
            <v>74900</v>
          </cell>
        </row>
        <row r="3689">
          <cell r="A3689">
            <v>502</v>
          </cell>
          <cell r="B3689" t="str">
            <v>MACETA 4 Lbs STANLEY, HERRAGRO O</v>
          </cell>
          <cell r="C3689" t="str">
            <v>UN</v>
          </cell>
          <cell r="D3689">
            <v>641060</v>
          </cell>
          <cell r="E3689">
            <v>42993</v>
          </cell>
          <cell r="F3689">
            <v>24900</v>
          </cell>
        </row>
        <row r="3690">
          <cell r="A3690">
            <v>102990</v>
          </cell>
          <cell r="B3690" t="str">
            <v>MACETA CON CABO DE 2LB **</v>
          </cell>
          <cell r="C3690" t="str">
            <v>UN</v>
          </cell>
          <cell r="D3690" t="str">
            <v>191-1</v>
          </cell>
          <cell r="E3690">
            <v>40878</v>
          </cell>
          <cell r="F3690">
            <v>12900</v>
          </cell>
        </row>
        <row r="3692">
          <cell r="A3692">
            <v>103207</v>
          </cell>
          <cell r="B3692" t="str">
            <v>MACHETE 22 PULGADAS- 3 CANALES</v>
          </cell>
          <cell r="C3692" t="str">
            <v>und</v>
          </cell>
          <cell r="E3692">
            <v>42872</v>
          </cell>
          <cell r="F3692">
            <v>10860</v>
          </cell>
        </row>
        <row r="3693">
          <cell r="A3693">
            <v>104168</v>
          </cell>
          <cell r="B3693" t="str">
            <v>MALLA CERRAMTO TELA VERDE 1.65M</v>
          </cell>
          <cell r="C3693" t="str">
            <v>ML</v>
          </cell>
          <cell r="E3693">
            <v>41022</v>
          </cell>
          <cell r="F3693">
            <v>1740</v>
          </cell>
        </row>
        <row r="3694">
          <cell r="A3694">
            <v>104167</v>
          </cell>
          <cell r="B3694" t="str">
            <v>MALLA CERRAMTO TELA VERDE2.10M ALTO</v>
          </cell>
          <cell r="C3694" t="str">
            <v>ML</v>
          </cell>
          <cell r="E3694">
            <v>41022</v>
          </cell>
          <cell r="F3694">
            <v>1392</v>
          </cell>
        </row>
        <row r="3695">
          <cell r="A3695">
            <v>105479</v>
          </cell>
          <cell r="B3695" t="str">
            <v>MALLA DE ANJEO PLASTICA GALLINERO</v>
          </cell>
          <cell r="C3695" t="str">
            <v>mL</v>
          </cell>
          <cell r="E3695">
            <v>42872</v>
          </cell>
          <cell r="F3695">
            <v>1100</v>
          </cell>
        </row>
        <row r="3696">
          <cell r="A3696">
            <v>104847</v>
          </cell>
          <cell r="B3696" t="str">
            <v>Malla Gallinero</v>
          </cell>
          <cell r="C3696" t="str">
            <v>UN</v>
          </cell>
          <cell r="E3696">
            <v>41213</v>
          </cell>
          <cell r="F3696">
            <v>788</v>
          </cell>
        </row>
        <row r="3698">
          <cell r="A3698">
            <v>793</v>
          </cell>
          <cell r="B3698" t="str">
            <v>MALLA Protec. fachada POLITEX</v>
          </cell>
          <cell r="C3698" t="str">
            <v>M2</v>
          </cell>
          <cell r="D3698" t="str">
            <v>Azul</v>
          </cell>
          <cell r="E3698">
            <v>40344</v>
          </cell>
          <cell r="F3698">
            <v>696</v>
          </cell>
        </row>
        <row r="3700">
          <cell r="A3700">
            <v>91</v>
          </cell>
          <cell r="B3700" t="str">
            <v>MALLA Protec.10mmx10mm 2M.Anch</v>
          </cell>
          <cell r="C3700" t="str">
            <v>ML</v>
          </cell>
          <cell r="E3700">
            <v>40344</v>
          </cell>
          <cell r="F3700">
            <v>1262</v>
          </cell>
        </row>
        <row r="3701">
          <cell r="A3701">
            <v>92</v>
          </cell>
          <cell r="B3701" t="str">
            <v>MALLA Protec.PARA FACHADA</v>
          </cell>
          <cell r="C3701" t="str">
            <v>ML</v>
          </cell>
          <cell r="E3701">
            <v>40344</v>
          </cell>
          <cell r="F3701">
            <v>1392</v>
          </cell>
        </row>
        <row r="3702">
          <cell r="A3702">
            <v>1984</v>
          </cell>
          <cell r="B3702" t="str">
            <v>MANGUERA 1/2" TRANSP.C-40(ROLLO 100M)**</v>
          </cell>
          <cell r="C3702" t="str">
            <v>ML</v>
          </cell>
          <cell r="E3702">
            <v>42758</v>
          </cell>
          <cell r="F3702">
            <v>745</v>
          </cell>
        </row>
        <row r="3703">
          <cell r="A3703">
            <v>102546</v>
          </cell>
          <cell r="B3703" t="str">
            <v>MANGUERA 3"POLIETILENO NEGRA(ROLLO 50</v>
          </cell>
          <cell r="C3703" t="str">
            <v>ML</v>
          </cell>
          <cell r="E3703">
            <v>42758</v>
          </cell>
          <cell r="F3703">
            <v>3570</v>
          </cell>
        </row>
        <row r="3704">
          <cell r="A3704">
            <v>102549</v>
          </cell>
          <cell r="B3704" t="str">
            <v>MANGUERA CAUCHO NEGRA RIEGO</v>
          </cell>
          <cell r="C3704" t="str">
            <v>ML</v>
          </cell>
          <cell r="E3704">
            <v>42758</v>
          </cell>
          <cell r="F3704">
            <v>2380</v>
          </cell>
        </row>
        <row r="3705">
          <cell r="A3705">
            <v>102550</v>
          </cell>
          <cell r="B3705" t="str">
            <v>MANGUERA CAUCHO NEGRA</v>
          </cell>
          <cell r="C3705" t="str">
            <v>ML</v>
          </cell>
          <cell r="E3705">
            <v>42758</v>
          </cell>
          <cell r="F3705">
            <v>1666</v>
          </cell>
        </row>
        <row r="3706">
          <cell r="A3706">
            <v>105489</v>
          </cell>
          <cell r="B3706" t="str">
            <v>MANGUERA DE 1/2” JARDÍN TIPO PESADO ML</v>
          </cell>
          <cell r="C3706" t="str">
            <v>mL</v>
          </cell>
          <cell r="E3706">
            <v>42872</v>
          </cell>
          <cell r="F3706">
            <v>3745</v>
          </cell>
        </row>
        <row r="3707">
          <cell r="A3707">
            <v>503</v>
          </cell>
          <cell r="B3707" t="str">
            <v>MANGUERA NIVELES 3/8"</v>
          </cell>
          <cell r="C3707" t="str">
            <v>ML</v>
          </cell>
          <cell r="E3707">
            <v>42797</v>
          </cell>
          <cell r="F3707">
            <v>714</v>
          </cell>
        </row>
        <row r="3708">
          <cell r="A3708">
            <v>102548</v>
          </cell>
          <cell r="B3708" t="str">
            <v>MANGUERA Ø11/2" TRANSP-CAL.40(ROLLO 50</v>
          </cell>
          <cell r="C3708" t="str">
            <v>ML</v>
          </cell>
          <cell r="E3708">
            <v>42758</v>
          </cell>
          <cell r="F3708">
            <v>4313</v>
          </cell>
        </row>
        <row r="3710">
          <cell r="B3710" t="str">
            <v>Tekhne Ltda. Control Integral de Obras</v>
          </cell>
        </row>
        <row r="3714">
          <cell r="B3714" t="str">
            <v>Listado de Insumos</v>
          </cell>
        </row>
        <row r="3716">
          <cell r="A3716">
            <v>43132</v>
          </cell>
          <cell r="C3716" t="str">
            <v>INSTITUTO DISTRITAL DE RECREACION Y</v>
          </cell>
          <cell r="E3716" t="str">
            <v>Página 52</v>
          </cell>
        </row>
        <row r="3719">
          <cell r="A3719" t="str">
            <v>Código</v>
          </cell>
          <cell r="B3719" t="str">
            <v>Descripción</v>
          </cell>
          <cell r="D3719" t="str">
            <v>Unidad</v>
          </cell>
          <cell r="F3719" t="str">
            <v>Referencia</v>
          </cell>
        </row>
        <row r="3722">
          <cell r="A3722">
            <v>102547</v>
          </cell>
          <cell r="B3722" t="str">
            <v>MANGUERA Ø2" TRANSP-CAL.40(ROLLO 50</v>
          </cell>
          <cell r="C3722" t="str">
            <v>ML</v>
          </cell>
          <cell r="E3722">
            <v>42758</v>
          </cell>
          <cell r="F3722">
            <v>7200</v>
          </cell>
        </row>
        <row r="3723">
          <cell r="A3723">
            <v>102232</v>
          </cell>
          <cell r="B3723" t="str">
            <v>MANGUERAS - PISTOLA FUSIÓN POLIUREA</v>
          </cell>
          <cell r="C3723" t="str">
            <v>DD</v>
          </cell>
          <cell r="E3723">
            <v>40085</v>
          </cell>
          <cell r="F3723">
            <v>20000</v>
          </cell>
        </row>
        <row r="3725">
          <cell r="A3725">
            <v>504</v>
          </cell>
          <cell r="B3725" t="str">
            <v>MANIJA ALUMINIO VENTANA</v>
          </cell>
          <cell r="C3725" t="str">
            <v>UN</v>
          </cell>
          <cell r="D3725">
            <v>34925</v>
          </cell>
          <cell r="E3725">
            <v>42857</v>
          </cell>
          <cell r="F3725">
            <v>3900</v>
          </cell>
        </row>
        <row r="3727">
          <cell r="A3727">
            <v>2518</v>
          </cell>
          <cell r="B3727" t="str">
            <v>MANILA 5/8" (POLIPROPILENO)</v>
          </cell>
          <cell r="C3727" t="str">
            <v>ML</v>
          </cell>
          <cell r="E3727">
            <v>42840</v>
          </cell>
          <cell r="F3727">
            <v>1891.33</v>
          </cell>
        </row>
        <row r="3728">
          <cell r="A3728">
            <v>106501</v>
          </cell>
          <cell r="B3728" t="str">
            <v>MANILA LONA ¼</v>
          </cell>
          <cell r="C3728" t="str">
            <v>mL</v>
          </cell>
          <cell r="E3728">
            <v>42997</v>
          </cell>
          <cell r="F3728">
            <v>600</v>
          </cell>
        </row>
        <row r="3730">
          <cell r="A3730">
            <v>2506</v>
          </cell>
          <cell r="B3730" t="str">
            <v>MANILA NYLON 1/2" (POLIPROPILENO-ROLLO</v>
          </cell>
          <cell r="C3730" t="str">
            <v>ML</v>
          </cell>
          <cell r="D3730" t="str">
            <v>13-ó</v>
          </cell>
          <cell r="E3730">
            <v>42843</v>
          </cell>
          <cell r="F3730">
            <v>1165</v>
          </cell>
        </row>
        <row r="3731">
          <cell r="A3731">
            <v>103543</v>
          </cell>
          <cell r="B3731" t="str">
            <v>MANILA POLIPROPILENO DE 1"</v>
          </cell>
          <cell r="C3731" t="str">
            <v>ML</v>
          </cell>
          <cell r="D3731" t="str">
            <v>13-ó</v>
          </cell>
          <cell r="E3731">
            <v>41095</v>
          </cell>
          <cell r="F3731">
            <v>2784</v>
          </cell>
        </row>
        <row r="3732">
          <cell r="A3732">
            <v>103017</v>
          </cell>
          <cell r="B3732" t="str">
            <v>MANILA POLIPROPILENO DE 1/2"</v>
          </cell>
          <cell r="C3732" t="str">
            <v>ML</v>
          </cell>
          <cell r="D3732" t="str">
            <v>13-ó</v>
          </cell>
          <cell r="E3732">
            <v>42828</v>
          </cell>
          <cell r="F3732">
            <v>1200</v>
          </cell>
        </row>
        <row r="3733">
          <cell r="A3733">
            <v>102991</v>
          </cell>
          <cell r="B3733" t="str">
            <v>MARCO PARA SEGUETA FIJO METALICO DE</v>
          </cell>
          <cell r="C3733" t="str">
            <v>UN</v>
          </cell>
          <cell r="D3733" t="str">
            <v>20-206</v>
          </cell>
          <cell r="E3733">
            <v>42872</v>
          </cell>
          <cell r="F3733">
            <v>13300</v>
          </cell>
        </row>
        <row r="3734">
          <cell r="A3734">
            <v>505</v>
          </cell>
          <cell r="B3734" t="str">
            <v>MARCO PARA SEGUETA 12" VERA</v>
          </cell>
          <cell r="C3734" t="str">
            <v>UN</v>
          </cell>
          <cell r="D3734">
            <v>672263</v>
          </cell>
          <cell r="E3734">
            <v>40794</v>
          </cell>
          <cell r="F3734">
            <v>14900</v>
          </cell>
        </row>
        <row r="3736">
          <cell r="A3736">
            <v>1297</v>
          </cell>
          <cell r="B3736" t="str">
            <v>MARCO PARA SEGUETA VERA</v>
          </cell>
          <cell r="C3736" t="str">
            <v>UN</v>
          </cell>
          <cell r="E3736">
            <v>40101</v>
          </cell>
          <cell r="F3736">
            <v>10500</v>
          </cell>
        </row>
        <row r="3738">
          <cell r="A3738">
            <v>509</v>
          </cell>
          <cell r="B3738" t="str">
            <v>MARTILLO BOLA 2 Lbs. o 32 onz STANLEY O</v>
          </cell>
          <cell r="C3738" t="str">
            <v>UN</v>
          </cell>
          <cell r="D3738">
            <v>675205</v>
          </cell>
          <cell r="E3738">
            <v>42993</v>
          </cell>
          <cell r="F3738">
            <v>22900</v>
          </cell>
        </row>
        <row r="3739">
          <cell r="A3739">
            <v>102985</v>
          </cell>
          <cell r="B3739" t="str">
            <v>MARTILLO DE UÑA- 20 ONZAS MANGO EN</v>
          </cell>
          <cell r="C3739" t="str">
            <v>UN</v>
          </cell>
          <cell r="D3739" t="str">
            <v>51-274</v>
          </cell>
          <cell r="E3739">
            <v>42872</v>
          </cell>
          <cell r="F3739">
            <v>19900</v>
          </cell>
        </row>
        <row r="3741">
          <cell r="A3741">
            <v>510</v>
          </cell>
          <cell r="B3741" t="str">
            <v>MARTILLO UDA 23mm. ZUBIOLA</v>
          </cell>
          <cell r="C3741" t="str">
            <v>UN</v>
          </cell>
          <cell r="E3741">
            <v>40344</v>
          </cell>
          <cell r="F3741">
            <v>20452</v>
          </cell>
        </row>
        <row r="3743">
          <cell r="A3743">
            <v>102407</v>
          </cell>
          <cell r="B3743" t="str">
            <v>Motosierra</v>
          </cell>
          <cell r="C3743" t="str">
            <v>HR</v>
          </cell>
          <cell r="D3743">
            <v>5634</v>
          </cell>
          <cell r="E3743">
            <v>40652</v>
          </cell>
          <cell r="F3743">
            <v>10000</v>
          </cell>
        </row>
        <row r="3744">
          <cell r="A3744">
            <v>104408</v>
          </cell>
          <cell r="B3744" t="str">
            <v>Motosierra Mediana (8.0HP)</v>
          </cell>
          <cell r="C3744" t="str">
            <v>DD</v>
          </cell>
          <cell r="D3744">
            <v>5634</v>
          </cell>
          <cell r="E3744">
            <v>42797</v>
          </cell>
          <cell r="F3744">
            <v>25000</v>
          </cell>
        </row>
        <row r="3746">
          <cell r="A3746">
            <v>106569</v>
          </cell>
          <cell r="B3746" t="str">
            <v>MULTITOMA 6 SALIDAS SUPRESOR DE PICO</v>
          </cell>
          <cell r="C3746" t="str">
            <v>und</v>
          </cell>
          <cell r="E3746">
            <v>42999</v>
          </cell>
          <cell r="F3746">
            <v>17900</v>
          </cell>
        </row>
        <row r="3748">
          <cell r="A3748">
            <v>511</v>
          </cell>
          <cell r="B3748" t="str">
            <v>NIVEL DE GOTA DE 12"(2 Gotas)</v>
          </cell>
          <cell r="C3748" t="str">
            <v>UN</v>
          </cell>
          <cell r="D3748">
            <v>704462</v>
          </cell>
          <cell r="E3748">
            <v>42797</v>
          </cell>
          <cell r="F3748">
            <v>19500</v>
          </cell>
        </row>
        <row r="3749">
          <cell r="A3749">
            <v>1983</v>
          </cell>
          <cell r="B3749" t="str">
            <v>No 8 GUANTE CAUCHO NEGRO C-35 PROTEX</v>
          </cell>
          <cell r="C3749" t="str">
            <v>UN</v>
          </cell>
          <cell r="D3749">
            <v>535283</v>
          </cell>
          <cell r="E3749">
            <v>40304</v>
          </cell>
          <cell r="F3749">
            <v>4700</v>
          </cell>
        </row>
        <row r="3751">
          <cell r="A3751">
            <v>105034</v>
          </cell>
          <cell r="B3751" t="str">
            <v>NYLON CRUDO (N°2)</v>
          </cell>
          <cell r="C3751" t="str">
            <v>mL</v>
          </cell>
          <cell r="E3751">
            <v>42762</v>
          </cell>
          <cell r="F3751">
            <v>119</v>
          </cell>
        </row>
        <row r="3752">
          <cell r="A3752">
            <v>106502</v>
          </cell>
          <cell r="B3752" t="str">
            <v>PALA HOYADORA O PALIN SIN MANGO</v>
          </cell>
          <cell r="C3752" t="str">
            <v>und</v>
          </cell>
          <cell r="E3752">
            <v>42997</v>
          </cell>
          <cell r="F3752">
            <v>12880</v>
          </cell>
        </row>
        <row r="3753">
          <cell r="A3753">
            <v>2001</v>
          </cell>
          <cell r="B3753" t="str">
            <v>PALA No.2 P/CUADRADA CON CABO</v>
          </cell>
          <cell r="C3753" t="str">
            <v>UN</v>
          </cell>
          <cell r="E3753">
            <v>42996</v>
          </cell>
          <cell r="F3753">
            <v>14990</v>
          </cell>
        </row>
        <row r="3754">
          <cell r="A3754">
            <v>2002</v>
          </cell>
          <cell r="B3754" t="str">
            <v>PALA No.2 P/REDONDA CON CABO</v>
          </cell>
          <cell r="C3754" t="str">
            <v>UN</v>
          </cell>
          <cell r="E3754">
            <v>42872</v>
          </cell>
          <cell r="F3754">
            <v>11527</v>
          </cell>
        </row>
        <row r="3755">
          <cell r="A3755">
            <v>106503</v>
          </cell>
          <cell r="B3755" t="str">
            <v>PALÍN CON CABO DE MADERA</v>
          </cell>
          <cell r="C3755" t="str">
            <v>und</v>
          </cell>
          <cell r="E3755">
            <v>42997</v>
          </cell>
          <cell r="F3755">
            <v>10789</v>
          </cell>
        </row>
        <row r="3757">
          <cell r="A3757">
            <v>519</v>
          </cell>
          <cell r="B3757" t="str">
            <v>PALUSTRE MANGO PLASTICO DE 5"</v>
          </cell>
          <cell r="C3757" t="str">
            <v>UN</v>
          </cell>
          <cell r="D3757">
            <v>724025</v>
          </cell>
          <cell r="E3757">
            <v>40344</v>
          </cell>
          <cell r="F3757">
            <v>7255</v>
          </cell>
        </row>
        <row r="3758">
          <cell r="A3758">
            <v>513</v>
          </cell>
          <cell r="B3758" t="str">
            <v>PALUSTRE MANGO PLASTICO DE 8"</v>
          </cell>
          <cell r="C3758" t="str">
            <v>UN</v>
          </cell>
          <cell r="D3758">
            <v>724081</v>
          </cell>
          <cell r="E3758">
            <v>42999</v>
          </cell>
          <cell r="F3758">
            <v>7990</v>
          </cell>
        </row>
        <row r="3760">
          <cell r="A3760">
            <v>105537</v>
          </cell>
          <cell r="B3760" t="str">
            <v>PAÑOS DESENGRASANTES PAQ. x 100 UNDS</v>
          </cell>
          <cell r="C3760" t="str">
            <v>PAQ</v>
          </cell>
          <cell r="E3760">
            <v>42809</v>
          </cell>
          <cell r="F3760">
            <v>97580</v>
          </cell>
        </row>
        <row r="3762">
          <cell r="A3762">
            <v>103013</v>
          </cell>
          <cell r="B3762" t="str">
            <v>PAPELERIA</v>
          </cell>
          <cell r="C3762" t="str">
            <v>RESMA</v>
          </cell>
          <cell r="D3762">
            <v>400010</v>
          </cell>
          <cell r="E3762">
            <v>40362</v>
          </cell>
          <cell r="F3762">
            <v>12000</v>
          </cell>
        </row>
        <row r="3764">
          <cell r="A3764">
            <v>106504</v>
          </cell>
          <cell r="B3764" t="str">
            <v>PASADOR PUERTA DE BAÑO SATINADO 2"</v>
          </cell>
          <cell r="C3764" t="str">
            <v>und</v>
          </cell>
          <cell r="E3764">
            <v>42997</v>
          </cell>
          <cell r="F3764">
            <v>4700</v>
          </cell>
        </row>
        <row r="3765">
          <cell r="A3765">
            <v>104208</v>
          </cell>
          <cell r="B3765" t="str">
            <v>PERFIL HR RECTANGULAR 120X60</v>
          </cell>
          <cell r="C3765" t="str">
            <v>und</v>
          </cell>
          <cell r="E3765">
            <v>42292</v>
          </cell>
          <cell r="F3765">
            <v>138000</v>
          </cell>
        </row>
        <row r="3767">
          <cell r="A3767">
            <v>740</v>
          </cell>
          <cell r="B3767" t="str">
            <v>PERNO 5/8" X 24</v>
          </cell>
          <cell r="C3767" t="str">
            <v>UN</v>
          </cell>
          <cell r="D3767" t="str">
            <v>50PA24</v>
          </cell>
          <cell r="E3767">
            <v>41491</v>
          </cell>
          <cell r="F3767">
            <v>1200</v>
          </cell>
        </row>
        <row r="3768">
          <cell r="A3768">
            <v>102654</v>
          </cell>
          <cell r="B3768" t="str">
            <v>PERNO DE OJO 1/4"X6 PULGADAS</v>
          </cell>
          <cell r="C3768" t="str">
            <v>UN</v>
          </cell>
          <cell r="D3768" t="str">
            <v>50PA24</v>
          </cell>
          <cell r="E3768">
            <v>42937</v>
          </cell>
          <cell r="F3768">
            <v>3500</v>
          </cell>
        </row>
        <row r="3770">
          <cell r="A3770">
            <v>105009</v>
          </cell>
          <cell r="B3770" t="str">
            <v>PERNO DE OJO 5/8" x 4 " ABIERTO</v>
          </cell>
          <cell r="C3770" t="str">
            <v>UN</v>
          </cell>
          <cell r="E3770">
            <v>42773</v>
          </cell>
          <cell r="F3770">
            <v>3808</v>
          </cell>
        </row>
        <row r="3772">
          <cell r="A3772">
            <v>3725</v>
          </cell>
          <cell r="B3772" t="str">
            <v>PERNO DE OJO 5/8" x 8"</v>
          </cell>
          <cell r="C3772" t="str">
            <v>UN</v>
          </cell>
          <cell r="D3772" t="str">
            <v>50P08</v>
          </cell>
          <cell r="E3772">
            <v>40102</v>
          </cell>
          <cell r="F3772">
            <v>3558</v>
          </cell>
        </row>
        <row r="3774">
          <cell r="A3774">
            <v>104049</v>
          </cell>
          <cell r="B3774" t="str">
            <v>Perno expansivo 3/8" X 3" CAMISA</v>
          </cell>
          <cell r="C3774" t="str">
            <v>UND</v>
          </cell>
          <cell r="E3774">
            <v>42775</v>
          </cell>
          <cell r="F3774">
            <v>447</v>
          </cell>
        </row>
        <row r="3775">
          <cell r="A3775">
            <v>105031</v>
          </cell>
          <cell r="B3775" t="str">
            <v>Perro (1/8") Tipo Pesado</v>
          </cell>
          <cell r="C3775" t="str">
            <v>UN</v>
          </cell>
          <cell r="E3775">
            <v>42762</v>
          </cell>
          <cell r="F3775">
            <v>893</v>
          </cell>
        </row>
        <row r="3776">
          <cell r="A3776">
            <v>104019</v>
          </cell>
          <cell r="B3776" t="str">
            <v>Perro Galvanizado 5/16"</v>
          </cell>
          <cell r="C3776" t="str">
            <v>UN</v>
          </cell>
          <cell r="E3776">
            <v>42934</v>
          </cell>
          <cell r="F3776">
            <v>452</v>
          </cell>
        </row>
        <row r="3777">
          <cell r="A3777">
            <v>103014</v>
          </cell>
          <cell r="B3777" t="str">
            <v>Perro para cable de 1/8"(Tipo Liviano)</v>
          </cell>
          <cell r="C3777" t="str">
            <v>UN</v>
          </cell>
          <cell r="E3777">
            <v>42859</v>
          </cell>
          <cell r="F3777">
            <v>678</v>
          </cell>
        </row>
        <row r="3779">
          <cell r="A3779">
            <v>2003</v>
          </cell>
          <cell r="B3779" t="str">
            <v>PICA GAVILAN</v>
          </cell>
          <cell r="C3779" t="str">
            <v>UN</v>
          </cell>
          <cell r="D3779" t="str">
            <v>GAVILAN</v>
          </cell>
          <cell r="E3779">
            <v>40344</v>
          </cell>
          <cell r="F3779">
            <v>13200</v>
          </cell>
        </row>
        <row r="3781">
          <cell r="A3781">
            <v>1298</v>
          </cell>
          <cell r="B3781" t="str">
            <v>PICA HERRAGRO sin cabo</v>
          </cell>
          <cell r="C3781" t="str">
            <v>UN</v>
          </cell>
          <cell r="E3781">
            <v>40135</v>
          </cell>
          <cell r="F3781">
            <v>18328</v>
          </cell>
        </row>
        <row r="3782">
          <cell r="A3782">
            <v>1299</v>
          </cell>
          <cell r="B3782" t="str">
            <v>PICA SIN CABO GARANTIZADA (NO USAR)</v>
          </cell>
          <cell r="C3782" t="str">
            <v>UN</v>
          </cell>
          <cell r="E3782">
            <v>40201</v>
          </cell>
          <cell r="F3782">
            <v>15000</v>
          </cell>
        </row>
        <row r="3783">
          <cell r="A3783">
            <v>1299</v>
          </cell>
          <cell r="B3783" t="str">
            <v>PICA SIN CABO GARANTIZADA (NO USAR)</v>
          </cell>
          <cell r="C3783" t="str">
            <v>UN</v>
          </cell>
          <cell r="E3783">
            <v>40201</v>
          </cell>
          <cell r="F3783">
            <v>15000</v>
          </cell>
        </row>
        <row r="3784">
          <cell r="A3784">
            <v>106568</v>
          </cell>
          <cell r="B3784" t="str">
            <v>PILA ALKALINA DOBLE AA (PAR)</v>
          </cell>
          <cell r="C3784" t="str">
            <v>und</v>
          </cell>
          <cell r="E3784">
            <v>42999</v>
          </cell>
          <cell r="F3784">
            <v>2909</v>
          </cell>
        </row>
        <row r="3785">
          <cell r="A3785">
            <v>106567</v>
          </cell>
          <cell r="B3785" t="str">
            <v>PILA ALKALINA TRIPLE AAA (PAR)</v>
          </cell>
          <cell r="C3785" t="str">
            <v>und</v>
          </cell>
          <cell r="E3785">
            <v>42999</v>
          </cell>
          <cell r="F3785">
            <v>4738</v>
          </cell>
        </row>
        <row r="3786">
          <cell r="A3786">
            <v>106566</v>
          </cell>
          <cell r="B3786" t="str">
            <v>PILA CUADRADA ALKALINA 9V.</v>
          </cell>
          <cell r="C3786" t="str">
            <v>und</v>
          </cell>
          <cell r="E3786">
            <v>42999</v>
          </cell>
          <cell r="F3786">
            <v>9900</v>
          </cell>
        </row>
        <row r="3787">
          <cell r="A3787">
            <v>106565</v>
          </cell>
          <cell r="B3787" t="str">
            <v>PILA DE 9V RECARGABLES (CUADRADA)</v>
          </cell>
          <cell r="C3787" t="str">
            <v>und</v>
          </cell>
          <cell r="E3787">
            <v>42999</v>
          </cell>
          <cell r="F3787">
            <v>18990</v>
          </cell>
        </row>
        <row r="3788">
          <cell r="A3788">
            <v>106564</v>
          </cell>
          <cell r="B3788" t="str">
            <v>PILA P/TELÉFONO INHALAMBRICO DE 3.6</v>
          </cell>
          <cell r="C3788" t="str">
            <v>und</v>
          </cell>
          <cell r="E3788">
            <v>42999</v>
          </cell>
          <cell r="F3788">
            <v>15900</v>
          </cell>
        </row>
        <row r="3789">
          <cell r="A3789">
            <v>106563</v>
          </cell>
          <cell r="B3789" t="str">
            <v>PILA RECARGABLE AAX(2) -VARTA,</v>
          </cell>
          <cell r="C3789" t="str">
            <v>und</v>
          </cell>
          <cell r="E3789">
            <v>42999</v>
          </cell>
          <cell r="F3789">
            <v>12990</v>
          </cell>
        </row>
        <row r="3790">
          <cell r="A3790">
            <v>106562</v>
          </cell>
          <cell r="B3790" t="str">
            <v>PILA RECARGABLE TRIPLE A X CUATRO (4)</v>
          </cell>
          <cell r="C3790" t="str">
            <v>und</v>
          </cell>
          <cell r="E3790">
            <v>42999</v>
          </cell>
          <cell r="F3790">
            <v>20990</v>
          </cell>
        </row>
        <row r="3791">
          <cell r="A3791">
            <v>104119</v>
          </cell>
          <cell r="B3791" t="str">
            <v>PINTURA ELECTROSTATICA GRIS POLVO</v>
          </cell>
          <cell r="C3791" t="str">
            <v>kg</v>
          </cell>
          <cell r="E3791">
            <v>40707</v>
          </cell>
          <cell r="F3791">
            <v>15428</v>
          </cell>
        </row>
        <row r="3793">
          <cell r="B3793" t="str">
            <v>Tekhne Ltda. Control Integral de Obras</v>
          </cell>
        </row>
        <row r="3797">
          <cell r="B3797" t="str">
            <v>Listado de Insumos</v>
          </cell>
        </row>
        <row r="3799">
          <cell r="A3799">
            <v>43132</v>
          </cell>
          <cell r="C3799" t="str">
            <v>INSTITUTO DISTRITAL DE RECREACION Y</v>
          </cell>
          <cell r="E3799" t="str">
            <v>Página 53</v>
          </cell>
        </row>
        <row r="3802">
          <cell r="A3802" t="str">
            <v>Código</v>
          </cell>
          <cell r="B3802" t="str">
            <v>Descripción</v>
          </cell>
          <cell r="D3802" t="str">
            <v>Unidad</v>
          </cell>
          <cell r="F3802" t="str">
            <v>Referencia</v>
          </cell>
        </row>
        <row r="3805">
          <cell r="A3805">
            <v>102997</v>
          </cell>
          <cell r="B3805" t="str">
            <v>Pinza multiamperimétrica **</v>
          </cell>
          <cell r="C3805" t="str">
            <v>UN</v>
          </cell>
          <cell r="E3805">
            <v>40360</v>
          </cell>
          <cell r="F3805">
            <v>172840</v>
          </cell>
        </row>
        <row r="3807">
          <cell r="A3807">
            <v>515</v>
          </cell>
          <cell r="B3807" t="str">
            <v>PIRLAN ALUMINIO DORADO</v>
          </cell>
          <cell r="C3807" t="str">
            <v>ML</v>
          </cell>
          <cell r="D3807">
            <v>390</v>
          </cell>
          <cell r="E3807">
            <v>42111</v>
          </cell>
          <cell r="F3807">
            <v>2683</v>
          </cell>
        </row>
        <row r="3808">
          <cell r="A3808">
            <v>103556</v>
          </cell>
          <cell r="B3808" t="str">
            <v>PISTOLA DE PINTURA EN ALUMINIO</v>
          </cell>
          <cell r="C3808" t="str">
            <v>UN</v>
          </cell>
          <cell r="D3808">
            <v>78454</v>
          </cell>
          <cell r="E3808">
            <v>42626</v>
          </cell>
          <cell r="F3808">
            <v>56000</v>
          </cell>
        </row>
        <row r="3809">
          <cell r="A3809">
            <v>1743</v>
          </cell>
          <cell r="B3809" t="str">
            <v>PISTOLA DE ALTA 1000 CC INDUSTRIAL</v>
          </cell>
          <cell r="C3809" t="str">
            <v>UN</v>
          </cell>
          <cell r="D3809">
            <v>78454</v>
          </cell>
          <cell r="E3809">
            <v>40344</v>
          </cell>
          <cell r="F3809">
            <v>67900</v>
          </cell>
        </row>
        <row r="3811">
          <cell r="A3811">
            <v>105541</v>
          </cell>
          <cell r="B3811" t="str">
            <v>PISTOLA DE CALAFATEO</v>
          </cell>
          <cell r="C3811" t="str">
            <v>UN</v>
          </cell>
          <cell r="E3811">
            <v>42958</v>
          </cell>
          <cell r="F3811">
            <v>14900</v>
          </cell>
        </row>
        <row r="3812">
          <cell r="A3812">
            <v>106531</v>
          </cell>
          <cell r="B3812" t="str">
            <v>PISTOLA METÁLICA PARA MANGUERA DE 1/2"</v>
          </cell>
          <cell r="C3812" t="str">
            <v>und</v>
          </cell>
          <cell r="E3812">
            <v>42998</v>
          </cell>
          <cell r="F3812">
            <v>7283</v>
          </cell>
        </row>
        <row r="3814">
          <cell r="A3814">
            <v>1749</v>
          </cell>
          <cell r="B3814" t="str">
            <v>PISTOLA SPRAIT THOMAS MEZCLA INTERNA</v>
          </cell>
          <cell r="C3814" t="str">
            <v>UN</v>
          </cell>
          <cell r="D3814">
            <v>3590</v>
          </cell>
          <cell r="E3814">
            <v>40102</v>
          </cell>
          <cell r="F3814">
            <v>71900</v>
          </cell>
        </row>
        <row r="3816">
          <cell r="A3816">
            <v>104048</v>
          </cell>
          <cell r="B3816" t="str">
            <v>PLATINA 1-1/2"X3/16"L=6M</v>
          </cell>
          <cell r="C3816" t="str">
            <v>und</v>
          </cell>
          <cell r="E3816">
            <v>40933</v>
          </cell>
          <cell r="F3816">
            <v>36900</v>
          </cell>
        </row>
        <row r="3817">
          <cell r="A3817">
            <v>104181</v>
          </cell>
          <cell r="B3817" t="str">
            <v>Platina 3/4"x1/4"</v>
          </cell>
          <cell r="C3817" t="str">
            <v>mL</v>
          </cell>
          <cell r="E3817">
            <v>40933</v>
          </cell>
          <cell r="F3817">
            <v>2318</v>
          </cell>
        </row>
        <row r="3818">
          <cell r="A3818">
            <v>520</v>
          </cell>
          <cell r="B3818" t="str">
            <v>PLATINA COBRE 1/8" x 3/4"</v>
          </cell>
          <cell r="C3818" t="str">
            <v>ML</v>
          </cell>
          <cell r="E3818">
            <v>43132</v>
          </cell>
          <cell r="F3818">
            <v>21063</v>
          </cell>
        </row>
        <row r="3819">
          <cell r="A3819">
            <v>521</v>
          </cell>
          <cell r="B3819" t="str">
            <v>PLATINA COBRE 1/8" x 1 1/2"</v>
          </cell>
          <cell r="C3819" t="str">
            <v>ML</v>
          </cell>
          <cell r="E3819">
            <v>43132</v>
          </cell>
          <cell r="F3819">
            <v>42840</v>
          </cell>
        </row>
        <row r="3820">
          <cell r="A3820">
            <v>100690</v>
          </cell>
          <cell r="B3820" t="str">
            <v>Polietileno **</v>
          </cell>
          <cell r="C3820" t="str">
            <v>M2</v>
          </cell>
          <cell r="E3820">
            <v>40345</v>
          </cell>
          <cell r="F3820">
            <v>1800</v>
          </cell>
        </row>
        <row r="3821">
          <cell r="A3821">
            <v>104620</v>
          </cell>
          <cell r="B3821" t="str">
            <v>POLIETILENO BAJA DENS.CAL.6; A=6.00M</v>
          </cell>
          <cell r="C3821" t="str">
            <v>ML</v>
          </cell>
          <cell r="E3821">
            <v>41176</v>
          </cell>
          <cell r="F3821">
            <v>5568</v>
          </cell>
        </row>
        <row r="3822">
          <cell r="A3822">
            <v>103075</v>
          </cell>
          <cell r="B3822" t="str">
            <v>Polietileno Negro Cal. 8(Inc. Transp)**</v>
          </cell>
          <cell r="C3822" t="str">
            <v>m2</v>
          </cell>
          <cell r="E3822">
            <v>42172</v>
          </cell>
          <cell r="F3822">
            <v>889</v>
          </cell>
        </row>
        <row r="3823">
          <cell r="A3823">
            <v>103315</v>
          </cell>
          <cell r="B3823" t="str">
            <v>POLISOMBRA</v>
          </cell>
          <cell r="C3823" t="str">
            <v>M2</v>
          </cell>
          <cell r="E3823">
            <v>40597</v>
          </cell>
          <cell r="F3823">
            <v>810</v>
          </cell>
        </row>
        <row r="3824">
          <cell r="A3824">
            <v>522</v>
          </cell>
          <cell r="B3824" t="str">
            <v>PORTACANDADO NEGRO No. 4</v>
          </cell>
          <cell r="C3824" t="str">
            <v>UN</v>
          </cell>
          <cell r="E3824">
            <v>42797</v>
          </cell>
          <cell r="F3824">
            <v>5100</v>
          </cell>
        </row>
        <row r="3826">
          <cell r="A3826">
            <v>1554</v>
          </cell>
          <cell r="B3826" t="str">
            <v>PULIDORA INDUSTRIAL DE 4 ½" MAKITA</v>
          </cell>
          <cell r="C3826" t="str">
            <v>UN</v>
          </cell>
          <cell r="D3826">
            <v>62593</v>
          </cell>
          <cell r="E3826">
            <v>40344</v>
          </cell>
          <cell r="F3826">
            <v>255200</v>
          </cell>
        </row>
        <row r="3827">
          <cell r="A3827">
            <v>1139</v>
          </cell>
          <cell r="B3827" t="str">
            <v>PULIDORA INDUSTRIAL DE 4 ½" PG. 7.8AMP</v>
          </cell>
          <cell r="C3827" t="str">
            <v>UN</v>
          </cell>
          <cell r="D3827">
            <v>93309</v>
          </cell>
          <cell r="E3827">
            <v>40344</v>
          </cell>
          <cell r="F3827">
            <v>243600</v>
          </cell>
        </row>
        <row r="3828">
          <cell r="A3828">
            <v>1353</v>
          </cell>
          <cell r="B3828" t="str">
            <v>PULIDORA INDUSTRIAL DE 7"-5/8"-2.200W (NO</v>
          </cell>
          <cell r="C3828" t="str">
            <v>UN</v>
          </cell>
          <cell r="D3828">
            <v>67716</v>
          </cell>
          <cell r="E3828">
            <v>41729</v>
          </cell>
          <cell r="F3828">
            <v>459900</v>
          </cell>
        </row>
        <row r="3829">
          <cell r="A3829">
            <v>102980</v>
          </cell>
          <cell r="B3829" t="str">
            <v>PUNTERO HOJA DE RESORTE L= 35 cm **</v>
          </cell>
          <cell r="C3829" t="str">
            <v>UN</v>
          </cell>
          <cell r="D3829">
            <v>805071</v>
          </cell>
          <cell r="E3829">
            <v>42872</v>
          </cell>
          <cell r="F3829">
            <v>3435</v>
          </cell>
        </row>
        <row r="3831">
          <cell r="A3831">
            <v>524</v>
          </cell>
          <cell r="B3831" t="str">
            <v>PUNTILLA 1" CON CABEZA</v>
          </cell>
          <cell r="C3831" t="str">
            <v>LB</v>
          </cell>
          <cell r="E3831">
            <v>42759</v>
          </cell>
          <cell r="F3831">
            <v>2063</v>
          </cell>
        </row>
        <row r="3832">
          <cell r="A3832">
            <v>527</v>
          </cell>
          <cell r="B3832" t="str">
            <v>PUNTILLA 1" SIN CABEZA</v>
          </cell>
          <cell r="C3832" t="str">
            <v>LB</v>
          </cell>
          <cell r="E3832">
            <v>42837</v>
          </cell>
          <cell r="F3832">
            <v>2300</v>
          </cell>
        </row>
        <row r="3833">
          <cell r="A3833">
            <v>525</v>
          </cell>
          <cell r="B3833" t="str">
            <v>PUNTILLA 2" CON CABEZA</v>
          </cell>
          <cell r="C3833" t="str">
            <v>LB</v>
          </cell>
          <cell r="E3833">
            <v>42759</v>
          </cell>
          <cell r="F3833">
            <v>2063</v>
          </cell>
        </row>
        <row r="3834">
          <cell r="A3834">
            <v>102421</v>
          </cell>
          <cell r="B3834" t="str">
            <v>PUNTILLA 2" CON CABEZA (NO USAR)</v>
          </cell>
          <cell r="C3834" t="str">
            <v>LB</v>
          </cell>
          <cell r="E3834">
            <v>42780</v>
          </cell>
          <cell r="F3834">
            <v>2063</v>
          </cell>
        </row>
        <row r="3835">
          <cell r="A3835">
            <v>528</v>
          </cell>
          <cell r="B3835" t="str">
            <v>PUNTILLA 2" SIN CABEZA</v>
          </cell>
          <cell r="C3835" t="str">
            <v>LB</v>
          </cell>
          <cell r="E3835">
            <v>42780</v>
          </cell>
          <cell r="F3835">
            <v>2063</v>
          </cell>
        </row>
        <row r="3836">
          <cell r="A3836">
            <v>102499</v>
          </cell>
          <cell r="B3836" t="str">
            <v>PUNTILLA 3" CON CABEZA</v>
          </cell>
          <cell r="C3836" t="str">
            <v>LB</v>
          </cell>
          <cell r="E3836">
            <v>42780</v>
          </cell>
          <cell r="F3836">
            <v>2063</v>
          </cell>
        </row>
        <row r="3837">
          <cell r="A3837">
            <v>1986</v>
          </cell>
          <cell r="B3837" t="str">
            <v>PUNTILLA 3" CON CABEZA (NO USAR)</v>
          </cell>
          <cell r="C3837" t="str">
            <v>LB</v>
          </cell>
          <cell r="E3837">
            <v>42780</v>
          </cell>
          <cell r="F3837">
            <v>2063</v>
          </cell>
        </row>
        <row r="3838">
          <cell r="A3838">
            <v>1987</v>
          </cell>
          <cell r="B3838" t="str">
            <v>PUNTILLA 4" CON CABEZA</v>
          </cell>
          <cell r="C3838" t="str">
            <v>LB</v>
          </cell>
          <cell r="E3838">
            <v>42853</v>
          </cell>
          <cell r="F3838">
            <v>2500</v>
          </cell>
        </row>
        <row r="3839">
          <cell r="A3839">
            <v>2974</v>
          </cell>
          <cell r="B3839" t="str">
            <v>PUNTILLA 4" CON CABEZA (N0 USAR)</v>
          </cell>
          <cell r="C3839" t="str">
            <v>LB</v>
          </cell>
          <cell r="E3839">
            <v>42780</v>
          </cell>
          <cell r="F3839">
            <v>2300</v>
          </cell>
        </row>
        <row r="3840">
          <cell r="A3840">
            <v>104297</v>
          </cell>
          <cell r="B3840" t="str">
            <v>PUNTILLA ESTRIADA ACERADA 3" CON</v>
          </cell>
          <cell r="C3840" t="str">
            <v>LB</v>
          </cell>
          <cell r="E3840">
            <v>40942</v>
          </cell>
          <cell r="F3840">
            <v>3900</v>
          </cell>
        </row>
        <row r="3841">
          <cell r="A3841">
            <v>104532</v>
          </cell>
          <cell r="B3841" t="str">
            <v>PUNTILLA LISA EN ACERO PARA CONCRETO</v>
          </cell>
          <cell r="C3841" t="str">
            <v>LB</v>
          </cell>
          <cell r="E3841">
            <v>42856</v>
          </cell>
          <cell r="F3841">
            <v>4100</v>
          </cell>
        </row>
        <row r="3842">
          <cell r="A3842">
            <v>104471</v>
          </cell>
          <cell r="B3842" t="str">
            <v>PVA</v>
          </cell>
          <cell r="C3842" t="str">
            <v>GL</v>
          </cell>
          <cell r="E3842">
            <v>41134</v>
          </cell>
          <cell r="F3842">
            <v>18000</v>
          </cell>
        </row>
        <row r="3843">
          <cell r="A3843">
            <v>106505</v>
          </cell>
          <cell r="B3843" t="str">
            <v>RASTRILLO- ESCOBA 25 DIENTES PLASTCA</v>
          </cell>
          <cell r="C3843" t="str">
            <v>und</v>
          </cell>
          <cell r="E3843">
            <v>42997</v>
          </cell>
          <cell r="F3843">
            <v>9900</v>
          </cell>
        </row>
        <row r="3844">
          <cell r="A3844">
            <v>102605</v>
          </cell>
          <cell r="B3844" t="str">
            <v>RASTRILLO DE 16 DIENTES CON MANGO DE</v>
          </cell>
          <cell r="C3844" t="str">
            <v>und</v>
          </cell>
          <cell r="E3844">
            <v>42872</v>
          </cell>
          <cell r="F3844">
            <v>11984</v>
          </cell>
        </row>
        <row r="3845">
          <cell r="A3845">
            <v>103009</v>
          </cell>
          <cell r="B3845" t="str">
            <v>Reactancia 1000W incl. condensador y arrancador</v>
          </cell>
          <cell r="C3845" t="str">
            <v>UN</v>
          </cell>
          <cell r="E3845">
            <v>40361</v>
          </cell>
          <cell r="F3845">
            <v>390000</v>
          </cell>
        </row>
        <row r="3846">
          <cell r="A3846">
            <v>1304</v>
          </cell>
          <cell r="B3846" t="str">
            <v>REFLECTOR HALOGENO DE 1500 SIN TUBO</v>
          </cell>
          <cell r="C3846" t="str">
            <v>UN</v>
          </cell>
          <cell r="E3846">
            <v>40137</v>
          </cell>
          <cell r="F3846">
            <v>50404</v>
          </cell>
        </row>
        <row r="3847">
          <cell r="A3847">
            <v>1303</v>
          </cell>
          <cell r="B3847" t="str">
            <v>REFLECTOR HALOGENO DE 500w SIN TUBO</v>
          </cell>
          <cell r="C3847" t="str">
            <v>UN</v>
          </cell>
          <cell r="E3847">
            <v>39888</v>
          </cell>
          <cell r="F3847">
            <v>131000</v>
          </cell>
        </row>
        <row r="3848">
          <cell r="A3848">
            <v>106507</v>
          </cell>
          <cell r="B3848" t="str">
            <v>REMACHADORA 10"</v>
          </cell>
          <cell r="C3848" t="str">
            <v>und</v>
          </cell>
          <cell r="E3848">
            <v>42997</v>
          </cell>
          <cell r="F3848">
            <v>21799</v>
          </cell>
        </row>
        <row r="3850">
          <cell r="A3850">
            <v>102931</v>
          </cell>
          <cell r="B3850" t="str">
            <v>REMACHE 3/16 X 1" caja x 250 un</v>
          </cell>
          <cell r="C3850" t="str">
            <v>UN</v>
          </cell>
          <cell r="D3850" t="str">
            <v>Caja de 100</v>
          </cell>
          <cell r="E3850">
            <v>42836</v>
          </cell>
          <cell r="F3850">
            <v>112</v>
          </cell>
        </row>
        <row r="3852">
          <cell r="A3852">
            <v>105851</v>
          </cell>
          <cell r="B3852" t="str">
            <v>REMACHE DE 1/8"X3/4"</v>
          </cell>
          <cell r="C3852" t="str">
            <v>und</v>
          </cell>
          <cell r="E3852">
            <v>42856</v>
          </cell>
          <cell r="F3852">
            <v>55</v>
          </cell>
        </row>
        <row r="3854">
          <cell r="A3854">
            <v>102799</v>
          </cell>
          <cell r="B3854" t="str">
            <v>REMACHE PARA SEÑAL</v>
          </cell>
          <cell r="C3854" t="str">
            <v>UN</v>
          </cell>
          <cell r="D3854" t="str">
            <v>Caja de 100</v>
          </cell>
          <cell r="E3854">
            <v>40318</v>
          </cell>
          <cell r="F3854">
            <v>30</v>
          </cell>
        </row>
        <row r="3856">
          <cell r="A3856">
            <v>106508</v>
          </cell>
          <cell r="B3856" t="str">
            <v>REMACHE POP 3/16 X 1/2" (BOLSA X 100)</v>
          </cell>
          <cell r="C3856" t="str">
            <v>und</v>
          </cell>
          <cell r="E3856">
            <v>42997</v>
          </cell>
          <cell r="F3856">
            <v>4494</v>
          </cell>
        </row>
        <row r="3857">
          <cell r="A3857">
            <v>106509</v>
          </cell>
          <cell r="B3857" t="str">
            <v>REMACHE POP 5/32 X 5/8 (BOLSA X 100)</v>
          </cell>
          <cell r="C3857" t="str">
            <v>und</v>
          </cell>
          <cell r="E3857">
            <v>42997</v>
          </cell>
          <cell r="F3857">
            <v>4900</v>
          </cell>
        </row>
        <row r="3858">
          <cell r="A3858">
            <v>106510</v>
          </cell>
          <cell r="B3858" t="str">
            <v>REMACHE POP 5/32" X 3/4 " (BOLSA X 100)</v>
          </cell>
          <cell r="C3858" t="str">
            <v>und</v>
          </cell>
          <cell r="E3858">
            <v>42997</v>
          </cell>
          <cell r="F3858">
            <v>3638</v>
          </cell>
        </row>
        <row r="3860">
          <cell r="A3860">
            <v>1684</v>
          </cell>
          <cell r="B3860" t="str">
            <v>RUTEADORA COLLET ¼"-9"-1- 3/4"</v>
          </cell>
          <cell r="C3860" t="str">
            <v>UN</v>
          </cell>
          <cell r="D3860">
            <v>61957</v>
          </cell>
          <cell r="E3860">
            <v>40344</v>
          </cell>
          <cell r="F3860">
            <v>522000</v>
          </cell>
        </row>
        <row r="3861">
          <cell r="A3861">
            <v>1685</v>
          </cell>
          <cell r="B3861" t="str">
            <v>RUTEADORA PROFESIONAL COLLET ¼"</v>
          </cell>
          <cell r="C3861" t="str">
            <v>UN</v>
          </cell>
          <cell r="D3861">
            <v>61205</v>
          </cell>
          <cell r="E3861">
            <v>40344</v>
          </cell>
          <cell r="F3861">
            <v>569900</v>
          </cell>
        </row>
        <row r="3863">
          <cell r="A3863">
            <v>101052</v>
          </cell>
          <cell r="B3863" t="str">
            <v>Saco Polip(Lona</v>
          </cell>
          <cell r="C3863" t="str">
            <v>UN</v>
          </cell>
          <cell r="E3863">
            <v>42796</v>
          </cell>
          <cell r="F3863">
            <v>500</v>
          </cell>
        </row>
        <row r="3864">
          <cell r="A3864">
            <v>3314</v>
          </cell>
          <cell r="B3864" t="str">
            <v>SEGUETA (18 DIENTES-12")+ MARCO FIJO</v>
          </cell>
          <cell r="C3864" t="str">
            <v>UN</v>
          </cell>
          <cell r="E3864">
            <v>42797</v>
          </cell>
          <cell r="F3864">
            <v>15285</v>
          </cell>
        </row>
        <row r="3865">
          <cell r="A3865">
            <v>106389</v>
          </cell>
          <cell r="B3865" t="str">
            <v>SELLADOR ETERNA A-53 (1/8) GAL</v>
          </cell>
          <cell r="C3865" t="str">
            <v>und</v>
          </cell>
          <cell r="E3865">
            <v>42877</v>
          </cell>
          <cell r="F3865">
            <v>8204</v>
          </cell>
        </row>
        <row r="3867">
          <cell r="A3867">
            <v>530</v>
          </cell>
          <cell r="B3867" t="str">
            <v>SERRUCHO DE 20" MANGO PLÁSTICO DIENTE</v>
          </cell>
          <cell r="C3867" t="str">
            <v>UN</v>
          </cell>
          <cell r="D3867">
            <v>885334</v>
          </cell>
          <cell r="E3867">
            <v>42872</v>
          </cell>
          <cell r="F3867">
            <v>17195</v>
          </cell>
        </row>
        <row r="3869">
          <cell r="B3869" t="str">
            <v>Tekhne Ltda. Control Integral de Obras</v>
          </cell>
        </row>
        <row r="3873">
          <cell r="B3873" t="str">
            <v>Listado de Insumos</v>
          </cell>
        </row>
        <row r="3875">
          <cell r="A3875">
            <v>43132</v>
          </cell>
          <cell r="C3875" t="str">
            <v>INSTITUTO DISTRITAL DE RECREACION Y</v>
          </cell>
          <cell r="E3875" t="str">
            <v>Página 54</v>
          </cell>
        </row>
        <row r="3878">
          <cell r="A3878" t="str">
            <v>Código</v>
          </cell>
          <cell r="B3878" t="str">
            <v>Descripción</v>
          </cell>
          <cell r="D3878" t="str">
            <v>Unidad</v>
          </cell>
          <cell r="F3878" t="str">
            <v>Referencia</v>
          </cell>
        </row>
        <row r="3881">
          <cell r="A3881">
            <v>1688</v>
          </cell>
          <cell r="B3881" t="str">
            <v>SIERRA CIRCULAR- 71/4"1400W 5700 rpm-Semi</v>
          </cell>
          <cell r="C3881" t="str">
            <v>UN</v>
          </cell>
          <cell r="D3881">
            <v>59383</v>
          </cell>
          <cell r="E3881">
            <v>42171</v>
          </cell>
          <cell r="F3881">
            <v>209900</v>
          </cell>
        </row>
        <row r="3882">
          <cell r="A3882">
            <v>1687</v>
          </cell>
          <cell r="B3882" t="str">
            <v>SIERRA CIRCULAR 71/4 10 AMP 5300RPM 2</v>
          </cell>
          <cell r="C3882" t="str">
            <v>UN</v>
          </cell>
          <cell r="D3882">
            <v>5634</v>
          </cell>
          <cell r="E3882">
            <v>40345</v>
          </cell>
          <cell r="F3882">
            <v>199900</v>
          </cell>
        </row>
        <row r="3883">
          <cell r="A3883">
            <v>101264</v>
          </cell>
          <cell r="B3883" t="str">
            <v>SIERRA CIRCULAR PARA MADERA</v>
          </cell>
          <cell r="C3883" t="str">
            <v>DIA</v>
          </cell>
          <cell r="D3883">
            <v>5634</v>
          </cell>
          <cell r="E3883">
            <v>40108</v>
          </cell>
          <cell r="F3883">
            <v>13920</v>
          </cell>
        </row>
        <row r="3885">
          <cell r="A3885">
            <v>106529</v>
          </cell>
          <cell r="B3885" t="str">
            <v>SIKASIL C CARTUCHO DE 300 CC O SIMILAR</v>
          </cell>
          <cell r="C3885" t="str">
            <v>und</v>
          </cell>
          <cell r="E3885">
            <v>42998</v>
          </cell>
          <cell r="F3885">
            <v>16303</v>
          </cell>
        </row>
        <row r="3886">
          <cell r="A3886">
            <v>106530</v>
          </cell>
          <cell r="B3886" t="str">
            <v>SILICONA GRUESA en barra para pistola de</v>
          </cell>
          <cell r="C3886" t="str">
            <v>und</v>
          </cell>
          <cell r="E3886">
            <v>42998</v>
          </cell>
          <cell r="F3886">
            <v>450</v>
          </cell>
        </row>
        <row r="3887">
          <cell r="A3887">
            <v>104805</v>
          </cell>
          <cell r="B3887" t="str">
            <v>SILICONA PEGADIT SELLO PERIMETRAL 280 ml</v>
          </cell>
          <cell r="C3887" t="str">
            <v>UN</v>
          </cell>
          <cell r="E3887">
            <v>42860</v>
          </cell>
          <cell r="F3887">
            <v>16900</v>
          </cell>
        </row>
        <row r="3889">
          <cell r="A3889">
            <v>102863</v>
          </cell>
          <cell r="B3889" t="str">
            <v>Silicona transparente (Tubo de 11 onzas)***</v>
          </cell>
          <cell r="C3889" t="str">
            <v>UN</v>
          </cell>
          <cell r="D3889">
            <v>897063</v>
          </cell>
          <cell r="E3889">
            <v>42776</v>
          </cell>
          <cell r="F3889">
            <v>10500</v>
          </cell>
        </row>
        <row r="3890">
          <cell r="A3890">
            <v>3837</v>
          </cell>
          <cell r="B3890" t="str">
            <v>Silicona transparente 300 ml</v>
          </cell>
          <cell r="C3890" t="str">
            <v>UN</v>
          </cell>
          <cell r="D3890">
            <v>897063</v>
          </cell>
          <cell r="E3890">
            <v>42975</v>
          </cell>
          <cell r="F3890">
            <v>9900</v>
          </cell>
        </row>
        <row r="3892">
          <cell r="A3892">
            <v>105850</v>
          </cell>
          <cell r="B3892" t="str">
            <v>SOLDADURA 7018 - 3/16"</v>
          </cell>
          <cell r="C3892" t="str">
            <v>kg</v>
          </cell>
          <cell r="E3892">
            <v>42871</v>
          </cell>
          <cell r="F3892">
            <v>9600</v>
          </cell>
        </row>
        <row r="3893">
          <cell r="A3893">
            <v>101711</v>
          </cell>
          <cell r="B3893" t="str">
            <v>SOLDADURA 1/8" Ref. 7018</v>
          </cell>
          <cell r="C3893" t="str">
            <v>KG</v>
          </cell>
          <cell r="E3893">
            <v>42837</v>
          </cell>
          <cell r="F3893">
            <v>8900</v>
          </cell>
        </row>
        <row r="3894">
          <cell r="A3894">
            <v>104014</v>
          </cell>
          <cell r="B3894" t="str">
            <v>SOLDADURA 6013-(3/32") (ESTRUCT</v>
          </cell>
          <cell r="C3894" t="str">
            <v>KG</v>
          </cell>
          <cell r="E3894">
            <v>41775</v>
          </cell>
          <cell r="F3894">
            <v>7600</v>
          </cell>
        </row>
        <row r="3895">
          <cell r="A3895">
            <v>104422</v>
          </cell>
          <cell r="B3895" t="str">
            <v>SOLDADURA CADWELL (115 Gr)- CARGA(NO</v>
          </cell>
          <cell r="C3895" t="str">
            <v>UN</v>
          </cell>
          <cell r="E3895">
            <v>42773</v>
          </cell>
          <cell r="F3895">
            <v>15023</v>
          </cell>
        </row>
        <row r="3896">
          <cell r="A3896">
            <v>3973</v>
          </cell>
          <cell r="B3896" t="str">
            <v>SOLDADURA DE 1/8 Electrica Ref. 6010</v>
          </cell>
          <cell r="C3896" t="str">
            <v>KG</v>
          </cell>
          <cell r="E3896">
            <v>42843</v>
          </cell>
          <cell r="F3896">
            <v>9790</v>
          </cell>
        </row>
        <row r="3897">
          <cell r="A3897">
            <v>101163</v>
          </cell>
          <cell r="B3897" t="str">
            <v>SOLDADURA DE 3/32 Ref. 6013</v>
          </cell>
          <cell r="C3897" t="str">
            <v>KG</v>
          </cell>
          <cell r="E3897">
            <v>42605</v>
          </cell>
          <cell r="F3897">
            <v>7500</v>
          </cell>
        </row>
        <row r="3899">
          <cell r="A3899">
            <v>531</v>
          </cell>
          <cell r="B3899" t="str">
            <v>SOLDADURA ELECTRICA DE 1/8-6010 (NO</v>
          </cell>
          <cell r="C3899" t="str">
            <v>KG</v>
          </cell>
          <cell r="D3899">
            <v>6013</v>
          </cell>
          <cell r="E3899">
            <v>42773</v>
          </cell>
          <cell r="F3899">
            <v>12100</v>
          </cell>
        </row>
        <row r="3901">
          <cell r="A3901">
            <v>101010</v>
          </cell>
          <cell r="B3901" t="str">
            <v>SOLDADURA ELECTRICA DE 1/8 Ref. E-6013</v>
          </cell>
          <cell r="C3901" t="str">
            <v>KG</v>
          </cell>
          <cell r="E3901">
            <v>42916</v>
          </cell>
          <cell r="F3901">
            <v>9200</v>
          </cell>
        </row>
        <row r="3902">
          <cell r="A3902">
            <v>106281</v>
          </cell>
          <cell r="B3902" t="str">
            <v>SOLDADURA ESTAÑO(95%)-PLATA(5%)</v>
          </cell>
          <cell r="C3902" t="str">
            <v>LB</v>
          </cell>
          <cell r="E3902">
            <v>42850</v>
          </cell>
          <cell r="F3902">
            <v>58000</v>
          </cell>
        </row>
        <row r="3903">
          <cell r="A3903">
            <v>104199</v>
          </cell>
          <cell r="B3903" t="str">
            <v>SOLDADURA EXOTERMICA 115 GRS (TIRO)</v>
          </cell>
          <cell r="C3903" t="str">
            <v>UN</v>
          </cell>
          <cell r="E3903">
            <v>42807</v>
          </cell>
          <cell r="F3903">
            <v>15000</v>
          </cell>
        </row>
        <row r="3904">
          <cell r="A3904">
            <v>100432</v>
          </cell>
          <cell r="B3904" t="str">
            <v>Soldadura in sitioRef. 6010repacionjuegos(NO</v>
          </cell>
          <cell r="C3904" t="str">
            <v>UN</v>
          </cell>
          <cell r="E3904">
            <v>40108</v>
          </cell>
          <cell r="F3904">
            <v>134450</v>
          </cell>
        </row>
        <row r="3905">
          <cell r="A3905">
            <v>102849</v>
          </cell>
          <cell r="B3905" t="str">
            <v>SOLDADURA INOX 308- 1/8 WEST ARCO**</v>
          </cell>
          <cell r="C3905" t="str">
            <v>KG</v>
          </cell>
          <cell r="E3905">
            <v>40333</v>
          </cell>
          <cell r="F3905">
            <v>39150</v>
          </cell>
        </row>
        <row r="3906">
          <cell r="A3906">
            <v>105638</v>
          </cell>
          <cell r="B3906" t="str">
            <v>SOLDADURA MIG (0.35) ROLLO DE 15 KG</v>
          </cell>
          <cell r="C3906" t="str">
            <v>kg</v>
          </cell>
          <cell r="E3906">
            <v>42212</v>
          </cell>
          <cell r="F3906">
            <v>5398</v>
          </cell>
        </row>
        <row r="3907">
          <cell r="A3907">
            <v>100437</v>
          </cell>
          <cell r="B3907" t="str">
            <v>Soldadura sitio AceroInox rodadero coluM(NO</v>
          </cell>
          <cell r="C3907" t="str">
            <v>UN</v>
          </cell>
          <cell r="E3907">
            <v>40108</v>
          </cell>
          <cell r="F3907">
            <v>182628.5</v>
          </cell>
        </row>
        <row r="3909">
          <cell r="A3909">
            <v>101100</v>
          </cell>
          <cell r="B3909" t="str">
            <v>TALADRO PERCUTOR 3/8"</v>
          </cell>
          <cell r="C3909" t="str">
            <v>DIA</v>
          </cell>
          <cell r="D3909">
            <v>551417</v>
          </cell>
          <cell r="E3909">
            <v>42836</v>
          </cell>
          <cell r="F3909">
            <v>11000</v>
          </cell>
        </row>
        <row r="3910">
          <cell r="A3910">
            <v>181</v>
          </cell>
          <cell r="B3910" t="str">
            <v>TALADRO PERCUTOR DE ½"-POWER</v>
          </cell>
          <cell r="C3910" t="str">
            <v>UN</v>
          </cell>
          <cell r="D3910">
            <v>61057</v>
          </cell>
          <cell r="E3910">
            <v>40345</v>
          </cell>
          <cell r="F3910">
            <v>269000</v>
          </cell>
        </row>
        <row r="3911">
          <cell r="A3911">
            <v>629</v>
          </cell>
          <cell r="B3911" t="str">
            <v>TALADRO PERCUTOR DE ½" DE WALT (NO</v>
          </cell>
          <cell r="C3911" t="str">
            <v>UN</v>
          </cell>
          <cell r="D3911">
            <v>7721</v>
          </cell>
          <cell r="E3911">
            <v>40345</v>
          </cell>
          <cell r="F3911">
            <v>269000</v>
          </cell>
        </row>
        <row r="3912">
          <cell r="A3912">
            <v>1015</v>
          </cell>
          <cell r="B3912" t="str">
            <v>TALADRO PERCUTOR DE ½" DEWALT (N0</v>
          </cell>
          <cell r="C3912" t="str">
            <v>UN</v>
          </cell>
          <cell r="D3912">
            <v>62192</v>
          </cell>
          <cell r="E3912">
            <v>41767</v>
          </cell>
          <cell r="F3912">
            <v>249900</v>
          </cell>
        </row>
        <row r="3913">
          <cell r="A3913">
            <v>180</v>
          </cell>
          <cell r="B3913" t="str">
            <v>TALADRO PERCUTOR DE ½" DEWALT (NO</v>
          </cell>
          <cell r="C3913" t="str">
            <v>UN</v>
          </cell>
          <cell r="D3913">
            <v>551169</v>
          </cell>
          <cell r="E3913">
            <v>40345</v>
          </cell>
          <cell r="F3913">
            <v>269000</v>
          </cell>
        </row>
        <row r="3914">
          <cell r="A3914">
            <v>102981</v>
          </cell>
          <cell r="B3914" t="str">
            <v>TALADRO PERCUTOR DE 1/2" - 600W -</v>
          </cell>
          <cell r="C3914" t="str">
            <v>UN</v>
          </cell>
          <cell r="D3914" t="str">
            <v>6460 (6438)</v>
          </cell>
          <cell r="E3914">
            <v>40359</v>
          </cell>
          <cell r="F3914">
            <v>159900</v>
          </cell>
        </row>
        <row r="3915">
          <cell r="A3915">
            <v>555</v>
          </cell>
          <cell r="B3915" t="str">
            <v>TALADRO PERCUTOR DE 3/8" DEWALT(NO</v>
          </cell>
          <cell r="C3915" t="str">
            <v>UN</v>
          </cell>
          <cell r="D3915">
            <v>551417</v>
          </cell>
          <cell r="E3915">
            <v>40345</v>
          </cell>
          <cell r="F3915">
            <v>54900</v>
          </cell>
        </row>
        <row r="3916">
          <cell r="A3916">
            <v>301</v>
          </cell>
          <cell r="B3916" t="str">
            <v>TALADRO PERCUTOR DE 3/8"450</v>
          </cell>
          <cell r="C3916" t="str">
            <v>UN</v>
          </cell>
          <cell r="D3916">
            <v>91566</v>
          </cell>
          <cell r="E3916">
            <v>40345</v>
          </cell>
          <cell r="F3916">
            <v>99900</v>
          </cell>
        </row>
        <row r="3917">
          <cell r="A3917">
            <v>131</v>
          </cell>
          <cell r="B3917" t="str">
            <v>TALADRO PERCUTOR DE3/8"</v>
          </cell>
          <cell r="C3917" t="str">
            <v>UN</v>
          </cell>
          <cell r="D3917">
            <v>93131</v>
          </cell>
          <cell r="E3917">
            <v>40345</v>
          </cell>
          <cell r="F3917">
            <v>99900</v>
          </cell>
        </row>
        <row r="3918">
          <cell r="A3918">
            <v>102226</v>
          </cell>
          <cell r="B3918" t="str">
            <v>TALADRO SACA NUCLEO</v>
          </cell>
          <cell r="C3918" t="str">
            <v>hr</v>
          </cell>
          <cell r="D3918">
            <v>551169</v>
          </cell>
          <cell r="E3918">
            <v>40078</v>
          </cell>
          <cell r="F3918">
            <v>150000</v>
          </cell>
        </row>
        <row r="3920">
          <cell r="A3920">
            <v>102741</v>
          </cell>
          <cell r="B3920" t="str">
            <v>TAPA SEMIESFERICA**</v>
          </cell>
          <cell r="C3920" t="str">
            <v>UN</v>
          </cell>
          <cell r="E3920">
            <v>41052</v>
          </cell>
          <cell r="F3920">
            <v>6435</v>
          </cell>
        </row>
        <row r="3921">
          <cell r="A3921">
            <v>3738</v>
          </cell>
          <cell r="B3921" t="str">
            <v>TAPA TROQUEL PARA CANALETA 10X4 METAL 2</v>
          </cell>
          <cell r="C3921" t="str">
            <v>UN</v>
          </cell>
          <cell r="E3921">
            <v>42857</v>
          </cell>
          <cell r="F3921">
            <v>4725</v>
          </cell>
        </row>
        <row r="3922">
          <cell r="A3922">
            <v>104581</v>
          </cell>
          <cell r="B3922" t="str">
            <v>TAPACANTOS FORMICA PVC (22mm)</v>
          </cell>
          <cell r="C3922" t="str">
            <v>mL</v>
          </cell>
          <cell r="E3922">
            <v>41170</v>
          </cell>
          <cell r="F3922">
            <v>600</v>
          </cell>
        </row>
        <row r="3923">
          <cell r="A3923">
            <v>106511</v>
          </cell>
          <cell r="B3923" t="str">
            <v>TARRO ADHESIVO INSTANTÁNEO UNIV</v>
          </cell>
          <cell r="C3923" t="str">
            <v>und</v>
          </cell>
          <cell r="E3923">
            <v>42997</v>
          </cell>
          <cell r="F3923">
            <v>4519</v>
          </cell>
        </row>
        <row r="3924">
          <cell r="A3924">
            <v>104320</v>
          </cell>
          <cell r="B3924" t="str">
            <v>TEJA DE ZINC(TZO) Cal.33 (2.44*0.80M)</v>
          </cell>
          <cell r="C3924" t="str">
            <v>und</v>
          </cell>
          <cell r="E3924">
            <v>43061</v>
          </cell>
          <cell r="F3924">
            <v>18200</v>
          </cell>
        </row>
        <row r="3925">
          <cell r="A3925">
            <v>105032</v>
          </cell>
          <cell r="B3925" t="str">
            <v>Templete o Tensor Ø 3/8" Trabajo Pesado</v>
          </cell>
          <cell r="C3925" t="str">
            <v>und</v>
          </cell>
          <cell r="E3925">
            <v>42762</v>
          </cell>
          <cell r="F3925">
            <v>4165</v>
          </cell>
        </row>
        <row r="3926">
          <cell r="A3926">
            <v>533</v>
          </cell>
          <cell r="B3926" t="str">
            <v>TENAZA UÑA Y BOLA 8"</v>
          </cell>
          <cell r="C3926" t="str">
            <v>UN</v>
          </cell>
          <cell r="E3926">
            <v>40794</v>
          </cell>
          <cell r="F3926">
            <v>7500</v>
          </cell>
        </row>
        <row r="3928">
          <cell r="A3928">
            <v>102746</v>
          </cell>
          <cell r="B3928" t="str">
            <v>Tensor Banner 3/8 x 6"**</v>
          </cell>
          <cell r="C3928" t="str">
            <v>UN</v>
          </cell>
          <cell r="D3928" t="str">
            <v>Con Tuerca</v>
          </cell>
          <cell r="E3928">
            <v>42864</v>
          </cell>
          <cell r="F3928">
            <v>3900</v>
          </cell>
        </row>
        <row r="3930">
          <cell r="A3930">
            <v>106513</v>
          </cell>
          <cell r="B3930" t="str">
            <v>TIJERA JARDINERIA cortacesped 12" mango</v>
          </cell>
          <cell r="C3930" t="str">
            <v>und</v>
          </cell>
          <cell r="E3930">
            <v>42997</v>
          </cell>
          <cell r="F3930">
            <v>18500</v>
          </cell>
        </row>
        <row r="3931">
          <cell r="A3931">
            <v>103056</v>
          </cell>
          <cell r="B3931" t="str">
            <v>TIJERAS HOJALATA 10" STANLEY O SIMILAR</v>
          </cell>
          <cell r="C3931" t="str">
            <v>und</v>
          </cell>
          <cell r="E3931">
            <v>42996</v>
          </cell>
          <cell r="F3931">
            <v>31750</v>
          </cell>
        </row>
        <row r="3932">
          <cell r="A3932">
            <v>104077</v>
          </cell>
          <cell r="B3932" t="str">
            <v>TIRO A TIRO + PERNO</v>
          </cell>
          <cell r="C3932" t="str">
            <v>UN</v>
          </cell>
          <cell r="E3932">
            <v>40675</v>
          </cell>
          <cell r="F3932">
            <v>244</v>
          </cell>
        </row>
        <row r="3933">
          <cell r="A3933">
            <v>106561</v>
          </cell>
          <cell r="B3933" t="str">
            <v>TOMA BIFASICA INCRUSTAR 220 AMP</v>
          </cell>
          <cell r="C3933" t="str">
            <v>und</v>
          </cell>
          <cell r="E3933">
            <v>42999</v>
          </cell>
          <cell r="F3933">
            <v>5490</v>
          </cell>
        </row>
        <row r="3934">
          <cell r="A3934">
            <v>106560</v>
          </cell>
          <cell r="B3934" t="str">
            <v>TOMA EN T ELÉCTRICA 15-20 AMP</v>
          </cell>
          <cell r="C3934" t="str">
            <v>und</v>
          </cell>
          <cell r="E3934">
            <v>42999</v>
          </cell>
          <cell r="F3934">
            <v>2300</v>
          </cell>
        </row>
        <row r="3935">
          <cell r="A3935">
            <v>106559</v>
          </cell>
          <cell r="B3935" t="str">
            <v>TOMA PATATRABADA 2X20 AMP.</v>
          </cell>
          <cell r="C3935" t="str">
            <v>und</v>
          </cell>
          <cell r="E3935">
            <v>42999</v>
          </cell>
          <cell r="F3935">
            <v>4590</v>
          </cell>
        </row>
        <row r="3936">
          <cell r="A3936">
            <v>102749</v>
          </cell>
          <cell r="B3936" t="str">
            <v>TORNILLERIA AUTO PERFORANTE**</v>
          </cell>
          <cell r="C3936" t="str">
            <v>JG</v>
          </cell>
          <cell r="E3936">
            <v>40430</v>
          </cell>
          <cell r="F3936">
            <v>15000</v>
          </cell>
        </row>
        <row r="3938">
          <cell r="A3938">
            <v>102953</v>
          </cell>
          <cell r="B3938" t="str">
            <v>TORNILLO 1/2" X 2 ½"</v>
          </cell>
          <cell r="C3938" t="str">
            <v>UN</v>
          </cell>
          <cell r="D3938" t="str">
            <v>Negro</v>
          </cell>
          <cell r="E3938">
            <v>42857</v>
          </cell>
          <cell r="F3938">
            <v>583</v>
          </cell>
        </row>
        <row r="3939">
          <cell r="A3939">
            <v>102964</v>
          </cell>
          <cell r="B3939" t="str">
            <v>TORNILLO 1/4 X 4" (incluye arandela y tuerca</v>
          </cell>
          <cell r="C3939" t="str">
            <v>UN</v>
          </cell>
          <cell r="D3939" t="str">
            <v>Negro</v>
          </cell>
          <cell r="E3939">
            <v>42828</v>
          </cell>
          <cell r="F3939">
            <v>334</v>
          </cell>
        </row>
        <row r="3940">
          <cell r="A3940">
            <v>102969</v>
          </cell>
          <cell r="B3940" t="str">
            <v>TORNILLO 1/4 X 6"(Incluye arandela y tuerca</v>
          </cell>
          <cell r="C3940" t="str">
            <v>UN</v>
          </cell>
          <cell r="D3940" t="str">
            <v>Negro</v>
          </cell>
          <cell r="E3940">
            <v>42271</v>
          </cell>
          <cell r="F3940">
            <v>773</v>
          </cell>
        </row>
        <row r="3942">
          <cell r="B3942" t="str">
            <v>Tekhne Ltda. Control Integral de Obras</v>
          </cell>
        </row>
        <row r="3946">
          <cell r="B3946" t="str">
            <v>Listado de Insumos</v>
          </cell>
        </row>
        <row r="3948">
          <cell r="A3948">
            <v>43132</v>
          </cell>
          <cell r="C3948" t="str">
            <v>INSTITUTO DISTRITAL DE RECREACION Y</v>
          </cell>
          <cell r="E3948" t="str">
            <v>Página 55</v>
          </cell>
        </row>
        <row r="3951">
          <cell r="A3951" t="str">
            <v>Código</v>
          </cell>
          <cell r="B3951" t="str">
            <v>Descripción</v>
          </cell>
          <cell r="D3951" t="str">
            <v>Unidad</v>
          </cell>
          <cell r="F3951" t="str">
            <v>Referencia</v>
          </cell>
        </row>
        <row r="3954">
          <cell r="A3954">
            <v>102972</v>
          </cell>
          <cell r="B3954" t="str">
            <v>TORNILLO 1/4 X 9"</v>
          </cell>
          <cell r="C3954" t="str">
            <v>UN</v>
          </cell>
          <cell r="D3954" t="str">
            <v>Negro</v>
          </cell>
          <cell r="E3954">
            <v>40358</v>
          </cell>
          <cell r="F3954">
            <v>3825</v>
          </cell>
        </row>
        <row r="3955">
          <cell r="A3955">
            <v>3838</v>
          </cell>
          <cell r="B3955" t="str">
            <v>TORNILLO 1¼" X ½"</v>
          </cell>
          <cell r="C3955" t="str">
            <v>UN</v>
          </cell>
          <cell r="D3955" t="str">
            <v>Negro</v>
          </cell>
          <cell r="E3955">
            <v>42773</v>
          </cell>
          <cell r="F3955">
            <v>444</v>
          </cell>
        </row>
        <row r="3956">
          <cell r="A3956">
            <v>103024</v>
          </cell>
          <cell r="B3956" t="str">
            <v>TORNILLO 6(4mm) X2"</v>
          </cell>
          <cell r="C3956" t="str">
            <v>UN</v>
          </cell>
          <cell r="D3956" t="str">
            <v>Negro</v>
          </cell>
          <cell r="E3956">
            <v>40371</v>
          </cell>
          <cell r="F3956">
            <v>50</v>
          </cell>
        </row>
        <row r="3957">
          <cell r="A3957">
            <v>103555</v>
          </cell>
          <cell r="B3957" t="str">
            <v>TORNILLO PARA AGLOMERADO</v>
          </cell>
          <cell r="C3957" t="str">
            <v>UN</v>
          </cell>
          <cell r="D3957" t="str">
            <v>6 X 1"</v>
          </cell>
          <cell r="E3957">
            <v>40523</v>
          </cell>
          <cell r="F3957">
            <v>1200</v>
          </cell>
        </row>
        <row r="3958">
          <cell r="A3958">
            <v>101847</v>
          </cell>
          <cell r="B3958" t="str">
            <v>TORNILLO Y CHAZO PLASTICO DE 1/4"**</v>
          </cell>
          <cell r="C3958" t="str">
            <v>UN</v>
          </cell>
          <cell r="D3958" t="str">
            <v>Caja de 100</v>
          </cell>
          <cell r="E3958">
            <v>42930</v>
          </cell>
          <cell r="F3958">
            <v>42</v>
          </cell>
        </row>
        <row r="3960">
          <cell r="A3960">
            <v>104335</v>
          </cell>
          <cell r="B3960" t="str">
            <v>Tornillo 1/2*6"</v>
          </cell>
          <cell r="C3960" t="str">
            <v>UN</v>
          </cell>
          <cell r="E3960">
            <v>42857</v>
          </cell>
          <cell r="F3960">
            <v>1309</v>
          </cell>
        </row>
        <row r="3961">
          <cell r="A3961">
            <v>103006</v>
          </cell>
          <cell r="B3961" t="str">
            <v>TORNILLO 1/4 X 2 CARRIAJE "</v>
          </cell>
          <cell r="C3961" t="str">
            <v>UN</v>
          </cell>
          <cell r="E3961">
            <v>42773</v>
          </cell>
          <cell r="F3961">
            <v>264</v>
          </cell>
        </row>
        <row r="3963">
          <cell r="A3963">
            <v>103015</v>
          </cell>
          <cell r="B3963" t="str">
            <v>TORNILLO 1/4"-3-16</v>
          </cell>
          <cell r="C3963" t="str">
            <v>UN</v>
          </cell>
          <cell r="D3963" t="str">
            <v>Negro</v>
          </cell>
          <cell r="E3963">
            <v>41491</v>
          </cell>
          <cell r="F3963">
            <v>400</v>
          </cell>
        </row>
        <row r="3965">
          <cell r="A3965">
            <v>103005</v>
          </cell>
          <cell r="B3965" t="str">
            <v>TORNILLO 3/8 X 3/4 "EXPANSIVO</v>
          </cell>
          <cell r="C3965" t="str">
            <v>UN</v>
          </cell>
          <cell r="E3965">
            <v>42773</v>
          </cell>
          <cell r="F3965">
            <v>1400</v>
          </cell>
        </row>
        <row r="3966">
          <cell r="A3966">
            <v>106421</v>
          </cell>
          <cell r="B3966" t="str">
            <v>TORNILLO 5/16" X 3 1/2""</v>
          </cell>
          <cell r="C3966" t="str">
            <v>UN</v>
          </cell>
          <cell r="E3966">
            <v>42962</v>
          </cell>
          <cell r="F3966">
            <v>2250</v>
          </cell>
        </row>
        <row r="3968">
          <cell r="A3968">
            <v>3697</v>
          </cell>
          <cell r="B3968" t="str">
            <v>TORNILLO 5/8 x 1 1/4 "</v>
          </cell>
          <cell r="C3968" t="str">
            <v>UN</v>
          </cell>
          <cell r="D3968" t="str">
            <v>Hierro</v>
          </cell>
          <cell r="E3968">
            <v>40350</v>
          </cell>
          <cell r="F3968">
            <v>200</v>
          </cell>
        </row>
        <row r="3970">
          <cell r="A3970">
            <v>104118</v>
          </cell>
          <cell r="B3970" t="str">
            <v>TORNILLO 5/8 X 3-1/2"Sincado (Inc. Tuerca)(</v>
          </cell>
          <cell r="C3970" t="str">
            <v>UN</v>
          </cell>
          <cell r="E3970">
            <v>40705</v>
          </cell>
          <cell r="F3970">
            <v>1686</v>
          </cell>
        </row>
        <row r="3972">
          <cell r="A3972">
            <v>4023</v>
          </cell>
          <cell r="B3972" t="str">
            <v>TORNILLO 6X3/4" PARA AGLOMERADO</v>
          </cell>
          <cell r="C3972" t="str">
            <v>UN</v>
          </cell>
          <cell r="D3972" t="str">
            <v>6 X 1"</v>
          </cell>
          <cell r="E3972">
            <v>42853</v>
          </cell>
          <cell r="F3972">
            <v>18</v>
          </cell>
        </row>
        <row r="3973">
          <cell r="A3973">
            <v>3703</v>
          </cell>
          <cell r="B3973" t="str">
            <v>TORNILLO ACERO 5/8 X 1 1/2" HEXAGONAL</v>
          </cell>
          <cell r="C3973" t="str">
            <v>UN</v>
          </cell>
          <cell r="D3973" t="str">
            <v>Hierro</v>
          </cell>
          <cell r="E3973">
            <v>42797</v>
          </cell>
          <cell r="F3973">
            <v>1000</v>
          </cell>
        </row>
        <row r="3975">
          <cell r="A3975">
            <v>105005</v>
          </cell>
          <cell r="B3975" t="str">
            <v>TORNILLO ACERO 5/8 X 10"</v>
          </cell>
          <cell r="C3975" t="str">
            <v>UN</v>
          </cell>
          <cell r="E3975">
            <v>42773</v>
          </cell>
          <cell r="F3975">
            <v>3188</v>
          </cell>
        </row>
        <row r="3976">
          <cell r="A3976">
            <v>105006</v>
          </cell>
          <cell r="B3976" t="str">
            <v>TORNILLO ACERO 5/8 X 5"</v>
          </cell>
          <cell r="C3976" t="str">
            <v>UN</v>
          </cell>
          <cell r="E3976">
            <v>42773</v>
          </cell>
          <cell r="F3976">
            <v>2960</v>
          </cell>
        </row>
        <row r="3978">
          <cell r="A3978">
            <v>3694</v>
          </cell>
          <cell r="B3978" t="str">
            <v>TORNILLO ACERO 5/8 X 7"</v>
          </cell>
          <cell r="C3978" t="str">
            <v>UN</v>
          </cell>
          <cell r="D3978" t="str">
            <v>Con Tuerca</v>
          </cell>
          <cell r="E3978">
            <v>41243</v>
          </cell>
          <cell r="F3978">
            <v>4000</v>
          </cell>
        </row>
        <row r="3979">
          <cell r="A3979">
            <v>103023</v>
          </cell>
          <cell r="B3979" t="str">
            <v>TORNILLO ACERO 5/8 X 7"</v>
          </cell>
          <cell r="C3979" t="str">
            <v>UN</v>
          </cell>
          <cell r="D3979" t="str">
            <v>Con Tuerca</v>
          </cell>
          <cell r="E3979">
            <v>40345</v>
          </cell>
          <cell r="F3979">
            <v>200</v>
          </cell>
        </row>
        <row r="3980">
          <cell r="A3980">
            <v>3704</v>
          </cell>
          <cell r="B3980" t="str">
            <v>TORNILLO ACERO 5/8 X 8" GRADO 5</v>
          </cell>
          <cell r="C3980" t="str">
            <v>UN</v>
          </cell>
          <cell r="D3980" t="str">
            <v>Con Tuerca</v>
          </cell>
          <cell r="E3980">
            <v>42902</v>
          </cell>
          <cell r="F3980">
            <v>1908</v>
          </cell>
        </row>
        <row r="3981">
          <cell r="A3981">
            <v>102261</v>
          </cell>
          <cell r="B3981" t="str">
            <v>TORNILLO ACERO INOX.1/2X4" GRADO 8</v>
          </cell>
          <cell r="C3981" t="str">
            <v>UN</v>
          </cell>
          <cell r="D3981" t="str">
            <v>Caja de 100</v>
          </cell>
          <cell r="E3981">
            <v>42776</v>
          </cell>
          <cell r="F3981">
            <v>2257</v>
          </cell>
        </row>
        <row r="3983">
          <cell r="A3983">
            <v>104011</v>
          </cell>
          <cell r="B3983" t="str">
            <v>TORNILLO AUTOPERF AVELLANADO 8"X11/4"</v>
          </cell>
          <cell r="C3983" t="str">
            <v>UND</v>
          </cell>
          <cell r="E3983">
            <v>42857</v>
          </cell>
          <cell r="F3983">
            <v>58</v>
          </cell>
        </row>
        <row r="3984">
          <cell r="A3984">
            <v>104304</v>
          </cell>
          <cell r="B3984" t="str">
            <v>TORNILLO AUTOPERFORANTE (10X21/2")</v>
          </cell>
          <cell r="C3984" t="str">
            <v>UN</v>
          </cell>
          <cell r="E3984">
            <v>40947</v>
          </cell>
          <cell r="F3984">
            <v>80</v>
          </cell>
        </row>
        <row r="3985">
          <cell r="A3985">
            <v>103705</v>
          </cell>
          <cell r="B3985" t="str">
            <v>TORNILLO AUTOPERFORANTE CABEZA</v>
          </cell>
          <cell r="C3985" t="str">
            <v>und</v>
          </cell>
          <cell r="E3985">
            <v>40610</v>
          </cell>
          <cell r="F3985">
            <v>70</v>
          </cell>
        </row>
        <row r="3987">
          <cell r="A3987">
            <v>101206</v>
          </cell>
          <cell r="B3987" t="str">
            <v>TORNILLO AUTOPERFORANTE SELLO</v>
          </cell>
          <cell r="C3987" t="str">
            <v>UN</v>
          </cell>
          <cell r="D3987" t="str">
            <v>6 X 1"</v>
          </cell>
          <cell r="E3987">
            <v>40345</v>
          </cell>
          <cell r="F3987">
            <v>1800</v>
          </cell>
        </row>
        <row r="3989">
          <cell r="A3989">
            <v>106514</v>
          </cell>
          <cell r="B3989" t="str">
            <v>TORNILLO AUTOROSCANTE DE 6 X1" (BOLSA</v>
          </cell>
          <cell r="C3989" t="str">
            <v>und</v>
          </cell>
          <cell r="E3989">
            <v>42997</v>
          </cell>
          <cell r="F3989">
            <v>1498</v>
          </cell>
        </row>
        <row r="3990">
          <cell r="A3990">
            <v>106515</v>
          </cell>
          <cell r="B3990" t="str">
            <v>TORNILLO AUTOROSCANTE DE 6X2 (BOLSA X</v>
          </cell>
          <cell r="C3990" t="str">
            <v>und</v>
          </cell>
          <cell r="E3990">
            <v>42997</v>
          </cell>
          <cell r="F3990">
            <v>2247</v>
          </cell>
        </row>
        <row r="3991">
          <cell r="A3991">
            <v>103053</v>
          </cell>
          <cell r="B3991" t="str">
            <v>TORNILLO CABEZA LENTEJA PUNTA BROCA</v>
          </cell>
          <cell r="C3991" t="str">
            <v>UN</v>
          </cell>
          <cell r="E3991">
            <v>42808</v>
          </cell>
          <cell r="F3991">
            <v>40</v>
          </cell>
        </row>
        <row r="3993">
          <cell r="A3993">
            <v>102923</v>
          </cell>
          <cell r="B3993" t="str">
            <v>TORNILLO CABEZA PLANA **</v>
          </cell>
          <cell r="C3993" t="str">
            <v>UN</v>
          </cell>
          <cell r="D3993" t="str">
            <v>Hierro</v>
          </cell>
          <cell r="E3993">
            <v>40344</v>
          </cell>
          <cell r="F3993">
            <v>500</v>
          </cell>
        </row>
        <row r="3995">
          <cell r="A3995">
            <v>105018</v>
          </cell>
          <cell r="B3995" t="str">
            <v>TORNILLO CARRIAJE 5/8" X 1 1/2"</v>
          </cell>
          <cell r="C3995" t="str">
            <v>UN</v>
          </cell>
          <cell r="E3995">
            <v>42773</v>
          </cell>
          <cell r="F3995">
            <v>1000</v>
          </cell>
        </row>
        <row r="3996">
          <cell r="A3996">
            <v>3468</v>
          </cell>
          <cell r="B3996" t="str">
            <v>TORNILLO CORTO6x1-1/4" PUNTA AGUDA -</v>
          </cell>
          <cell r="C3996" t="str">
            <v>UN</v>
          </cell>
          <cell r="E3996">
            <v>42776</v>
          </cell>
          <cell r="F3996">
            <v>17</v>
          </cell>
        </row>
        <row r="3997">
          <cell r="A3997">
            <v>105109</v>
          </cell>
          <cell r="B3997" t="str">
            <v>TORNILLO DE 5/8"X2" EXAGONAL ZINCADO</v>
          </cell>
          <cell r="C3997" t="str">
            <v>UN</v>
          </cell>
          <cell r="E3997">
            <v>41625</v>
          </cell>
          <cell r="F3997">
            <v>700</v>
          </cell>
        </row>
        <row r="3998">
          <cell r="A3998">
            <v>106516</v>
          </cell>
          <cell r="B3998" t="str">
            <v>TORNILLO DE 8 X 1 1/2 PULG. DRYWALL</v>
          </cell>
          <cell r="C3998" t="str">
            <v>und</v>
          </cell>
          <cell r="E3998">
            <v>42997</v>
          </cell>
          <cell r="F3998">
            <v>3447</v>
          </cell>
        </row>
        <row r="3999">
          <cell r="A3999">
            <v>102882</v>
          </cell>
          <cell r="B3999" t="str">
            <v>Tornillo Estructura Punta Broca 8 x 1/2"***</v>
          </cell>
          <cell r="C3999" t="str">
            <v>UN</v>
          </cell>
          <cell r="E3999">
            <v>42776</v>
          </cell>
          <cell r="F3999">
            <v>29</v>
          </cell>
        </row>
        <row r="4001">
          <cell r="A4001">
            <v>102958</v>
          </cell>
          <cell r="B4001" t="str">
            <v>Tornillo exagonal G-2 R.O. 1/4 X 3" Doble arandela</v>
          </cell>
          <cell r="C4001" t="str">
            <v>UN</v>
          </cell>
          <cell r="D4001" t="str">
            <v>Negro</v>
          </cell>
          <cell r="E4001">
            <v>42864</v>
          </cell>
          <cell r="F4001">
            <v>200</v>
          </cell>
        </row>
        <row r="4003">
          <cell r="A4003">
            <v>104804</v>
          </cell>
          <cell r="B4003" t="str">
            <v>TORNILLO EXPANSION 3/8" X 3"</v>
          </cell>
          <cell r="C4003" t="str">
            <v>UN</v>
          </cell>
          <cell r="E4003">
            <v>41208</v>
          </cell>
          <cell r="F4003">
            <v>4850</v>
          </cell>
        </row>
        <row r="4005">
          <cell r="A4005">
            <v>534</v>
          </cell>
          <cell r="B4005" t="str">
            <v>TORNILLO GOLOSO 1" x 8</v>
          </cell>
          <cell r="C4005" t="str">
            <v>UN</v>
          </cell>
          <cell r="D4005" t="str">
            <v>Caja de 100</v>
          </cell>
          <cell r="E4005">
            <v>42846</v>
          </cell>
          <cell r="F4005">
            <v>29</v>
          </cell>
        </row>
        <row r="4006">
          <cell r="A4006">
            <v>100078</v>
          </cell>
          <cell r="B4006" t="str">
            <v>Tornillo grado 3 d=3/4"x2" con wasa y arandela **</v>
          </cell>
          <cell r="C4006" t="str">
            <v>UN</v>
          </cell>
          <cell r="D4006" t="str">
            <v>Hierro</v>
          </cell>
          <cell r="E4006">
            <v>40345</v>
          </cell>
          <cell r="F4006">
            <v>4075</v>
          </cell>
        </row>
        <row r="4008">
          <cell r="A4008">
            <v>104672</v>
          </cell>
          <cell r="B4008" t="str">
            <v>TORNILLO</v>
          </cell>
          <cell r="C4008" t="str">
            <v>UN</v>
          </cell>
          <cell r="E4008">
            <v>41183</v>
          </cell>
          <cell r="F4008">
            <v>431</v>
          </cell>
        </row>
        <row r="4009">
          <cell r="A4009">
            <v>106517</v>
          </cell>
          <cell r="B4009" t="str">
            <v>TORNILLO HEXAGONAL ZINCADO 3/8X1</v>
          </cell>
          <cell r="C4009" t="str">
            <v>und</v>
          </cell>
          <cell r="E4009">
            <v>42997</v>
          </cell>
          <cell r="F4009">
            <v>900</v>
          </cell>
        </row>
        <row r="4011">
          <cell r="A4011">
            <v>102982</v>
          </cell>
          <cell r="B4011" t="str">
            <v>TORNILLO HEXAGONAL ZINC 1/4 X 1"</v>
          </cell>
          <cell r="C4011" t="str">
            <v>UN</v>
          </cell>
          <cell r="D4011" t="str">
            <v>Negro</v>
          </cell>
          <cell r="E4011">
            <v>42864</v>
          </cell>
          <cell r="F4011">
            <v>87</v>
          </cell>
        </row>
        <row r="4013">
          <cell r="A4013">
            <v>3469</v>
          </cell>
          <cell r="B4013" t="str">
            <v>TORNILLO LAMINA DRAYWALL 6X1" PUNTA</v>
          </cell>
          <cell r="C4013" t="str">
            <v>UN</v>
          </cell>
          <cell r="E4013">
            <v>42776</v>
          </cell>
          <cell r="F4013">
            <v>17</v>
          </cell>
        </row>
        <row r="4014">
          <cell r="A4014">
            <v>105240</v>
          </cell>
          <cell r="B4014" t="str">
            <v>TORNILLO LAMINA ZINCADO 10(3/8")X2"</v>
          </cell>
          <cell r="C4014" t="str">
            <v>und</v>
          </cell>
          <cell r="E4014">
            <v>43080</v>
          </cell>
          <cell r="F4014">
            <v>69</v>
          </cell>
        </row>
        <row r="4016">
          <cell r="A4016">
            <v>102742</v>
          </cell>
          <cell r="B4016" t="str">
            <v>TORNILLO METALIC.GALVA.BRISTOL 1/2"X1"</v>
          </cell>
          <cell r="C4016" t="str">
            <v>UN</v>
          </cell>
          <cell r="D4016" t="str">
            <v>Caja de 100</v>
          </cell>
          <cell r="E4016">
            <v>42864</v>
          </cell>
          <cell r="F4016">
            <v>910</v>
          </cell>
        </row>
        <row r="4018">
          <cell r="A4018">
            <v>104144</v>
          </cell>
          <cell r="B4018" t="str">
            <v>TORNILLO Nº8 X 1" AUTOPERFORANTE</v>
          </cell>
          <cell r="C4018" t="str">
            <v>und</v>
          </cell>
          <cell r="E4018">
            <v>40725</v>
          </cell>
          <cell r="F4018">
            <v>24</v>
          </cell>
        </row>
        <row r="4019">
          <cell r="A4019">
            <v>103644</v>
          </cell>
          <cell r="B4019" t="str">
            <v>TORNILLO Ø 1/2" L=10"( 2 ARANDELAS+2</v>
          </cell>
          <cell r="C4019" t="str">
            <v>UN</v>
          </cell>
          <cell r="E4019">
            <v>41115</v>
          </cell>
          <cell r="F4019">
            <v>1800</v>
          </cell>
        </row>
        <row r="4020">
          <cell r="A4020">
            <v>103645</v>
          </cell>
          <cell r="B4020" t="str">
            <v>TORNILLO Ø 1/2" L=6"( 1 ARANDELA + 1</v>
          </cell>
          <cell r="C4020" t="str">
            <v>UN</v>
          </cell>
          <cell r="E4020">
            <v>42859</v>
          </cell>
          <cell r="F4020">
            <v>1500</v>
          </cell>
        </row>
        <row r="4022">
          <cell r="A4022">
            <v>103018</v>
          </cell>
          <cell r="B4022" t="str">
            <v>TORNILLO Ø3/4"X6" AUTORROSCANTE</v>
          </cell>
          <cell r="C4022" t="str">
            <v>UN</v>
          </cell>
          <cell r="D4022" t="str">
            <v>Negro</v>
          </cell>
          <cell r="E4022">
            <v>42291</v>
          </cell>
          <cell r="F4022">
            <v>580</v>
          </cell>
        </row>
        <row r="4024">
          <cell r="A4024">
            <v>3561</v>
          </cell>
          <cell r="B4024" t="str">
            <v>TORNILLO PARA LAMINA D= 3/8" LC #18</v>
          </cell>
          <cell r="C4024" t="str">
            <v>UN</v>
          </cell>
          <cell r="E4024">
            <v>41243</v>
          </cell>
          <cell r="F4024">
            <v>59</v>
          </cell>
        </row>
        <row r="4026">
          <cell r="A4026">
            <v>102352</v>
          </cell>
          <cell r="B4026" t="str">
            <v>TORNILLO PARA LÁMINA 8X9/16"</v>
          </cell>
          <cell r="C4026" t="str">
            <v>UN</v>
          </cell>
          <cell r="D4026" t="str">
            <v>Caja de 100</v>
          </cell>
          <cell r="E4026">
            <v>40128</v>
          </cell>
          <cell r="F4026">
            <v>26</v>
          </cell>
        </row>
        <row r="4027">
          <cell r="A4027">
            <v>535</v>
          </cell>
          <cell r="B4027" t="str">
            <v>TORNILLO PARA MADERA 8 x 2"</v>
          </cell>
          <cell r="C4027" t="str">
            <v>UN</v>
          </cell>
          <cell r="D4027" t="str">
            <v>Aglomerado</v>
          </cell>
          <cell r="E4027">
            <v>42853</v>
          </cell>
          <cell r="F4027">
            <v>30</v>
          </cell>
        </row>
        <row r="4029">
          <cell r="B4029" t="str">
            <v>Tekhne Ltda. Control Integral de Obras</v>
          </cell>
        </row>
        <row r="4033">
          <cell r="B4033" t="str">
            <v>Listado de Insumos</v>
          </cell>
        </row>
        <row r="4035">
          <cell r="A4035">
            <v>43132</v>
          </cell>
          <cell r="C4035" t="str">
            <v>INSTITUTO DISTRITAL DE RECREACION Y</v>
          </cell>
          <cell r="E4035" t="str">
            <v>Página 56</v>
          </cell>
        </row>
        <row r="4038">
          <cell r="A4038" t="str">
            <v>Código</v>
          </cell>
          <cell r="B4038" t="str">
            <v>Descripción</v>
          </cell>
          <cell r="D4038" t="str">
            <v>Unidad</v>
          </cell>
          <cell r="F4038" t="str">
            <v>Referencia</v>
          </cell>
        </row>
        <row r="4041">
          <cell r="A4041">
            <v>104204</v>
          </cell>
          <cell r="B4041" t="str">
            <v>TORNILLO PASANTE</v>
          </cell>
          <cell r="C4041" t="str">
            <v>und</v>
          </cell>
          <cell r="E4041">
            <v>42292</v>
          </cell>
          <cell r="F4041">
            <v>1300</v>
          </cell>
        </row>
        <row r="4042">
          <cell r="A4042">
            <v>3737</v>
          </cell>
          <cell r="B4042" t="str">
            <v>TORNILLO TIRAFONDO DE 4X 3/8 "</v>
          </cell>
          <cell r="C4042" t="str">
            <v>UN</v>
          </cell>
          <cell r="E4042">
            <v>42863</v>
          </cell>
          <cell r="F4042">
            <v>600</v>
          </cell>
        </row>
        <row r="4043">
          <cell r="A4043">
            <v>105846</v>
          </cell>
          <cell r="B4043" t="str">
            <v>TORNILLO ZINCADO ROSCADO (1/2"X5")</v>
          </cell>
          <cell r="C4043" t="str">
            <v>und</v>
          </cell>
          <cell r="E4043">
            <v>42864</v>
          </cell>
          <cell r="F4043">
            <v>922</v>
          </cell>
        </row>
        <row r="4045">
          <cell r="A4045">
            <v>101222</v>
          </cell>
          <cell r="B4045" t="str">
            <v>TORNILLO,PUNTILLAS Y ELEMENTOS</v>
          </cell>
          <cell r="C4045" t="str">
            <v>UN</v>
          </cell>
          <cell r="D4045" t="str">
            <v>Caja de 100</v>
          </cell>
          <cell r="E4045">
            <v>40108</v>
          </cell>
          <cell r="F4045">
            <v>8500</v>
          </cell>
        </row>
        <row r="4047">
          <cell r="A4047">
            <v>104994</v>
          </cell>
          <cell r="B4047" t="str">
            <v>TORNILLO+ARANDELA+CAPUCHON (5") TEJA</v>
          </cell>
          <cell r="C4047" t="str">
            <v>und</v>
          </cell>
          <cell r="E4047">
            <v>42796</v>
          </cell>
          <cell r="F4047">
            <v>970</v>
          </cell>
        </row>
        <row r="4048">
          <cell r="A4048">
            <v>105542</v>
          </cell>
          <cell r="B4048" t="str">
            <v>TornilloAceroGalvaniz.(1/2"x11/2")GR-5;tuerc+Ar</v>
          </cell>
          <cell r="C4048" t="str">
            <v>UN</v>
          </cell>
          <cell r="E4048">
            <v>42837</v>
          </cell>
          <cell r="F4048">
            <v>1038.1300000000001</v>
          </cell>
        </row>
        <row r="4049">
          <cell r="A4049">
            <v>105872</v>
          </cell>
          <cell r="B4049" t="str">
            <v>TornilloConector5/8"x3"+Arandela+Tuerca Acero</v>
          </cell>
          <cell r="C4049" t="str">
            <v>und</v>
          </cell>
          <cell r="E4049">
            <v>42599</v>
          </cell>
          <cell r="F4049">
            <v>1398</v>
          </cell>
        </row>
        <row r="4050">
          <cell r="A4050">
            <v>103829</v>
          </cell>
          <cell r="B4050" t="str">
            <v>TORNILLOS 1/2 X10"(incluye arandela y tuerca</v>
          </cell>
          <cell r="C4050" t="str">
            <v>UN</v>
          </cell>
          <cell r="E4050">
            <v>42864</v>
          </cell>
          <cell r="F4050">
            <v>2200</v>
          </cell>
        </row>
        <row r="4051">
          <cell r="A4051">
            <v>103814</v>
          </cell>
          <cell r="B4051" t="str">
            <v>TORNILLOS BUTTON</v>
          </cell>
          <cell r="C4051" t="str">
            <v>UN</v>
          </cell>
          <cell r="E4051">
            <v>42864</v>
          </cell>
          <cell r="F4051">
            <v>12800</v>
          </cell>
        </row>
        <row r="4052">
          <cell r="A4052">
            <v>101721</v>
          </cell>
          <cell r="B4052" t="str">
            <v>TROQUEL SAL. MOMOFASICA VOZ DATOS**</v>
          </cell>
          <cell r="C4052" t="str">
            <v>UN</v>
          </cell>
          <cell r="E4052">
            <v>40108</v>
          </cell>
          <cell r="F4052">
            <v>36500</v>
          </cell>
        </row>
        <row r="4053">
          <cell r="A4053">
            <v>105897</v>
          </cell>
          <cell r="B4053" t="str">
            <v>Tubo Cuadrado 1 1/2" Cal 18</v>
          </cell>
          <cell r="C4053" t="str">
            <v>mL</v>
          </cell>
          <cell r="E4053">
            <v>42614</v>
          </cell>
          <cell r="F4053">
            <v>3500</v>
          </cell>
        </row>
        <row r="4054">
          <cell r="A4054">
            <v>104513</v>
          </cell>
          <cell r="B4054" t="str">
            <v>Tubo Estrctur.Negro redond Ø 4" (e=3mm)</v>
          </cell>
          <cell r="C4054" t="str">
            <v>ML</v>
          </cell>
          <cell r="E4054">
            <v>41148</v>
          </cell>
          <cell r="F4054">
            <v>26920</v>
          </cell>
        </row>
        <row r="4055">
          <cell r="A4055">
            <v>104512</v>
          </cell>
          <cell r="B4055" t="str">
            <v>Tubo Estrctur.Negro redond Ø 6" (e=6mm)</v>
          </cell>
          <cell r="C4055" t="str">
            <v>ML</v>
          </cell>
          <cell r="E4055">
            <v>41148</v>
          </cell>
          <cell r="F4055">
            <v>86868</v>
          </cell>
        </row>
        <row r="4056">
          <cell r="A4056">
            <v>105191</v>
          </cell>
          <cell r="B4056" t="str">
            <v>TUBO NEGRO</v>
          </cell>
          <cell r="C4056" t="str">
            <v>ML</v>
          </cell>
          <cell r="E4056">
            <v>42796</v>
          </cell>
          <cell r="F4056">
            <v>30064.95</v>
          </cell>
        </row>
        <row r="4057">
          <cell r="A4057">
            <v>105896</v>
          </cell>
          <cell r="B4057" t="str">
            <v>Tubo Rectang. 4"x 1 1/2" Cal 16</v>
          </cell>
          <cell r="C4057" t="str">
            <v>mL</v>
          </cell>
          <cell r="E4057">
            <v>42614</v>
          </cell>
          <cell r="F4057">
            <v>8833</v>
          </cell>
        </row>
        <row r="4058">
          <cell r="A4058">
            <v>106518</v>
          </cell>
          <cell r="B4058" t="str">
            <v>TUERCA HEXAGONAL INOXIDABLE 304 DE 1/2</v>
          </cell>
          <cell r="C4058" t="str">
            <v>und</v>
          </cell>
          <cell r="E4058">
            <v>42997</v>
          </cell>
          <cell r="F4058">
            <v>1201</v>
          </cell>
        </row>
        <row r="4059">
          <cell r="A4059">
            <v>106360</v>
          </cell>
          <cell r="B4059" t="str">
            <v>Tuerca Hexagonal y Arandela Ø3/8"</v>
          </cell>
          <cell r="C4059" t="str">
            <v>UN</v>
          </cell>
          <cell r="E4059">
            <v>42872</v>
          </cell>
          <cell r="F4059">
            <v>350</v>
          </cell>
        </row>
        <row r="4061">
          <cell r="A4061">
            <v>3712</v>
          </cell>
          <cell r="B4061" t="str">
            <v>TUERCA OJO ALARGADO 5/8"</v>
          </cell>
          <cell r="C4061" t="str">
            <v>UN</v>
          </cell>
          <cell r="D4061" t="str">
            <v>50TOA5/8</v>
          </cell>
          <cell r="E4061">
            <v>42918</v>
          </cell>
          <cell r="F4061">
            <v>7300</v>
          </cell>
        </row>
        <row r="4062">
          <cell r="A4062">
            <v>102848</v>
          </cell>
          <cell r="B4062" t="str">
            <v>TUERCA y ARANDELA 3/4""</v>
          </cell>
          <cell r="C4062" t="str">
            <v>UN</v>
          </cell>
          <cell r="D4062" t="str">
            <v>50TOA5/8</v>
          </cell>
          <cell r="E4062">
            <v>40333</v>
          </cell>
          <cell r="F4062">
            <v>310</v>
          </cell>
        </row>
        <row r="4063">
          <cell r="A4063">
            <v>100999</v>
          </cell>
          <cell r="B4063" t="str">
            <v>Ventana Alum. Natural1.40x1.60Vidrio</v>
          </cell>
          <cell r="C4063" t="str">
            <v>UN</v>
          </cell>
          <cell r="D4063">
            <v>34925</v>
          </cell>
          <cell r="E4063">
            <v>39582</v>
          </cell>
          <cell r="F4063">
            <v>2124367</v>
          </cell>
        </row>
        <row r="4065">
          <cell r="A4065">
            <v>536</v>
          </cell>
          <cell r="B4065" t="str">
            <v>ZAPAPICO</v>
          </cell>
          <cell r="C4065" t="str">
            <v>UN</v>
          </cell>
          <cell r="E4065">
            <v>40345</v>
          </cell>
          <cell r="F4065">
            <v>17400</v>
          </cell>
        </row>
        <row r="4066">
          <cell r="A4066">
            <v>105852</v>
          </cell>
          <cell r="B4066" t="str">
            <v>ZUNCHO METALICO Ø3/8" (Bnad-it)</v>
          </cell>
          <cell r="C4066" t="str">
            <v>ML</v>
          </cell>
          <cell r="E4066">
            <v>42591</v>
          </cell>
          <cell r="F4066">
            <v>1508</v>
          </cell>
        </row>
        <row r="4067">
          <cell r="A4067">
            <v>105482</v>
          </cell>
          <cell r="B4067" t="str">
            <v>ZUNCHO PLÁSTICO DE 3/4" POR 500mts</v>
          </cell>
          <cell r="C4067" t="str">
            <v>und</v>
          </cell>
          <cell r="E4067">
            <v>42872</v>
          </cell>
          <cell r="F4067">
            <v>13642</v>
          </cell>
        </row>
        <row r="4070">
          <cell r="A4070">
            <v>11</v>
          </cell>
          <cell r="C4070" t="str">
            <v>GRIFERIAS,APARATOS,ACCESORIOS</v>
          </cell>
        </row>
        <row r="4073">
          <cell r="A4073">
            <v>103517</v>
          </cell>
          <cell r="B4073" t="str">
            <v>ACCESORIO CONEXION POSTERIOR SANIT.</v>
          </cell>
          <cell r="C4073" t="str">
            <v>und</v>
          </cell>
          <cell r="E4073">
            <v>42969</v>
          </cell>
          <cell r="F4073">
            <v>158900</v>
          </cell>
        </row>
        <row r="4074">
          <cell r="A4074">
            <v>102552</v>
          </cell>
          <cell r="B4074" t="str">
            <v>Accesorios de Conexión para Manguera de</v>
          </cell>
          <cell r="C4074" t="str">
            <v>GL</v>
          </cell>
          <cell r="E4074">
            <v>42761</v>
          </cell>
          <cell r="F4074">
            <v>2462</v>
          </cell>
        </row>
        <row r="4075">
          <cell r="A4075">
            <v>104481</v>
          </cell>
          <cell r="B4075" t="str">
            <v>ACCESORIOS CONEX. VALVULA ANTIVAND. A</v>
          </cell>
          <cell r="C4075" t="str">
            <v>und</v>
          </cell>
          <cell r="E4075">
            <v>41135</v>
          </cell>
          <cell r="F4075">
            <v>46400</v>
          </cell>
        </row>
        <row r="4076">
          <cell r="A4076">
            <v>104296</v>
          </cell>
          <cell r="B4076" t="str">
            <v>Accesorios Conex.Valv.Antiv.a Sanit.BRIGGSx</v>
          </cell>
          <cell r="C4076" t="str">
            <v>und</v>
          </cell>
          <cell r="E4076">
            <v>41564</v>
          </cell>
          <cell r="F4076">
            <v>174350</v>
          </cell>
        </row>
        <row r="4077">
          <cell r="A4077">
            <v>102555</v>
          </cell>
          <cell r="B4077" t="str">
            <v>ACCESORIOS DE CONEXION **</v>
          </cell>
          <cell r="C4077" t="str">
            <v>GL</v>
          </cell>
          <cell r="E4077">
            <v>43123</v>
          </cell>
          <cell r="F4077">
            <v>12775</v>
          </cell>
        </row>
        <row r="4078">
          <cell r="A4078">
            <v>101772</v>
          </cell>
          <cell r="B4078" t="str">
            <v>ACCESORIOS DE FIJACIÓN **</v>
          </cell>
          <cell r="C4078" t="str">
            <v>GL</v>
          </cell>
          <cell r="E4078">
            <v>42752</v>
          </cell>
          <cell r="F4078">
            <v>21392</v>
          </cell>
        </row>
        <row r="4079">
          <cell r="A4079">
            <v>101315</v>
          </cell>
          <cell r="B4079" t="str">
            <v>ACCESORIOS DE FIJACIÓN YANCLAJE</v>
          </cell>
          <cell r="C4079" t="str">
            <v>GL</v>
          </cell>
          <cell r="E4079">
            <v>42752</v>
          </cell>
          <cell r="F4079">
            <v>17854</v>
          </cell>
        </row>
        <row r="4081">
          <cell r="A4081">
            <v>102710</v>
          </cell>
          <cell r="B4081" t="str">
            <v>ACCESORIOS PARA BAÑO BLANCO 4 PIEZAS.</v>
          </cell>
          <cell r="C4081" t="str">
            <v>und</v>
          </cell>
          <cell r="D4081" t="str">
            <v>06800 6pieza</v>
          </cell>
          <cell r="E4081">
            <v>40287</v>
          </cell>
          <cell r="F4081">
            <v>27677</v>
          </cell>
        </row>
        <row r="4083">
          <cell r="A4083">
            <v>101480</v>
          </cell>
          <cell r="B4083" t="str">
            <v>ACCESORIOS VARIOS</v>
          </cell>
          <cell r="C4083" t="str">
            <v>GL</v>
          </cell>
          <cell r="E4083">
            <v>42782</v>
          </cell>
          <cell r="F4083">
            <v>13211</v>
          </cell>
        </row>
        <row r="4084">
          <cell r="A4084">
            <v>103357</v>
          </cell>
          <cell r="B4084" t="str">
            <v>AccesoriosConexiónValv.deSanitarioInstitucional</v>
          </cell>
          <cell r="C4084" t="str">
            <v>UN</v>
          </cell>
          <cell r="E4084">
            <v>40484</v>
          </cell>
          <cell r="F4084">
            <v>24360</v>
          </cell>
        </row>
        <row r="4086">
          <cell r="A4086">
            <v>2040</v>
          </cell>
          <cell r="B4086" t="str">
            <v>ADAPTADOR PRESION Hemb.1" PAVCO</v>
          </cell>
          <cell r="C4086" t="str">
            <v>UN</v>
          </cell>
          <cell r="D4086">
            <v>10092</v>
          </cell>
          <cell r="E4086">
            <v>42996</v>
          </cell>
          <cell r="F4086">
            <v>990</v>
          </cell>
        </row>
        <row r="4087">
          <cell r="A4087">
            <v>102541</v>
          </cell>
          <cell r="B4087" t="str">
            <v>Alquiler Manguera para Motobomba 2-3" (10m)</v>
          </cell>
          <cell r="C4087" t="str">
            <v>DD</v>
          </cell>
          <cell r="D4087" t="str">
            <v>01-997711</v>
          </cell>
          <cell r="E4087">
            <v>42762</v>
          </cell>
          <cell r="F4087">
            <v>3955</v>
          </cell>
        </row>
        <row r="4088">
          <cell r="A4088">
            <v>101004</v>
          </cell>
          <cell r="B4088" t="str">
            <v>Asiento abierto para Taza Sanitario A.P.</v>
          </cell>
          <cell r="C4088" t="str">
            <v>UN</v>
          </cell>
          <cell r="D4088">
            <v>2650</v>
          </cell>
          <cell r="E4088">
            <v>42775</v>
          </cell>
          <cell r="F4088">
            <v>58900</v>
          </cell>
        </row>
        <row r="4089">
          <cell r="A4089">
            <v>101797</v>
          </cell>
          <cell r="B4089" t="str">
            <v>ASIENTO INST. ABIERTO GRIVAL CORONA **</v>
          </cell>
          <cell r="C4089" t="str">
            <v>UN</v>
          </cell>
          <cell r="D4089">
            <v>819020001</v>
          </cell>
          <cell r="E4089">
            <v>42857</v>
          </cell>
          <cell r="F4089">
            <v>112000</v>
          </cell>
        </row>
        <row r="4091">
          <cell r="A4091">
            <v>106396</v>
          </cell>
          <cell r="B4091" t="str">
            <v>Barra de Seguridad abatible para Sanitarios</v>
          </cell>
          <cell r="C4091" t="str">
            <v>UN</v>
          </cell>
          <cell r="E4091">
            <v>42965</v>
          </cell>
          <cell r="F4091">
            <v>279400</v>
          </cell>
        </row>
        <row r="4093">
          <cell r="A4093">
            <v>104514</v>
          </cell>
          <cell r="B4093" t="str">
            <v>Barra Seguridad 36" Acero Inox. Satinada</v>
          </cell>
          <cell r="C4093" t="str">
            <v>UN</v>
          </cell>
          <cell r="D4093" t="str">
            <v>8AA536</v>
          </cell>
          <cell r="E4093">
            <v>41148</v>
          </cell>
          <cell r="F4093">
            <v>91872</v>
          </cell>
        </row>
        <row r="4095">
          <cell r="A4095">
            <v>104310</v>
          </cell>
          <cell r="B4095" t="str">
            <v>BarraSeguridad 12"Acero Inox.Sobrepon a pared</v>
          </cell>
          <cell r="C4095" t="str">
            <v>UN</v>
          </cell>
          <cell r="E4095">
            <v>40952</v>
          </cell>
          <cell r="F4095">
            <v>69600</v>
          </cell>
        </row>
        <row r="4097">
          <cell r="A4097">
            <v>539</v>
          </cell>
          <cell r="B4097" t="str">
            <v>BIDE STILO BONE CRNA</v>
          </cell>
          <cell r="C4097" t="str">
            <v>UN</v>
          </cell>
          <cell r="D4097" t="str">
            <v>8458 color</v>
          </cell>
          <cell r="E4097">
            <v>40400</v>
          </cell>
          <cell r="F4097">
            <v>397300</v>
          </cell>
        </row>
        <row r="4098">
          <cell r="A4098">
            <v>538</v>
          </cell>
          <cell r="B4098" t="str">
            <v>BIDET ELITE Blanco</v>
          </cell>
          <cell r="C4098" t="str">
            <v>UN</v>
          </cell>
          <cell r="D4098">
            <v>847</v>
          </cell>
          <cell r="E4098">
            <v>40400</v>
          </cell>
          <cell r="F4098">
            <v>415900</v>
          </cell>
        </row>
        <row r="4099">
          <cell r="A4099">
            <v>2707</v>
          </cell>
          <cell r="B4099" t="str">
            <v>BIDET PRESTIGIO Blanco CRNA(NO USAR)</v>
          </cell>
          <cell r="C4099" t="str">
            <v>UN</v>
          </cell>
          <cell r="D4099">
            <v>846</v>
          </cell>
          <cell r="E4099">
            <v>40400</v>
          </cell>
          <cell r="F4099">
            <v>415900</v>
          </cell>
        </row>
        <row r="4100">
          <cell r="A4100">
            <v>2068</v>
          </cell>
          <cell r="B4100" t="str">
            <v>BIDET PRESTIGIO Color CRNA (NO USAR)</v>
          </cell>
          <cell r="C4100" t="str">
            <v>UN</v>
          </cell>
          <cell r="D4100" t="str">
            <v>846 color</v>
          </cell>
          <cell r="E4100">
            <v>40400</v>
          </cell>
          <cell r="F4100">
            <v>397300</v>
          </cell>
        </row>
        <row r="4101">
          <cell r="A4101">
            <v>540</v>
          </cell>
          <cell r="B4101" t="str">
            <v>BIDET TREVI CRNA</v>
          </cell>
          <cell r="C4101" t="str">
            <v>UN</v>
          </cell>
          <cell r="D4101" t="str">
            <v>CROMO</v>
          </cell>
          <cell r="E4101">
            <v>40400</v>
          </cell>
          <cell r="F4101">
            <v>397300</v>
          </cell>
        </row>
        <row r="4103">
          <cell r="A4103">
            <v>103356</v>
          </cell>
          <cell r="B4103" t="str">
            <v>Boton Antivandalico CromadoPara Valvul. de</v>
          </cell>
          <cell r="C4103" t="str">
            <v>UN</v>
          </cell>
          <cell r="E4103">
            <v>41135</v>
          </cell>
          <cell r="F4103">
            <v>69020</v>
          </cell>
        </row>
        <row r="4105">
          <cell r="A4105">
            <v>101006</v>
          </cell>
          <cell r="B4105" t="str">
            <v>Botón Cromado Sanitario minusvalido</v>
          </cell>
          <cell r="C4105" t="str">
            <v>UN</v>
          </cell>
          <cell r="D4105" t="str">
            <v>1005T-LP</v>
          </cell>
          <cell r="E4105">
            <v>42857</v>
          </cell>
          <cell r="F4105">
            <v>259420</v>
          </cell>
        </row>
        <row r="4108">
          <cell r="B4108" t="str">
            <v>Tekhne Ltda. Control Integral de Obras</v>
          </cell>
        </row>
        <row r="4112">
          <cell r="B4112" t="str">
            <v>Listado de Insumos</v>
          </cell>
        </row>
        <row r="4114">
          <cell r="A4114">
            <v>43132</v>
          </cell>
          <cell r="C4114" t="str">
            <v>INSTITUTO DISTRITAL DE RECREACION Y</v>
          </cell>
          <cell r="E4114" t="str">
            <v>Página 57</v>
          </cell>
        </row>
        <row r="4117">
          <cell r="A4117" t="str">
            <v>Código</v>
          </cell>
          <cell r="B4117" t="str">
            <v>Descripción</v>
          </cell>
          <cell r="D4117" t="str">
            <v>Unidad</v>
          </cell>
          <cell r="F4117" t="str">
            <v>Referencia</v>
          </cell>
        </row>
        <row r="4120">
          <cell r="A4120">
            <v>105626</v>
          </cell>
          <cell r="B4120" t="str">
            <v>BRIDA SANITARIA 3"</v>
          </cell>
          <cell r="C4120" t="str">
            <v>UN</v>
          </cell>
          <cell r="E4120">
            <v>42853</v>
          </cell>
          <cell r="F4120">
            <v>34900</v>
          </cell>
        </row>
        <row r="4122">
          <cell r="A4122">
            <v>4010</v>
          </cell>
          <cell r="B4122" t="str">
            <v>CAJA DE GRIFOS Lavadora FRIAFIRPLAK</v>
          </cell>
          <cell r="C4122" t="str">
            <v>UN</v>
          </cell>
          <cell r="D4122" t="str">
            <v>1 050091</v>
          </cell>
          <cell r="E4122">
            <v>40126</v>
          </cell>
          <cell r="F4122">
            <v>60320</v>
          </cell>
        </row>
        <row r="4123">
          <cell r="A4123">
            <v>102565</v>
          </cell>
          <cell r="B4123" t="str">
            <v>Caja en PVC Rectang.(15"X9.5"X10")control</v>
          </cell>
          <cell r="C4123" t="str">
            <v>UN</v>
          </cell>
          <cell r="D4123">
            <v>511</v>
          </cell>
          <cell r="E4123">
            <v>42760</v>
          </cell>
          <cell r="F4123">
            <v>95200</v>
          </cell>
        </row>
        <row r="4124">
          <cell r="A4124">
            <v>9435</v>
          </cell>
          <cell r="B4124" t="str">
            <v>CAJA PARA REGISTRO CORTE DE GAS</v>
          </cell>
          <cell r="C4124" t="str">
            <v>UN</v>
          </cell>
          <cell r="D4124">
            <v>518</v>
          </cell>
          <cell r="E4124">
            <v>40400</v>
          </cell>
          <cell r="F4124">
            <v>2923</v>
          </cell>
        </row>
        <row r="4125">
          <cell r="A4125">
            <v>2092</v>
          </cell>
          <cell r="B4125" t="str">
            <v>CANASTILLA L/P ITALIANA 4" Plast GRICOL</v>
          </cell>
          <cell r="C4125" t="str">
            <v>UN</v>
          </cell>
          <cell r="D4125" t="str">
            <v>01-195311</v>
          </cell>
          <cell r="E4125">
            <v>40400</v>
          </cell>
          <cell r="F4125">
            <v>10300</v>
          </cell>
        </row>
        <row r="4127">
          <cell r="A4127">
            <v>3916</v>
          </cell>
          <cell r="B4127" t="str">
            <v>CANECA TANKPLAST 150 LT.</v>
          </cell>
          <cell r="C4127" t="str">
            <v>UN</v>
          </cell>
          <cell r="E4127">
            <v>40400</v>
          </cell>
          <cell r="F4127">
            <v>72268</v>
          </cell>
        </row>
        <row r="4128">
          <cell r="A4128">
            <v>3915</v>
          </cell>
          <cell r="B4128" t="str">
            <v>CANECA TANKPLAST 75 LT.</v>
          </cell>
          <cell r="C4128" t="str">
            <v>UN</v>
          </cell>
          <cell r="E4128">
            <v>42872</v>
          </cell>
          <cell r="F4128">
            <v>81000</v>
          </cell>
        </row>
        <row r="4129">
          <cell r="A4129">
            <v>106029</v>
          </cell>
          <cell r="B4129" t="str">
            <v>CanecaPedalConTapa(5</v>
          </cell>
          <cell r="C4129" t="str">
            <v>UN</v>
          </cell>
          <cell r="E4129">
            <v>42699</v>
          </cell>
          <cell r="F4129">
            <v>81664</v>
          </cell>
        </row>
        <row r="4131">
          <cell r="A4131">
            <v>550</v>
          </cell>
          <cell r="B4131" t="str">
            <v>DESAGUE AUTOMATICO GRIVAL</v>
          </cell>
          <cell r="C4131" t="str">
            <v>UN</v>
          </cell>
          <cell r="D4131" t="str">
            <v>93100Cromo</v>
          </cell>
          <cell r="E4131">
            <v>40400</v>
          </cell>
          <cell r="F4131">
            <v>13650</v>
          </cell>
        </row>
        <row r="4132">
          <cell r="A4132">
            <v>104502</v>
          </cell>
          <cell r="B4132" t="str">
            <v>Desague con rejilla lavamanos Ref. 62-AA-210</v>
          </cell>
          <cell r="C4132" t="str">
            <v>UN</v>
          </cell>
          <cell r="D4132" t="str">
            <v>62-AA-101044</v>
          </cell>
          <cell r="E4132">
            <v>42320</v>
          </cell>
          <cell r="F4132">
            <v>46400</v>
          </cell>
        </row>
        <row r="4133">
          <cell r="A4133">
            <v>2095</v>
          </cell>
          <cell r="B4133" t="str">
            <v>DESAGUE ITALIANA Senc.Cr-Gris GRICOL</v>
          </cell>
          <cell r="C4133" t="str">
            <v>UN</v>
          </cell>
          <cell r="D4133" t="str">
            <v>01-193304</v>
          </cell>
          <cell r="E4133">
            <v>40400</v>
          </cell>
          <cell r="F4133">
            <v>7400</v>
          </cell>
        </row>
        <row r="4134">
          <cell r="A4134">
            <v>101840</v>
          </cell>
          <cell r="B4134" t="str">
            <v>DESAGUE ORINAL</v>
          </cell>
          <cell r="C4134" t="str">
            <v>UN</v>
          </cell>
          <cell r="D4134" t="str">
            <v>93110Neutro</v>
          </cell>
          <cell r="E4134">
            <v>40400</v>
          </cell>
          <cell r="F4134">
            <v>9500</v>
          </cell>
        </row>
        <row r="4135">
          <cell r="A4135">
            <v>551</v>
          </cell>
          <cell r="B4135" t="str">
            <v>DESAGUE SENCILLO INTEGRAL rebose</v>
          </cell>
          <cell r="C4135" t="str">
            <v>UN</v>
          </cell>
          <cell r="D4135" t="str">
            <v>93110Neutro</v>
          </cell>
          <cell r="E4135">
            <v>42790</v>
          </cell>
          <cell r="F4135">
            <v>8900</v>
          </cell>
        </row>
        <row r="4136">
          <cell r="A4136">
            <v>102427</v>
          </cell>
          <cell r="B4136" t="str">
            <v>DISPENSADOR JABON MANOS LIB. 1-AA-RSD</v>
          </cell>
          <cell r="C4136" t="str">
            <v>UN</v>
          </cell>
          <cell r="D4136" t="str">
            <v>Cromo</v>
          </cell>
          <cell r="E4136">
            <v>40168</v>
          </cell>
          <cell r="F4136">
            <v>335000</v>
          </cell>
        </row>
        <row r="4138">
          <cell r="A4138">
            <v>104311</v>
          </cell>
          <cell r="B4138" t="str">
            <v>DispensadorAntiBact.BlancoBocherini(1 Botella)</v>
          </cell>
          <cell r="C4138" t="str">
            <v>UN</v>
          </cell>
          <cell r="E4138">
            <v>40952</v>
          </cell>
          <cell r="F4138">
            <v>45900</v>
          </cell>
        </row>
        <row r="4140">
          <cell r="A4140">
            <v>3556</v>
          </cell>
          <cell r="B4140" t="str">
            <v>DUCHA 2 LLAVES FRANCESA</v>
          </cell>
          <cell r="C4140" t="str">
            <v>UN</v>
          </cell>
          <cell r="D4140">
            <v>1033011</v>
          </cell>
          <cell r="E4140">
            <v>40400</v>
          </cell>
          <cell r="F4140">
            <v>207900</v>
          </cell>
        </row>
        <row r="4142">
          <cell r="A4142">
            <v>104299</v>
          </cell>
          <cell r="B4142" t="str">
            <v>DUCHA ANTIVAND.CROMADA</v>
          </cell>
          <cell r="C4142" t="str">
            <v>und</v>
          </cell>
          <cell r="E4142">
            <v>42590</v>
          </cell>
          <cell r="F4142">
            <v>291400</v>
          </cell>
        </row>
        <row r="4143">
          <cell r="A4143">
            <v>103640</v>
          </cell>
          <cell r="B4143" t="str">
            <v>DUCHA ANTIVANDALICA COMPLETA</v>
          </cell>
          <cell r="C4143" t="str">
            <v>UN</v>
          </cell>
          <cell r="E4143">
            <v>42775</v>
          </cell>
          <cell r="F4143">
            <v>205715</v>
          </cell>
        </row>
        <row r="4145">
          <cell r="A4145">
            <v>2595</v>
          </cell>
          <cell r="B4145" t="str">
            <v>DUCHA CHATEAU MONTICHELLO br</v>
          </cell>
          <cell r="C4145" t="str">
            <v>UN</v>
          </cell>
          <cell r="D4145">
            <v>2526</v>
          </cell>
          <cell r="E4145">
            <v>40130</v>
          </cell>
          <cell r="F4145">
            <v>521672</v>
          </cell>
        </row>
        <row r="4146">
          <cell r="A4146">
            <v>2604</v>
          </cell>
          <cell r="B4146" t="str">
            <v>DUCHA CHATEAU MONTICHELLO Cr 4"</v>
          </cell>
          <cell r="C4146" t="str">
            <v>UN</v>
          </cell>
          <cell r="D4146">
            <v>2528</v>
          </cell>
          <cell r="E4146">
            <v>40130</v>
          </cell>
          <cell r="F4146">
            <v>475745</v>
          </cell>
        </row>
        <row r="4147">
          <cell r="A4147">
            <v>2607</v>
          </cell>
          <cell r="B4147" t="str">
            <v>DUCHA CHATEAU MONTICHELLO Cr 8"</v>
          </cell>
          <cell r="C4147" t="str">
            <v>UN</v>
          </cell>
          <cell r="D4147" t="str">
            <v>L2605</v>
          </cell>
          <cell r="E4147">
            <v>40130</v>
          </cell>
          <cell r="F4147">
            <v>559700</v>
          </cell>
        </row>
        <row r="4148">
          <cell r="A4148">
            <v>2558</v>
          </cell>
          <cell r="B4148" t="str">
            <v>DUCHA CHATEAU POSI-TEMP</v>
          </cell>
          <cell r="C4148" t="str">
            <v>UN</v>
          </cell>
          <cell r="D4148" t="str">
            <v>2346cp BLANC</v>
          </cell>
          <cell r="E4148">
            <v>40130</v>
          </cell>
          <cell r="F4148">
            <v>74058</v>
          </cell>
        </row>
        <row r="4149">
          <cell r="A4149">
            <v>2591</v>
          </cell>
          <cell r="B4149" t="str">
            <v>DUCHA CHATEAU POSI TEMP Cr</v>
          </cell>
          <cell r="C4149" t="str">
            <v>UN</v>
          </cell>
          <cell r="D4149">
            <v>2352</v>
          </cell>
          <cell r="E4149">
            <v>40130</v>
          </cell>
          <cell r="F4149">
            <v>364553</v>
          </cell>
        </row>
        <row r="4150">
          <cell r="A4150">
            <v>732</v>
          </cell>
          <cell r="B4150" t="str">
            <v>DUCHA ELITE GRIVAL (NO USAR)</v>
          </cell>
          <cell r="C4150" t="str">
            <v>UN</v>
          </cell>
          <cell r="D4150">
            <v>5740</v>
          </cell>
          <cell r="E4150">
            <v>40130</v>
          </cell>
          <cell r="F4150">
            <v>352600</v>
          </cell>
        </row>
        <row r="4151">
          <cell r="A4151">
            <v>731</v>
          </cell>
          <cell r="B4151" t="str">
            <v>DUCHA ELITE s/bañera GRIVAL</v>
          </cell>
          <cell r="C4151" t="str">
            <v>UN</v>
          </cell>
          <cell r="D4151">
            <v>57419</v>
          </cell>
          <cell r="E4151">
            <v>40401</v>
          </cell>
          <cell r="F4151">
            <v>200000</v>
          </cell>
        </row>
        <row r="4152">
          <cell r="A4152">
            <v>887</v>
          </cell>
          <cell r="B4152" t="str">
            <v>DUCHA FENIX GRIVAL</v>
          </cell>
          <cell r="C4152" t="str">
            <v>UN</v>
          </cell>
          <cell r="D4152">
            <v>58400</v>
          </cell>
          <cell r="E4152">
            <v>40401</v>
          </cell>
          <cell r="F4152">
            <v>62735</v>
          </cell>
        </row>
        <row r="4153">
          <cell r="A4153">
            <v>888</v>
          </cell>
          <cell r="B4153" t="str">
            <v>DUCHA FENIX s/bañera GRIVAL</v>
          </cell>
          <cell r="C4153" t="str">
            <v>UN</v>
          </cell>
          <cell r="D4153">
            <v>58410</v>
          </cell>
          <cell r="E4153">
            <v>40401</v>
          </cell>
          <cell r="F4153">
            <v>200000</v>
          </cell>
        </row>
        <row r="4154">
          <cell r="A4154">
            <v>559</v>
          </cell>
          <cell r="B4154" t="str">
            <v>DUCHA GAVIOTA GRIVAL</v>
          </cell>
          <cell r="C4154" t="str">
            <v>UN</v>
          </cell>
          <cell r="D4154">
            <v>52480</v>
          </cell>
          <cell r="E4154">
            <v>40130</v>
          </cell>
          <cell r="F4154">
            <v>663910</v>
          </cell>
        </row>
        <row r="4155">
          <cell r="A4155">
            <v>563</v>
          </cell>
          <cell r="B4155" t="str">
            <v>DUCHA GAVIOTA s/bañera GRIVAL</v>
          </cell>
          <cell r="C4155" t="str">
            <v>UN</v>
          </cell>
          <cell r="D4155">
            <v>52400</v>
          </cell>
          <cell r="E4155">
            <v>40401</v>
          </cell>
          <cell r="F4155">
            <v>200000</v>
          </cell>
        </row>
        <row r="4156">
          <cell r="A4156">
            <v>104683</v>
          </cell>
          <cell r="B4156" t="str">
            <v>DUCHA HELVETIA Cromada GRICOL</v>
          </cell>
          <cell r="C4156" t="str">
            <v>UD</v>
          </cell>
          <cell r="D4156">
            <v>690453</v>
          </cell>
          <cell r="E4156">
            <v>41184</v>
          </cell>
          <cell r="F4156">
            <v>63600</v>
          </cell>
        </row>
        <row r="4157">
          <cell r="A4157">
            <v>3574</v>
          </cell>
          <cell r="B4157" t="str">
            <v>DUCHA KRISTHAL Conj.Mezc.GRICOL</v>
          </cell>
          <cell r="C4157" t="str">
            <v>UN</v>
          </cell>
          <cell r="D4157">
            <v>1113500</v>
          </cell>
          <cell r="E4157">
            <v>40134</v>
          </cell>
          <cell r="F4157">
            <v>30100</v>
          </cell>
        </row>
        <row r="4158">
          <cell r="A4158">
            <v>899</v>
          </cell>
          <cell r="B4158" t="str">
            <v>DUCHA LIS s/bañera GRIVAL</v>
          </cell>
          <cell r="C4158" t="str">
            <v>UN</v>
          </cell>
          <cell r="D4158">
            <v>5541</v>
          </cell>
          <cell r="E4158">
            <v>40401</v>
          </cell>
          <cell r="F4158">
            <v>200000</v>
          </cell>
        </row>
        <row r="4159">
          <cell r="A4159">
            <v>900</v>
          </cell>
          <cell r="B4159" t="str">
            <v>DUCHA LIS GRIVAL</v>
          </cell>
          <cell r="C4159" t="str">
            <v>UN</v>
          </cell>
          <cell r="D4159">
            <v>55403</v>
          </cell>
          <cell r="E4159">
            <v>40401</v>
          </cell>
          <cell r="F4159">
            <v>119900</v>
          </cell>
        </row>
        <row r="4160">
          <cell r="A4160">
            <v>553</v>
          </cell>
          <cell r="B4160" t="str">
            <v>DUCHA LOIRA Crist.VENEc GRIVAL</v>
          </cell>
          <cell r="C4160" t="str">
            <v>UN</v>
          </cell>
          <cell r="D4160">
            <v>45400</v>
          </cell>
          <cell r="E4160">
            <v>40134</v>
          </cell>
          <cell r="F4160">
            <v>123120</v>
          </cell>
        </row>
        <row r="4161">
          <cell r="A4161">
            <v>554</v>
          </cell>
          <cell r="B4161" t="str">
            <v>DUCHA LOIRA EUROPA GRIVAL</v>
          </cell>
          <cell r="C4161" t="str">
            <v>UN</v>
          </cell>
          <cell r="D4161">
            <v>45410</v>
          </cell>
          <cell r="E4161">
            <v>40134</v>
          </cell>
          <cell r="F4161">
            <v>98325</v>
          </cell>
        </row>
        <row r="4162">
          <cell r="A4162">
            <v>3569</v>
          </cell>
          <cell r="B4162" t="str">
            <v>DUCHA MONOCROMADO Conj.Mezc.GRICOL</v>
          </cell>
          <cell r="C4162" t="str">
            <v>UN</v>
          </cell>
          <cell r="D4162">
            <v>1084011</v>
          </cell>
          <cell r="E4162">
            <v>40401</v>
          </cell>
          <cell r="F4162">
            <v>207900</v>
          </cell>
        </row>
        <row r="4163">
          <cell r="A4163">
            <v>560</v>
          </cell>
          <cell r="B4163" t="str">
            <v>DUCHA PICIS GRIVAL</v>
          </cell>
          <cell r="C4163" t="str">
            <v>UN</v>
          </cell>
          <cell r="D4163">
            <v>54410</v>
          </cell>
          <cell r="E4163">
            <v>40401</v>
          </cell>
          <cell r="F4163">
            <v>54900</v>
          </cell>
        </row>
        <row r="4164">
          <cell r="A4164">
            <v>2084</v>
          </cell>
          <cell r="B4164" t="str">
            <v>DUCHA PLATINO Conj.Mezc. 8" GRICOL</v>
          </cell>
          <cell r="C4164" t="str">
            <v>UN</v>
          </cell>
          <cell r="D4164" t="str">
            <v>01-0620-00</v>
          </cell>
          <cell r="E4164">
            <v>40134</v>
          </cell>
          <cell r="F4164">
            <v>97300</v>
          </cell>
        </row>
        <row r="4165">
          <cell r="A4165">
            <v>901</v>
          </cell>
          <cell r="B4165" t="str">
            <v>DUCHA PRISMA s/bañera GRIVAL</v>
          </cell>
          <cell r="C4165" t="str">
            <v>UN</v>
          </cell>
          <cell r="D4165">
            <v>51405</v>
          </cell>
          <cell r="E4165">
            <v>40401</v>
          </cell>
          <cell r="F4165">
            <v>68200</v>
          </cell>
        </row>
        <row r="4166">
          <cell r="A4166">
            <v>557</v>
          </cell>
          <cell r="B4166" t="str">
            <v>DUCHA PRISMA senc GRIVAL</v>
          </cell>
          <cell r="C4166" t="str">
            <v>UN</v>
          </cell>
          <cell r="D4166" t="str">
            <v>J9400</v>
          </cell>
          <cell r="E4166">
            <v>40401</v>
          </cell>
          <cell r="F4166">
            <v>35900</v>
          </cell>
        </row>
        <row r="4167">
          <cell r="A4167">
            <v>2097</v>
          </cell>
          <cell r="B4167" t="str">
            <v>DUCHA TELEFONO Cl-Cr GRICOL</v>
          </cell>
          <cell r="C4167" t="str">
            <v>UN</v>
          </cell>
          <cell r="D4167">
            <v>10522122</v>
          </cell>
          <cell r="E4167">
            <v>40130</v>
          </cell>
          <cell r="F4167">
            <v>103500</v>
          </cell>
        </row>
        <row r="4168">
          <cell r="A4168">
            <v>3566</v>
          </cell>
          <cell r="B4168" t="str">
            <v>DUCHA TELEFONO ITALIANA 8"Cr GRICOL</v>
          </cell>
          <cell r="C4168" t="str">
            <v>UN</v>
          </cell>
          <cell r="D4168">
            <v>1041211</v>
          </cell>
          <cell r="E4168">
            <v>40134</v>
          </cell>
          <cell r="F4168">
            <v>59500</v>
          </cell>
        </row>
        <row r="4169">
          <cell r="A4169">
            <v>2076</v>
          </cell>
          <cell r="B4169" t="str">
            <v>DUCHA URANO Conj.Mezc.8"GRICOL</v>
          </cell>
          <cell r="C4169" t="str">
            <v>UN</v>
          </cell>
          <cell r="D4169">
            <v>1103622</v>
          </cell>
          <cell r="E4169">
            <v>40401</v>
          </cell>
          <cell r="F4169">
            <v>40032</v>
          </cell>
        </row>
        <row r="4171">
          <cell r="A4171">
            <v>106391</v>
          </cell>
          <cell r="B4171" t="str">
            <v>ELECTROVALVULA SELENOIDE BRONCE</v>
          </cell>
          <cell r="C4171" t="str">
            <v>UD</v>
          </cell>
          <cell r="E4171">
            <v>42512</v>
          </cell>
          <cell r="F4171">
            <v>396220</v>
          </cell>
        </row>
        <row r="4172">
          <cell r="A4172">
            <v>100065</v>
          </cell>
          <cell r="B4172" t="str">
            <v>Empaque Flexitalico d=10" **</v>
          </cell>
          <cell r="C4172" t="str">
            <v>UN</v>
          </cell>
          <cell r="E4172">
            <v>39511</v>
          </cell>
          <cell r="F4172">
            <v>43161</v>
          </cell>
        </row>
        <row r="4173">
          <cell r="A4173">
            <v>100052</v>
          </cell>
          <cell r="B4173" t="str">
            <v>Empaque Flexitalico d=6" **</v>
          </cell>
          <cell r="C4173" t="str">
            <v>UN</v>
          </cell>
          <cell r="E4173">
            <v>40130</v>
          </cell>
          <cell r="F4173">
            <v>21407</v>
          </cell>
        </row>
        <row r="4174">
          <cell r="A4174">
            <v>100064</v>
          </cell>
          <cell r="B4174" t="str">
            <v>Empaque Flexitalico d=8" **</v>
          </cell>
          <cell r="C4174" t="str">
            <v>UN</v>
          </cell>
          <cell r="E4174">
            <v>40130</v>
          </cell>
          <cell r="F4174">
            <v>34948</v>
          </cell>
        </row>
        <row r="4175">
          <cell r="A4175">
            <v>102483</v>
          </cell>
          <cell r="B4175" t="str">
            <v>Empaques Asiento de Fibra Lona Columpio **</v>
          </cell>
          <cell r="C4175" t="str">
            <v>JG</v>
          </cell>
          <cell r="E4175">
            <v>40224</v>
          </cell>
          <cell r="F4175">
            <v>3944</v>
          </cell>
        </row>
        <row r="4176">
          <cell r="A4176">
            <v>104006</v>
          </cell>
          <cell r="B4176" t="str">
            <v>FILTRO TRAMPA PARA ORINAL GBA</v>
          </cell>
          <cell r="C4176" t="str">
            <v>und</v>
          </cell>
          <cell r="E4176">
            <v>40637</v>
          </cell>
          <cell r="F4176">
            <v>29000</v>
          </cell>
        </row>
        <row r="4178">
          <cell r="A4178">
            <v>562</v>
          </cell>
          <cell r="B4178" t="str">
            <v>FLOTADOR 1" PARA TANQUE</v>
          </cell>
          <cell r="C4178" t="str">
            <v>UN</v>
          </cell>
          <cell r="D4178" t="str">
            <v>VFLT06</v>
          </cell>
          <cell r="E4178">
            <v>40401</v>
          </cell>
          <cell r="F4178">
            <v>49900</v>
          </cell>
        </row>
        <row r="4180">
          <cell r="B4180" t="str">
            <v>Tekhne Ltda. Control Integral de Obras</v>
          </cell>
        </row>
        <row r="4184">
          <cell r="B4184" t="str">
            <v>Listado de Insumos</v>
          </cell>
        </row>
        <row r="4186">
          <cell r="A4186">
            <v>43132</v>
          </cell>
          <cell r="C4186" t="str">
            <v>INSTITUTO DISTRITAL DE RECREACION Y</v>
          </cell>
          <cell r="E4186" t="str">
            <v>Página 58</v>
          </cell>
        </row>
        <row r="4189">
          <cell r="A4189" t="str">
            <v>Código</v>
          </cell>
          <cell r="B4189" t="str">
            <v>Descripción</v>
          </cell>
          <cell r="D4189" t="str">
            <v>Unidad</v>
          </cell>
          <cell r="F4189" t="str">
            <v>Referencia</v>
          </cell>
        </row>
        <row r="4192">
          <cell r="A4192">
            <v>100985</v>
          </cell>
          <cell r="B4192" t="str">
            <v>FLOTADOR MECANICO 2"</v>
          </cell>
          <cell r="C4192" t="str">
            <v>UN</v>
          </cell>
          <cell r="D4192" t="str">
            <v>VFLT06</v>
          </cell>
          <cell r="E4192">
            <v>42758</v>
          </cell>
          <cell r="F4192">
            <v>194200</v>
          </cell>
        </row>
        <row r="4194">
          <cell r="A4194">
            <v>104908</v>
          </cell>
          <cell r="B4194" t="str">
            <v>FLUXOMETRO anillo seguridad colilla SLOAN</v>
          </cell>
          <cell r="C4194" t="str">
            <v>UN</v>
          </cell>
          <cell r="E4194">
            <v>41403</v>
          </cell>
          <cell r="F4194">
            <v>6563</v>
          </cell>
        </row>
        <row r="4196">
          <cell r="A4196">
            <v>3281</v>
          </cell>
          <cell r="B4196" t="str">
            <v>FLUXOMETRO DE PALANCA</v>
          </cell>
          <cell r="C4196" t="str">
            <v>UN</v>
          </cell>
          <cell r="D4196">
            <v>70710</v>
          </cell>
          <cell r="E4196">
            <v>41842</v>
          </cell>
          <cell r="F4196">
            <v>340900</v>
          </cell>
        </row>
        <row r="4198">
          <cell r="A4198">
            <v>104902</v>
          </cell>
          <cell r="B4198" t="str">
            <v>FLUXOMETRO Diafragma SLOAN Gen 77</v>
          </cell>
          <cell r="C4198" t="str">
            <v>UN</v>
          </cell>
          <cell r="E4198">
            <v>41767</v>
          </cell>
          <cell r="F4198">
            <v>58000</v>
          </cell>
        </row>
        <row r="4199">
          <cell r="A4199">
            <v>104903</v>
          </cell>
          <cell r="B4199" t="str">
            <v>FLUXOMETRO Disco Interno SLOAN -</v>
          </cell>
          <cell r="C4199" t="str">
            <v>UN</v>
          </cell>
          <cell r="E4199">
            <v>41767</v>
          </cell>
          <cell r="F4199">
            <v>8500</v>
          </cell>
        </row>
        <row r="4200">
          <cell r="A4200">
            <v>104906</v>
          </cell>
          <cell r="B4200" t="str">
            <v>FLUXOMETRO disco racor SLOAN -Mant</v>
          </cell>
          <cell r="C4200" t="str">
            <v>UN</v>
          </cell>
          <cell r="E4200">
            <v>41403</v>
          </cell>
          <cell r="F4200">
            <v>9000</v>
          </cell>
        </row>
        <row r="4202">
          <cell r="A4202">
            <v>101800</v>
          </cell>
          <cell r="B4202" t="str">
            <v>FLUXOMETRO ELECT. CROMO GRIV. CORONA</v>
          </cell>
          <cell r="C4202" t="str">
            <v>UN</v>
          </cell>
          <cell r="D4202">
            <v>70601001</v>
          </cell>
          <cell r="E4202">
            <v>42856</v>
          </cell>
          <cell r="F4202">
            <v>800900</v>
          </cell>
        </row>
        <row r="4204">
          <cell r="A4204">
            <v>104907</v>
          </cell>
          <cell r="B4204" t="str">
            <v>FLUXOMETRO empaque tapa SLOAN -Mant</v>
          </cell>
          <cell r="C4204" t="str">
            <v>UN</v>
          </cell>
          <cell r="E4204">
            <v>41767</v>
          </cell>
          <cell r="F4204">
            <v>10000</v>
          </cell>
        </row>
        <row r="4205">
          <cell r="A4205">
            <v>104905</v>
          </cell>
          <cell r="B4205" t="str">
            <v>FLUXOMETRO kit repararacion manija SLOAN</v>
          </cell>
          <cell r="C4205" t="str">
            <v>UN</v>
          </cell>
          <cell r="E4205">
            <v>41767</v>
          </cell>
          <cell r="F4205">
            <v>52200</v>
          </cell>
        </row>
        <row r="4206">
          <cell r="A4206">
            <v>104909</v>
          </cell>
          <cell r="B4206" t="str">
            <v>FLUXOMETRO o-ring colilla SLOAN -Mant</v>
          </cell>
          <cell r="C4206" t="str">
            <v>UN</v>
          </cell>
          <cell r="E4206">
            <v>41767</v>
          </cell>
          <cell r="F4206">
            <v>5800</v>
          </cell>
        </row>
        <row r="4208">
          <cell r="A4208">
            <v>3293</v>
          </cell>
          <cell r="B4208" t="str">
            <v>FLUXOMETRO PALANCA ORINAL</v>
          </cell>
          <cell r="C4208" t="str">
            <v>UN</v>
          </cell>
          <cell r="D4208">
            <v>70720</v>
          </cell>
          <cell r="E4208">
            <v>42857</v>
          </cell>
          <cell r="F4208">
            <v>493850</v>
          </cell>
        </row>
        <row r="4210">
          <cell r="A4210">
            <v>104920</v>
          </cell>
          <cell r="B4210" t="str">
            <v>FLUXOMETRO PALANCA BRONCE</v>
          </cell>
          <cell r="C4210" t="str">
            <v>UN</v>
          </cell>
          <cell r="E4210">
            <v>42586</v>
          </cell>
          <cell r="F4210">
            <v>375840</v>
          </cell>
        </row>
        <row r="4212">
          <cell r="A4212">
            <v>1132</v>
          </cell>
          <cell r="B4212" t="str">
            <v>FLUXOMETRO PALANCA SANITARIO GRIVAL</v>
          </cell>
          <cell r="C4212" t="str">
            <v>UN</v>
          </cell>
          <cell r="D4212">
            <v>70710</v>
          </cell>
          <cell r="E4212">
            <v>42970</v>
          </cell>
          <cell r="F4212">
            <v>578900</v>
          </cell>
        </row>
        <row r="4214">
          <cell r="A4214">
            <v>104904</v>
          </cell>
          <cell r="B4214" t="str">
            <v>FLUXOMETRO Piston Bajo consumo1.6 SLOAN</v>
          </cell>
          <cell r="C4214" t="str">
            <v>UN</v>
          </cell>
          <cell r="E4214">
            <v>41403</v>
          </cell>
          <cell r="F4214">
            <v>64125</v>
          </cell>
        </row>
        <row r="4215">
          <cell r="A4215">
            <v>103515</v>
          </cell>
          <cell r="B4215" t="str">
            <v>FluxometroParaSanitarioManosLibresSensor+Ge</v>
          </cell>
          <cell r="C4215" t="str">
            <v>UN</v>
          </cell>
          <cell r="E4215">
            <v>40511</v>
          </cell>
          <cell r="F4215">
            <v>1948000</v>
          </cell>
        </row>
        <row r="4216">
          <cell r="A4216">
            <v>100145</v>
          </cell>
          <cell r="B4216" t="str">
            <v>Foil de aluminio o Liencillo d=1 1/2" **</v>
          </cell>
          <cell r="C4216" t="str">
            <v>ML</v>
          </cell>
          <cell r="E4216">
            <v>40401</v>
          </cell>
          <cell r="F4216">
            <v>5000</v>
          </cell>
        </row>
        <row r="4217">
          <cell r="A4217">
            <v>100144</v>
          </cell>
          <cell r="B4217" t="str">
            <v>Foil de aluminio o Liencillo d=1 1/4" **</v>
          </cell>
          <cell r="C4217" t="str">
            <v>ML</v>
          </cell>
          <cell r="E4217">
            <v>40401</v>
          </cell>
          <cell r="F4217">
            <v>5000</v>
          </cell>
        </row>
        <row r="4218">
          <cell r="A4218">
            <v>100143</v>
          </cell>
          <cell r="B4218" t="str">
            <v>Foil de aluminio o Liencillo d=1" **</v>
          </cell>
          <cell r="C4218" t="str">
            <v>ML</v>
          </cell>
          <cell r="E4218">
            <v>40401</v>
          </cell>
          <cell r="F4218">
            <v>5000</v>
          </cell>
        </row>
        <row r="4219">
          <cell r="A4219">
            <v>100142</v>
          </cell>
          <cell r="B4219" t="str">
            <v>Foil de aluminio o Liencillo d=1/2" **</v>
          </cell>
          <cell r="C4219" t="str">
            <v>ML</v>
          </cell>
          <cell r="E4219">
            <v>40401</v>
          </cell>
          <cell r="F4219">
            <v>5000</v>
          </cell>
        </row>
        <row r="4220">
          <cell r="A4220">
            <v>100154</v>
          </cell>
          <cell r="B4220" t="str">
            <v>Foil de aluminio o Liencillo d=10" **</v>
          </cell>
          <cell r="C4220" t="str">
            <v>ML</v>
          </cell>
          <cell r="E4220">
            <v>40401</v>
          </cell>
          <cell r="F4220">
            <v>5000</v>
          </cell>
        </row>
        <row r="4221">
          <cell r="A4221">
            <v>100147</v>
          </cell>
          <cell r="B4221" t="str">
            <v>Foil de aluminio o Liencillo d=2 1/2" **</v>
          </cell>
          <cell r="C4221" t="str">
            <v>ML</v>
          </cell>
          <cell r="E4221">
            <v>40401</v>
          </cell>
          <cell r="F4221">
            <v>5000</v>
          </cell>
        </row>
        <row r="4222">
          <cell r="A4222">
            <v>100146</v>
          </cell>
          <cell r="B4222" t="str">
            <v>Foil de aluminio o Liencillo d=2" **</v>
          </cell>
          <cell r="C4222" t="str">
            <v>ML</v>
          </cell>
          <cell r="E4222">
            <v>40401</v>
          </cell>
          <cell r="F4222">
            <v>5000</v>
          </cell>
        </row>
        <row r="4223">
          <cell r="A4223">
            <v>100149</v>
          </cell>
          <cell r="B4223" t="str">
            <v>Foil de aluminio o Liencillo d=3 1/2" **</v>
          </cell>
          <cell r="C4223" t="str">
            <v>ML</v>
          </cell>
          <cell r="E4223">
            <v>40401</v>
          </cell>
          <cell r="F4223">
            <v>5000</v>
          </cell>
        </row>
        <row r="4224">
          <cell r="A4224">
            <v>100148</v>
          </cell>
          <cell r="B4224" t="str">
            <v>Foil de aluminio o Liencillo d=3" **</v>
          </cell>
          <cell r="C4224" t="str">
            <v>ML</v>
          </cell>
          <cell r="E4224">
            <v>40401</v>
          </cell>
          <cell r="F4224">
            <v>5000</v>
          </cell>
        </row>
        <row r="4225">
          <cell r="A4225">
            <v>100054</v>
          </cell>
          <cell r="B4225" t="str">
            <v>Foil de aluminio o Liencillo d=3/4" **</v>
          </cell>
          <cell r="C4225" t="str">
            <v>ML</v>
          </cell>
          <cell r="E4225">
            <v>40401</v>
          </cell>
          <cell r="F4225">
            <v>5000</v>
          </cell>
        </row>
        <row r="4226">
          <cell r="A4226">
            <v>100150</v>
          </cell>
          <cell r="B4226" t="str">
            <v>Foil de aluminio o Liencillo d=4" **</v>
          </cell>
          <cell r="C4226" t="str">
            <v>ML</v>
          </cell>
          <cell r="E4226">
            <v>40401</v>
          </cell>
          <cell r="F4226">
            <v>5000</v>
          </cell>
        </row>
        <row r="4227">
          <cell r="A4227">
            <v>100151</v>
          </cell>
          <cell r="B4227" t="str">
            <v>Foil de aluminio o Liencillo d=5" **</v>
          </cell>
          <cell r="C4227" t="str">
            <v>ML</v>
          </cell>
          <cell r="E4227">
            <v>40401</v>
          </cell>
          <cell r="F4227">
            <v>5000</v>
          </cell>
        </row>
        <row r="4228">
          <cell r="A4228">
            <v>100152</v>
          </cell>
          <cell r="B4228" t="str">
            <v>Foil de aluminio o Liencillo d=6" **</v>
          </cell>
          <cell r="C4228" t="str">
            <v>ML</v>
          </cell>
          <cell r="E4228">
            <v>40401</v>
          </cell>
          <cell r="F4228">
            <v>5000</v>
          </cell>
        </row>
        <row r="4229">
          <cell r="A4229">
            <v>100153</v>
          </cell>
          <cell r="B4229" t="str">
            <v>Foil de aluminio o Liencillo d=8" **</v>
          </cell>
          <cell r="C4229" t="str">
            <v>ML</v>
          </cell>
          <cell r="E4229">
            <v>40401</v>
          </cell>
          <cell r="F4229">
            <v>5000</v>
          </cell>
        </row>
        <row r="4230">
          <cell r="A4230">
            <v>103087</v>
          </cell>
          <cell r="B4230" t="str">
            <v>FORMALETA **</v>
          </cell>
          <cell r="C4230" t="str">
            <v>GL</v>
          </cell>
          <cell r="E4230">
            <v>40696</v>
          </cell>
          <cell r="F4230">
            <v>15000</v>
          </cell>
        </row>
        <row r="4232">
          <cell r="A4232">
            <v>564</v>
          </cell>
          <cell r="B4232" t="str">
            <v>GABINETE WC PPAL 60x45</v>
          </cell>
          <cell r="C4232" t="str">
            <v>UN</v>
          </cell>
          <cell r="D4232" t="str">
            <v>LB-43</v>
          </cell>
          <cell r="E4232">
            <v>40401</v>
          </cell>
          <cell r="F4232">
            <v>139200</v>
          </cell>
        </row>
        <row r="4233">
          <cell r="A4233">
            <v>565</v>
          </cell>
          <cell r="B4233" t="str">
            <v>GABINETE WC SERVICIO 60x40</v>
          </cell>
          <cell r="C4233" t="str">
            <v>UN</v>
          </cell>
          <cell r="D4233" t="str">
            <v>LB-16</v>
          </cell>
          <cell r="E4233">
            <v>40401</v>
          </cell>
          <cell r="F4233">
            <v>139200</v>
          </cell>
        </row>
        <row r="4235">
          <cell r="A4235">
            <v>104309</v>
          </cell>
          <cell r="B4235" t="str">
            <v>GabineteAceroImport.Toallas de</v>
          </cell>
          <cell r="C4235" t="str">
            <v>UN</v>
          </cell>
          <cell r="E4235">
            <v>40952</v>
          </cell>
          <cell r="F4235">
            <v>150800</v>
          </cell>
        </row>
        <row r="4236">
          <cell r="A4236">
            <v>103637</v>
          </cell>
          <cell r="B4236" t="str">
            <v>GRIFERIA ANTIVANDALICA LAVAMANOS TIPO</v>
          </cell>
          <cell r="C4236" t="str">
            <v>UN</v>
          </cell>
          <cell r="E4236">
            <v>42775</v>
          </cell>
          <cell r="F4236">
            <v>236380</v>
          </cell>
        </row>
        <row r="4238">
          <cell r="A4238">
            <v>3553</v>
          </cell>
          <cell r="B4238" t="str">
            <v>GRIFERIA CONJ. MEZC. L/M FRANCESA 8" Conj</v>
          </cell>
          <cell r="C4238" t="str">
            <v>UN</v>
          </cell>
          <cell r="D4238">
            <v>1031511</v>
          </cell>
          <cell r="E4238">
            <v>40401</v>
          </cell>
          <cell r="F4238">
            <v>104800</v>
          </cell>
        </row>
        <row r="4239">
          <cell r="A4239">
            <v>3559</v>
          </cell>
          <cell r="B4239" t="str">
            <v>GRIFERIA CONJ. MEZC. L/M ITALIANA 8" Conj</v>
          </cell>
          <cell r="C4239" t="str">
            <v>UN</v>
          </cell>
          <cell r="D4239">
            <v>1041611</v>
          </cell>
          <cell r="E4239">
            <v>40401</v>
          </cell>
          <cell r="F4239">
            <v>104800</v>
          </cell>
        </row>
        <row r="4240">
          <cell r="A4240">
            <v>2790</v>
          </cell>
          <cell r="B4240" t="str">
            <v>GRIFERIA CONJ. MEZC. L/M KRISTAL 4"</v>
          </cell>
          <cell r="C4240" t="str">
            <v>UN</v>
          </cell>
          <cell r="D4240">
            <v>1110400</v>
          </cell>
          <cell r="E4240">
            <v>40401</v>
          </cell>
          <cell r="F4240">
            <v>104800</v>
          </cell>
        </row>
        <row r="4241">
          <cell r="A4241">
            <v>5713</v>
          </cell>
          <cell r="B4241" t="str">
            <v>GRIFERIA CONJ. MEZC. L/M. PLATINO 4"</v>
          </cell>
          <cell r="C4241" t="str">
            <v>UN</v>
          </cell>
          <cell r="D4241" t="str">
            <v>01-0613-00</v>
          </cell>
          <cell r="E4241">
            <v>40401</v>
          </cell>
          <cell r="F4241">
            <v>104800</v>
          </cell>
        </row>
        <row r="4242">
          <cell r="A4242">
            <v>2088</v>
          </cell>
          <cell r="B4242" t="str">
            <v>GRIFERIA CONJ. MEZC. L/M. PLATINO 8"</v>
          </cell>
          <cell r="C4242" t="str">
            <v>UN</v>
          </cell>
          <cell r="D4242" t="str">
            <v>01-0614-00</v>
          </cell>
          <cell r="E4242">
            <v>40401</v>
          </cell>
          <cell r="F4242">
            <v>104800</v>
          </cell>
        </row>
        <row r="4243">
          <cell r="A4243">
            <v>2081</v>
          </cell>
          <cell r="B4243" t="str">
            <v>GRIFERIA CONJ. MEZC. L/M. URANO 8" CR.</v>
          </cell>
          <cell r="C4243" t="str">
            <v>UN</v>
          </cell>
          <cell r="D4243">
            <v>1100522</v>
          </cell>
          <cell r="E4243">
            <v>40134</v>
          </cell>
          <cell r="F4243">
            <v>47099</v>
          </cell>
        </row>
        <row r="4244">
          <cell r="A4244">
            <v>2094</v>
          </cell>
          <cell r="B4244" t="str">
            <v>GRIFERIA CONJ. MEZC. L/M.URANO 4" CR</v>
          </cell>
          <cell r="C4244" t="str">
            <v>UN</v>
          </cell>
          <cell r="D4244">
            <v>1100422</v>
          </cell>
          <cell r="E4244">
            <v>40134</v>
          </cell>
          <cell r="F4244">
            <v>54900</v>
          </cell>
        </row>
        <row r="4245">
          <cell r="A4245">
            <v>2074</v>
          </cell>
          <cell r="B4245" t="str">
            <v>GRIFERIA CONJ. MEZC. L/M.URANO TipoC CR</v>
          </cell>
          <cell r="C4245" t="str">
            <v>UN</v>
          </cell>
          <cell r="D4245">
            <v>1100322</v>
          </cell>
          <cell r="E4245">
            <v>40134</v>
          </cell>
          <cell r="F4245">
            <v>23600</v>
          </cell>
        </row>
        <row r="4246">
          <cell r="A4246">
            <v>3558</v>
          </cell>
          <cell r="B4246" t="str">
            <v>GRIFERIA CONJ. MEZC. L/PALTOS</v>
          </cell>
          <cell r="C4246" t="str">
            <v>UN</v>
          </cell>
          <cell r="D4246">
            <v>1032030</v>
          </cell>
          <cell r="E4246">
            <v>40401</v>
          </cell>
          <cell r="F4246">
            <v>350000</v>
          </cell>
        </row>
        <row r="4247">
          <cell r="A4247">
            <v>3557</v>
          </cell>
          <cell r="B4247" t="str">
            <v>GRIFERIA CONJ. MEZC. L/PLATOS FRANCESA</v>
          </cell>
          <cell r="C4247" t="str">
            <v>UN</v>
          </cell>
          <cell r="D4247">
            <v>1031911</v>
          </cell>
          <cell r="E4247">
            <v>40401</v>
          </cell>
          <cell r="F4247">
            <v>350000</v>
          </cell>
        </row>
        <row r="4248">
          <cell r="A4248">
            <v>3567</v>
          </cell>
          <cell r="B4248" t="str">
            <v>GRIFERIA CONJ. MEZC. L/PLATOS ITALIANA</v>
          </cell>
          <cell r="C4248" t="str">
            <v>UN</v>
          </cell>
          <cell r="D4248" t="str">
            <v>01-041911</v>
          </cell>
          <cell r="E4248">
            <v>40401</v>
          </cell>
          <cell r="F4248">
            <v>350000</v>
          </cell>
        </row>
        <row r="4249">
          <cell r="A4249">
            <v>5763</v>
          </cell>
          <cell r="B4249" t="str">
            <v>GRIFERIA CONJ. MEZC. L/PLATOS KRISTAL</v>
          </cell>
          <cell r="C4249" t="str">
            <v>UN</v>
          </cell>
          <cell r="D4249">
            <v>1112700</v>
          </cell>
          <cell r="E4249">
            <v>40130</v>
          </cell>
          <cell r="F4249">
            <v>47599</v>
          </cell>
        </row>
        <row r="4250">
          <cell r="A4250">
            <v>3575</v>
          </cell>
          <cell r="B4250" t="str">
            <v>GRIFERIA CONJ. MEZC. L/PLATOS KRISTHAL</v>
          </cell>
          <cell r="C4250" t="str">
            <v>UN</v>
          </cell>
          <cell r="D4250">
            <v>1112000</v>
          </cell>
          <cell r="E4250">
            <v>40401</v>
          </cell>
          <cell r="F4250">
            <v>350000</v>
          </cell>
        </row>
        <row r="4251">
          <cell r="A4251">
            <v>3570</v>
          </cell>
          <cell r="B4251" t="str">
            <v>GRIFERIA CONJ. MEZC. L/PLATOS PLATINO 8"</v>
          </cell>
          <cell r="C4251" t="str">
            <v>UN</v>
          </cell>
          <cell r="D4251" t="str">
            <v>01 0600 00</v>
          </cell>
          <cell r="E4251">
            <v>40130</v>
          </cell>
          <cell r="F4251">
            <v>97919</v>
          </cell>
        </row>
        <row r="4252">
          <cell r="A4252">
            <v>2082</v>
          </cell>
          <cell r="B4252" t="str">
            <v>GRIFERIA CONJ. MEZC. L/PLATOS PLATINO</v>
          </cell>
          <cell r="C4252" t="str">
            <v>UN</v>
          </cell>
          <cell r="D4252">
            <v>1060100</v>
          </cell>
          <cell r="E4252">
            <v>40130</v>
          </cell>
          <cell r="F4252">
            <v>77919</v>
          </cell>
        </row>
        <row r="4253">
          <cell r="A4253">
            <v>3554</v>
          </cell>
          <cell r="B4253" t="str">
            <v>GRIFERIA CONJ. MEZC. MONOBLOCK L/M</v>
          </cell>
          <cell r="C4253" t="str">
            <v>UN</v>
          </cell>
          <cell r="D4253">
            <v>1031711</v>
          </cell>
          <cell r="E4253">
            <v>40401</v>
          </cell>
          <cell r="F4253">
            <v>377800</v>
          </cell>
        </row>
        <row r="4255">
          <cell r="B4255" t="str">
            <v>Tekhne Ltda. Control Integral de Obras</v>
          </cell>
        </row>
        <row r="4259">
          <cell r="B4259" t="str">
            <v>Listado de Insumos</v>
          </cell>
        </row>
        <row r="4261">
          <cell r="A4261">
            <v>43132</v>
          </cell>
          <cell r="C4261" t="str">
            <v>INSTITUTO DISTRITAL DE RECREACION Y</v>
          </cell>
          <cell r="E4261" t="str">
            <v>Página 59</v>
          </cell>
        </row>
        <row r="4264">
          <cell r="A4264" t="str">
            <v>Código</v>
          </cell>
          <cell r="B4264" t="str">
            <v>Descripción</v>
          </cell>
          <cell r="D4264" t="str">
            <v>Unidad</v>
          </cell>
          <cell r="F4264" t="str">
            <v>Referencia</v>
          </cell>
        </row>
        <row r="4267">
          <cell r="A4267">
            <v>3560</v>
          </cell>
          <cell r="B4267" t="str">
            <v>GRIFERIA CONJ. MEZC. MONOBLOCK L/M</v>
          </cell>
          <cell r="C4267" t="str">
            <v>UN</v>
          </cell>
          <cell r="D4267">
            <v>1041711</v>
          </cell>
          <cell r="E4267">
            <v>39659</v>
          </cell>
          <cell r="F4267">
            <v>187700</v>
          </cell>
        </row>
        <row r="4268">
          <cell r="A4268">
            <v>3560</v>
          </cell>
          <cell r="B4268" t="str">
            <v>GRIFERIA CONJ. MEZC. MONOBLOCK L/M</v>
          </cell>
          <cell r="C4268" t="str">
            <v>UN</v>
          </cell>
          <cell r="D4268">
            <v>1041711</v>
          </cell>
          <cell r="E4268">
            <v>40401</v>
          </cell>
          <cell r="F4268">
            <v>377800</v>
          </cell>
        </row>
        <row r="4269">
          <cell r="A4269">
            <v>2771</v>
          </cell>
          <cell r="B4269" t="str">
            <v>GRIFERIA CONJ.MEZC.L/M CRISTAL 8"</v>
          </cell>
          <cell r="C4269" t="str">
            <v>UN</v>
          </cell>
          <cell r="D4269">
            <v>1100500</v>
          </cell>
          <cell r="E4269">
            <v>40401</v>
          </cell>
          <cell r="F4269">
            <v>104800</v>
          </cell>
        </row>
        <row r="4270">
          <cell r="A4270">
            <v>2575</v>
          </cell>
          <cell r="B4270" t="str">
            <v>GRIFERIA LAVAMANOS CHATEAU 4" Cr.</v>
          </cell>
          <cell r="C4270" t="str">
            <v>UN</v>
          </cell>
          <cell r="D4270" t="str">
            <v>L4621</v>
          </cell>
          <cell r="E4270">
            <v>40134</v>
          </cell>
          <cell r="F4270">
            <v>322240</v>
          </cell>
        </row>
        <row r="4271">
          <cell r="A4271">
            <v>770</v>
          </cell>
          <cell r="B4271" t="str">
            <v>GRIFERIA LAVAMANOS FENIX 4" GRIVAL</v>
          </cell>
          <cell r="C4271" t="str">
            <v>UN</v>
          </cell>
          <cell r="D4271">
            <v>58140</v>
          </cell>
          <cell r="E4271">
            <v>40401</v>
          </cell>
          <cell r="F4271">
            <v>198900</v>
          </cell>
        </row>
        <row r="4272">
          <cell r="A4272">
            <v>2602</v>
          </cell>
          <cell r="B4272" t="str">
            <v>GRIFERIA LAVAMANOS .AQUA STREAM MOEN</v>
          </cell>
          <cell r="C4272" t="str">
            <v>UN</v>
          </cell>
          <cell r="D4272">
            <v>84004</v>
          </cell>
          <cell r="E4272">
            <v>40134</v>
          </cell>
          <cell r="F4272">
            <v>974400</v>
          </cell>
        </row>
        <row r="4273">
          <cell r="A4273">
            <v>2531</v>
          </cell>
          <cell r="B4273" t="str">
            <v>GRIFERIA LAVAMANOS CHATEAU 4" Cr. MOEN</v>
          </cell>
          <cell r="C4273" t="str">
            <v>UN</v>
          </cell>
          <cell r="D4273">
            <v>64621</v>
          </cell>
          <cell r="E4273">
            <v>40134</v>
          </cell>
          <cell r="F4273">
            <v>376135</v>
          </cell>
        </row>
        <row r="4274">
          <cell r="A4274">
            <v>2555</v>
          </cell>
          <cell r="B4274" t="str">
            <v>GRIFERIA LAVAMANOS CHATEAU 8" Cr. MOEN</v>
          </cell>
          <cell r="C4274" t="str">
            <v>UN</v>
          </cell>
          <cell r="D4274">
            <v>64962</v>
          </cell>
          <cell r="E4274">
            <v>40134</v>
          </cell>
          <cell r="F4274">
            <v>523392</v>
          </cell>
        </row>
        <row r="4276">
          <cell r="A4276">
            <v>104482</v>
          </cell>
          <cell r="B4276" t="str">
            <v>GRIFERIA LAVAMANOS DE PUSH DOCOL</v>
          </cell>
          <cell r="C4276" t="str">
            <v>und</v>
          </cell>
          <cell r="E4276">
            <v>41135</v>
          </cell>
          <cell r="F4276">
            <v>128180</v>
          </cell>
        </row>
        <row r="4278">
          <cell r="A4278">
            <v>886</v>
          </cell>
          <cell r="B4278" t="str">
            <v>GRIFERIA LAVAMANOS FENIX 8" GRIVAL</v>
          </cell>
          <cell r="C4278" t="str">
            <v>UN</v>
          </cell>
          <cell r="D4278">
            <v>58100</v>
          </cell>
          <cell r="E4278">
            <v>42775</v>
          </cell>
          <cell r="F4278">
            <v>93855</v>
          </cell>
        </row>
        <row r="4279">
          <cell r="A4279">
            <v>597</v>
          </cell>
          <cell r="B4279" t="str">
            <v>GRIFERIA LAVAMANOS GALAXIA 1Und GRIVAL</v>
          </cell>
          <cell r="C4279" t="str">
            <v>UN</v>
          </cell>
          <cell r="D4279">
            <v>50120</v>
          </cell>
          <cell r="E4279">
            <v>40401</v>
          </cell>
          <cell r="F4279">
            <v>59900</v>
          </cell>
        </row>
        <row r="4280">
          <cell r="A4280">
            <v>596</v>
          </cell>
          <cell r="B4280" t="str">
            <v>GRIFERIA LAVAMANOS GALAXIA 2Und GRIVAL</v>
          </cell>
          <cell r="C4280" t="str">
            <v>UN</v>
          </cell>
          <cell r="D4280">
            <v>50130</v>
          </cell>
          <cell r="E4280">
            <v>40401</v>
          </cell>
          <cell r="F4280">
            <v>59900</v>
          </cell>
        </row>
        <row r="4281">
          <cell r="A4281">
            <v>2811</v>
          </cell>
          <cell r="B4281" t="str">
            <v>GRIFERIA LAVAMANOS GALAXIA 4" GRIVALO</v>
          </cell>
          <cell r="C4281" t="str">
            <v>UN</v>
          </cell>
          <cell r="D4281">
            <v>50100</v>
          </cell>
          <cell r="E4281">
            <v>42858</v>
          </cell>
          <cell r="F4281">
            <v>103928.55</v>
          </cell>
        </row>
        <row r="4282">
          <cell r="A4282">
            <v>526</v>
          </cell>
          <cell r="B4282" t="str">
            <v>GRIFERIA LAVAMANOS GAVIOTA 8" GRIVAL</v>
          </cell>
          <cell r="C4282" t="str">
            <v>UN</v>
          </cell>
          <cell r="D4282">
            <v>52100</v>
          </cell>
          <cell r="E4282">
            <v>40798</v>
          </cell>
          <cell r="F4282">
            <v>93319</v>
          </cell>
        </row>
        <row r="4283">
          <cell r="A4283">
            <v>100694</v>
          </cell>
          <cell r="B4283" t="str">
            <v>GRIFERIA LAVAMANOS GRIVAL AUTOMATICA</v>
          </cell>
          <cell r="C4283" t="str">
            <v>UN</v>
          </cell>
          <cell r="D4283" t="str">
            <v>Cromo</v>
          </cell>
          <cell r="E4283">
            <v>42775</v>
          </cell>
          <cell r="F4283">
            <v>139990</v>
          </cell>
        </row>
        <row r="4284">
          <cell r="A4284">
            <v>2809</v>
          </cell>
          <cell r="B4284" t="str">
            <v>GRIFERIA LAVAMANOS LIS 8" GRIVAL</v>
          </cell>
          <cell r="C4284" t="str">
            <v>UN</v>
          </cell>
          <cell r="D4284">
            <v>5510</v>
          </cell>
          <cell r="E4284">
            <v>40401</v>
          </cell>
          <cell r="F4284">
            <v>156900</v>
          </cell>
        </row>
        <row r="4285">
          <cell r="A4285">
            <v>601</v>
          </cell>
          <cell r="B4285" t="str">
            <v>GRIFERIA LAVAMANOS LOIRA CRIST 8" GRIVAL</v>
          </cell>
          <cell r="C4285" t="str">
            <v>UN</v>
          </cell>
          <cell r="D4285" t="str">
            <v>45100Cromo</v>
          </cell>
          <cell r="E4285">
            <v>40134</v>
          </cell>
          <cell r="F4285">
            <v>103263</v>
          </cell>
        </row>
        <row r="4286">
          <cell r="A4286">
            <v>2806</v>
          </cell>
          <cell r="B4286" t="str">
            <v>GRIFERIA LAVAMANOS MONCTROL PRISMA</v>
          </cell>
          <cell r="C4286" t="str">
            <v>UN</v>
          </cell>
          <cell r="D4286" t="str">
            <v>4851150Cromo</v>
          </cell>
          <cell r="E4286">
            <v>40403</v>
          </cell>
          <cell r="F4286">
            <v>56900</v>
          </cell>
        </row>
        <row r="4287">
          <cell r="A4287">
            <v>600</v>
          </cell>
          <cell r="B4287" t="str">
            <v>GRIFERIA LAVAMANOS PRISMA 4" GRIVAL</v>
          </cell>
          <cell r="C4287" t="str">
            <v>UN</v>
          </cell>
          <cell r="D4287">
            <v>51150</v>
          </cell>
          <cell r="E4287">
            <v>41767</v>
          </cell>
          <cell r="F4287">
            <v>58000</v>
          </cell>
        </row>
        <row r="4288">
          <cell r="A4288">
            <v>104508</v>
          </cell>
          <cell r="B4288" t="str">
            <v>Griferia Lavamanos Push Antivan. Ref. 947120001</v>
          </cell>
          <cell r="C4288" t="str">
            <v>UN</v>
          </cell>
          <cell r="D4288">
            <v>947120001</v>
          </cell>
          <cell r="E4288">
            <v>42863</v>
          </cell>
          <cell r="F4288">
            <v>122990</v>
          </cell>
        </row>
        <row r="4289">
          <cell r="A4289">
            <v>102425</v>
          </cell>
          <cell r="B4289" t="str">
            <v>GRIFERIA LAVAMANOS SENSOR</v>
          </cell>
          <cell r="C4289" t="str">
            <v>UN</v>
          </cell>
          <cell r="D4289" t="str">
            <v>Cromo</v>
          </cell>
          <cell r="E4289">
            <v>42857</v>
          </cell>
          <cell r="F4289">
            <v>530740</v>
          </cell>
        </row>
        <row r="4290">
          <cell r="A4290">
            <v>1084</v>
          </cell>
          <cell r="B4290" t="str">
            <v>GRIFERIA LAVAMANOS VENTO 4" GRIVAL</v>
          </cell>
          <cell r="C4290" t="str">
            <v>UN</v>
          </cell>
          <cell r="D4290">
            <v>59140</v>
          </cell>
          <cell r="E4290">
            <v>40403</v>
          </cell>
          <cell r="F4290">
            <v>90900</v>
          </cell>
        </row>
        <row r="4291">
          <cell r="A4291">
            <v>2808</v>
          </cell>
          <cell r="B4291" t="str">
            <v>GRIFERIA LAVAPLATOS .PRISMA Sbrp. GRIVAL</v>
          </cell>
          <cell r="C4291" t="str">
            <v>UN</v>
          </cell>
          <cell r="D4291" t="str">
            <v>50500Cromo</v>
          </cell>
          <cell r="E4291">
            <v>40403</v>
          </cell>
          <cell r="F4291">
            <v>103400</v>
          </cell>
        </row>
        <row r="4292">
          <cell r="A4292">
            <v>2547</v>
          </cell>
          <cell r="B4292" t="str">
            <v>GRIFERIA LAVAPLATOS CHATEAU Cr. MOEN</v>
          </cell>
          <cell r="C4292" t="str">
            <v>UN</v>
          </cell>
          <cell r="D4292">
            <v>7425</v>
          </cell>
          <cell r="E4292">
            <v>40134</v>
          </cell>
          <cell r="F4292">
            <v>447650</v>
          </cell>
        </row>
        <row r="4293">
          <cell r="A4293">
            <v>2548</v>
          </cell>
          <cell r="B4293" t="str">
            <v>GRIFERIA LAVAPLATOS CHATEAU 8" Cr.</v>
          </cell>
          <cell r="C4293" t="str">
            <v>UN</v>
          </cell>
          <cell r="D4293">
            <v>67531</v>
          </cell>
          <cell r="E4293">
            <v>40403</v>
          </cell>
          <cell r="F4293">
            <v>204800</v>
          </cell>
        </row>
        <row r="4294">
          <cell r="A4294">
            <v>2791</v>
          </cell>
          <cell r="B4294" t="str">
            <v>GRIFERIA LAVAPLATOS FLAMINGO SENC.</v>
          </cell>
          <cell r="C4294" t="str">
            <v>UN</v>
          </cell>
          <cell r="D4294" t="str">
            <v>Cromo</v>
          </cell>
          <cell r="E4294">
            <v>43088</v>
          </cell>
          <cell r="F4294">
            <v>100368.14</v>
          </cell>
        </row>
        <row r="4295">
          <cell r="A4295">
            <v>569</v>
          </cell>
          <cell r="B4295" t="str">
            <v>GRIFERIA ORINAL INFANTIL GRIVAL</v>
          </cell>
          <cell r="C4295" t="str">
            <v>UN</v>
          </cell>
          <cell r="D4295" t="str">
            <v>70320Cromo</v>
          </cell>
          <cell r="E4295">
            <v>40401</v>
          </cell>
          <cell r="F4295">
            <v>76100</v>
          </cell>
        </row>
        <row r="4296">
          <cell r="A4296">
            <v>568</v>
          </cell>
          <cell r="B4296" t="str">
            <v>GRIFERIA ORINAL RESIDENCIAL GRIVAL</v>
          </cell>
          <cell r="C4296" t="str">
            <v>UN</v>
          </cell>
          <cell r="D4296">
            <v>71300</v>
          </cell>
          <cell r="E4296">
            <v>40403</v>
          </cell>
          <cell r="F4296">
            <v>81200</v>
          </cell>
        </row>
        <row r="4298">
          <cell r="A4298">
            <v>102484</v>
          </cell>
          <cell r="B4298" t="str">
            <v>Herrajes para asiento en Lona Columpio **</v>
          </cell>
          <cell r="C4298" t="str">
            <v>JG</v>
          </cell>
          <cell r="E4298">
            <v>40224</v>
          </cell>
          <cell r="F4298">
            <v>42000</v>
          </cell>
        </row>
        <row r="4299">
          <cell r="A4299">
            <v>103085</v>
          </cell>
          <cell r="B4299" t="str">
            <v>HERRAMIENTAS VARIAS (NO USAR)</v>
          </cell>
          <cell r="C4299" t="str">
            <v>GL</v>
          </cell>
          <cell r="E4299">
            <v>41232</v>
          </cell>
          <cell r="F4299">
            <v>11600</v>
          </cell>
        </row>
        <row r="4301">
          <cell r="A4301">
            <v>101107</v>
          </cell>
          <cell r="B4301" t="str">
            <v>Hidrolavadora 2600 psi Gasolina</v>
          </cell>
          <cell r="C4301" t="str">
            <v>HR</v>
          </cell>
          <cell r="D4301" t="str">
            <v>1 050091</v>
          </cell>
          <cell r="E4301">
            <v>42836</v>
          </cell>
          <cell r="F4301">
            <v>4463</v>
          </cell>
        </row>
        <row r="4302">
          <cell r="A4302">
            <v>3508</v>
          </cell>
          <cell r="B4302" t="str">
            <v>INCRUST. ASTRO BLANCO CRNA</v>
          </cell>
          <cell r="C4302" t="str">
            <v>JG</v>
          </cell>
          <cell r="D4302" t="str">
            <v>06800 6pieza</v>
          </cell>
          <cell r="E4302">
            <v>40403</v>
          </cell>
          <cell r="F4302">
            <v>63330</v>
          </cell>
        </row>
        <row r="4303">
          <cell r="A4303">
            <v>573</v>
          </cell>
          <cell r="B4303" t="str">
            <v>INCRUST. ASTRO COLOR CRNA</v>
          </cell>
          <cell r="C4303" t="str">
            <v>JG</v>
          </cell>
          <cell r="D4303" t="str">
            <v>06804piezas</v>
          </cell>
          <cell r="E4303">
            <v>40403</v>
          </cell>
          <cell r="F4303">
            <v>30517</v>
          </cell>
        </row>
        <row r="4304">
          <cell r="A4304">
            <v>3510</v>
          </cell>
          <cell r="B4304" t="str">
            <v>INCRUST. ASTRO COLOR CRNA</v>
          </cell>
          <cell r="C4304" t="str">
            <v>JG</v>
          </cell>
          <cell r="D4304" t="str">
            <v>06800 6pieza</v>
          </cell>
          <cell r="E4304">
            <v>40403</v>
          </cell>
          <cell r="F4304">
            <v>30517</v>
          </cell>
        </row>
        <row r="4305">
          <cell r="A4305">
            <v>1692</v>
          </cell>
          <cell r="B4305" t="str">
            <v>INCRUST. ELITE CORONA</v>
          </cell>
          <cell r="C4305" t="str">
            <v>JG</v>
          </cell>
          <cell r="D4305">
            <v>6610</v>
          </cell>
          <cell r="E4305">
            <v>40403</v>
          </cell>
          <cell r="F4305">
            <v>102552</v>
          </cell>
        </row>
        <row r="4306">
          <cell r="A4306">
            <v>3507</v>
          </cell>
          <cell r="B4306" t="str">
            <v>INCRUST.ALEGRO 5 PIEZAS CRNA</v>
          </cell>
          <cell r="C4306" t="str">
            <v>JG</v>
          </cell>
          <cell r="D4306" t="str">
            <v>00140 COLOR</v>
          </cell>
          <cell r="E4306">
            <v>40403</v>
          </cell>
          <cell r="F4306">
            <v>32500</v>
          </cell>
        </row>
        <row r="4307">
          <cell r="A4307">
            <v>3506</v>
          </cell>
          <cell r="B4307" t="str">
            <v>INCRUST.ALEGRO 5 PIEZAS CRNA</v>
          </cell>
          <cell r="C4307" t="str">
            <v>JG</v>
          </cell>
          <cell r="D4307">
            <v>140</v>
          </cell>
          <cell r="E4307">
            <v>40403</v>
          </cell>
          <cell r="F4307">
            <v>32500</v>
          </cell>
        </row>
        <row r="4308">
          <cell r="A4308">
            <v>574</v>
          </cell>
          <cell r="B4308" t="str">
            <v>INCRUST.ESPACIO(Prstg/Stl) CRNA</v>
          </cell>
          <cell r="C4308" t="str">
            <v>JG</v>
          </cell>
          <cell r="D4308" t="str">
            <v>4400 blanco</v>
          </cell>
          <cell r="E4308">
            <v>40403</v>
          </cell>
          <cell r="F4308">
            <v>63330</v>
          </cell>
        </row>
        <row r="4309">
          <cell r="A4309">
            <v>81</v>
          </cell>
          <cell r="B4309" t="str">
            <v>INCRUST.MODELO 450 MARACAY BLANCO</v>
          </cell>
          <cell r="C4309" t="str">
            <v>UN</v>
          </cell>
          <cell r="D4309">
            <v>9204</v>
          </cell>
          <cell r="E4309">
            <v>40403</v>
          </cell>
          <cell r="F4309">
            <v>63330</v>
          </cell>
        </row>
        <row r="4310">
          <cell r="A4310">
            <v>575</v>
          </cell>
          <cell r="B4310" t="str">
            <v>INCRUST.TEMPO(Tif/Ryal/Nva) CRN</v>
          </cell>
          <cell r="C4310" t="str">
            <v>JG</v>
          </cell>
          <cell r="D4310" t="str">
            <v>660 6 PIEZAS</v>
          </cell>
          <cell r="E4310">
            <v>40403</v>
          </cell>
          <cell r="F4310">
            <v>63330</v>
          </cell>
        </row>
        <row r="4311">
          <cell r="A4311">
            <v>572</v>
          </cell>
          <cell r="B4311" t="str">
            <v>JABONERA ASTRO DUCHA CRNA</v>
          </cell>
          <cell r="C4311" t="str">
            <v>UN</v>
          </cell>
          <cell r="D4311" t="str">
            <v>682 BLANCO</v>
          </cell>
          <cell r="E4311">
            <v>40403</v>
          </cell>
          <cell r="F4311">
            <v>17900</v>
          </cell>
        </row>
        <row r="4312">
          <cell r="A4312">
            <v>4002</v>
          </cell>
          <cell r="B4312" t="str">
            <v>JACUZZI AMERICANA FIRPLAK 1.48mtx.90x.40</v>
          </cell>
          <cell r="C4312" t="str">
            <v>UN</v>
          </cell>
          <cell r="D4312" t="str">
            <v>2 00</v>
          </cell>
          <cell r="E4312">
            <v>40126</v>
          </cell>
          <cell r="F4312">
            <v>3526493</v>
          </cell>
        </row>
        <row r="4313">
          <cell r="A4313">
            <v>4004</v>
          </cell>
          <cell r="B4313" t="str">
            <v>JACUZZI ESPAÑOLA FIRPLAK 1.60mtx.75x.41</v>
          </cell>
          <cell r="C4313" t="str">
            <v>UN</v>
          </cell>
          <cell r="D4313" t="str">
            <v>5 00</v>
          </cell>
          <cell r="E4313">
            <v>40126</v>
          </cell>
          <cell r="F4313">
            <v>3407222</v>
          </cell>
        </row>
        <row r="4314">
          <cell r="A4314">
            <v>4006</v>
          </cell>
          <cell r="B4314" t="str">
            <v>JACUZZI FRANCESA FIRPLAK 1.80mtx.90x.41</v>
          </cell>
          <cell r="C4314" t="str">
            <v>UN</v>
          </cell>
          <cell r="D4314">
            <v>650</v>
          </cell>
          <cell r="E4314">
            <v>40126</v>
          </cell>
          <cell r="F4314">
            <v>3913263</v>
          </cell>
        </row>
        <row r="4315">
          <cell r="A4315">
            <v>2560</v>
          </cell>
          <cell r="B4315" t="str">
            <v>KIT FLOTADOR ½"BRONCE/ACERO(BOLA</v>
          </cell>
          <cell r="C4315" t="str">
            <v>UN</v>
          </cell>
          <cell r="D4315" t="str">
            <v>VFLT02</v>
          </cell>
          <cell r="E4315">
            <v>42828</v>
          </cell>
          <cell r="F4315">
            <v>58000</v>
          </cell>
        </row>
        <row r="4316">
          <cell r="A4316">
            <v>77</v>
          </cell>
          <cell r="B4316" t="str">
            <v>LAVAMANOS CANCILLER BLANCO</v>
          </cell>
          <cell r="C4316" t="str">
            <v>UN</v>
          </cell>
          <cell r="D4316">
            <v>5037</v>
          </cell>
          <cell r="E4316">
            <v>40126</v>
          </cell>
          <cell r="F4316">
            <v>48760</v>
          </cell>
        </row>
        <row r="4318">
          <cell r="A4318">
            <v>9400</v>
          </cell>
          <cell r="B4318" t="str">
            <v>LAVAMANOS MARACAY VEGAS PETITE</v>
          </cell>
          <cell r="C4318" t="str">
            <v>UN</v>
          </cell>
          <cell r="E4318">
            <v>40126</v>
          </cell>
          <cell r="F4318">
            <v>176000</v>
          </cell>
        </row>
        <row r="4320">
          <cell r="A4320">
            <v>74</v>
          </cell>
          <cell r="B4320" t="str">
            <v>LAVAMANOS RIVIERA PREMIUM</v>
          </cell>
          <cell r="C4320" t="str">
            <v>UN</v>
          </cell>
          <cell r="D4320" t="str">
            <v>5046/5070</v>
          </cell>
          <cell r="E4320">
            <v>40126</v>
          </cell>
          <cell r="F4320">
            <v>36300</v>
          </cell>
        </row>
        <row r="4322">
          <cell r="A4322">
            <v>103674</v>
          </cell>
          <cell r="B4322" t="str">
            <v>LAVAMANOS ACERO INOX REDONDO</v>
          </cell>
          <cell r="C4322" t="str">
            <v>UND</v>
          </cell>
          <cell r="E4322">
            <v>42970</v>
          </cell>
          <cell r="F4322">
            <v>241900</v>
          </cell>
        </row>
        <row r="4324">
          <cell r="A4324">
            <v>2697</v>
          </cell>
          <cell r="B4324" t="str">
            <v>LAVAMANOS ACUACER Colgar CRNA</v>
          </cell>
          <cell r="C4324" t="str">
            <v>UN</v>
          </cell>
          <cell r="D4324">
            <v>7339</v>
          </cell>
          <cell r="E4324">
            <v>40407</v>
          </cell>
          <cell r="F4324">
            <v>141700</v>
          </cell>
        </row>
        <row r="4326">
          <cell r="B4326" t="str">
            <v>Tekhne Ltda. Control Integral de Obras</v>
          </cell>
        </row>
        <row r="4330">
          <cell r="B4330" t="str">
            <v>Listado de Insumos</v>
          </cell>
        </row>
        <row r="4332">
          <cell r="A4332">
            <v>43132</v>
          </cell>
          <cell r="C4332" t="str">
            <v>INSTITUTO DISTRITAL DE RECREACION Y</v>
          </cell>
          <cell r="E4332" t="str">
            <v>Página 60</v>
          </cell>
        </row>
        <row r="4335">
          <cell r="A4335" t="str">
            <v>Código</v>
          </cell>
          <cell r="B4335" t="str">
            <v>Descripción</v>
          </cell>
          <cell r="D4335" t="str">
            <v>Unidad</v>
          </cell>
          <cell r="F4335" t="str">
            <v>Referencia</v>
          </cell>
        </row>
        <row r="4338">
          <cell r="A4338">
            <v>2795</v>
          </cell>
          <cell r="B4338" t="str">
            <v>LAVAMANOS ACUACER+Grif.8" GALAXIA CRNA</v>
          </cell>
          <cell r="C4338" t="str">
            <v>UN</v>
          </cell>
          <cell r="D4338" t="str">
            <v>732col+50180</v>
          </cell>
          <cell r="E4338">
            <v>40407</v>
          </cell>
          <cell r="F4338">
            <v>131100</v>
          </cell>
        </row>
        <row r="4339">
          <cell r="A4339">
            <v>2797</v>
          </cell>
          <cell r="B4339" t="str">
            <v>LAVAMANOS AVANTI Colgar+Grif.8" PRIS</v>
          </cell>
          <cell r="C4339" t="str">
            <v>UN</v>
          </cell>
          <cell r="D4339" t="str">
            <v>07388blc+471</v>
          </cell>
          <cell r="E4339">
            <v>40407</v>
          </cell>
          <cell r="F4339">
            <v>118900</v>
          </cell>
        </row>
        <row r="4340">
          <cell r="A4340">
            <v>2789</v>
          </cell>
          <cell r="B4340" t="str">
            <v>LAVAMANOS AVANTI Colgar+Grif.8" PRISMA</v>
          </cell>
          <cell r="C4340" t="str">
            <v>UN</v>
          </cell>
          <cell r="D4340" t="str">
            <v>07388col+471</v>
          </cell>
          <cell r="E4340">
            <v>40134</v>
          </cell>
          <cell r="F4340">
            <v>169677</v>
          </cell>
        </row>
        <row r="4341">
          <cell r="A4341">
            <v>951</v>
          </cell>
          <cell r="B4341" t="str">
            <v>LAVAMANOS AVANTI Pedestal CRNA</v>
          </cell>
          <cell r="C4341" t="str">
            <v>UN</v>
          </cell>
          <cell r="D4341">
            <v>4229</v>
          </cell>
          <cell r="E4341">
            <v>40134</v>
          </cell>
          <cell r="F4341">
            <v>82600</v>
          </cell>
        </row>
        <row r="4342">
          <cell r="A4342">
            <v>958</v>
          </cell>
          <cell r="B4342" t="str">
            <v>LAVAMANOS AVANTI Pedestal CRNA</v>
          </cell>
          <cell r="C4342" t="str">
            <v>UN</v>
          </cell>
          <cell r="D4342">
            <v>4229</v>
          </cell>
          <cell r="E4342">
            <v>40134</v>
          </cell>
          <cell r="F4342">
            <v>77700</v>
          </cell>
        </row>
        <row r="4343">
          <cell r="A4343">
            <v>2800</v>
          </cell>
          <cell r="B4343" t="str">
            <v>LAVAMANOS AVANTI Sbrp+Grif.PRISMA CRNA</v>
          </cell>
          <cell r="C4343" t="str">
            <v>UN</v>
          </cell>
          <cell r="D4343" t="str">
            <v>07348blc+474</v>
          </cell>
          <cell r="E4343">
            <v>40134</v>
          </cell>
          <cell r="F4343">
            <v>191289</v>
          </cell>
        </row>
        <row r="4344">
          <cell r="A4344">
            <v>2794</v>
          </cell>
          <cell r="B4344" t="str">
            <v>LAVAMANOS BLANCO COLGAR+Griferia</v>
          </cell>
          <cell r="C4344" t="str">
            <v>UN</v>
          </cell>
          <cell r="D4344" t="str">
            <v>732blc+50110</v>
          </cell>
          <cell r="E4344">
            <v>42797</v>
          </cell>
          <cell r="F4344">
            <v>70800</v>
          </cell>
        </row>
        <row r="4345">
          <cell r="A4345">
            <v>3502</v>
          </cell>
          <cell r="B4345" t="str">
            <v>LAVAMANOS ELITE Peds CRNA</v>
          </cell>
          <cell r="C4345" t="str">
            <v>UN</v>
          </cell>
          <cell r="D4345">
            <v>7179</v>
          </cell>
          <cell r="E4345">
            <v>40130</v>
          </cell>
          <cell r="F4345">
            <v>246607</v>
          </cell>
        </row>
        <row r="4346">
          <cell r="A4346">
            <v>3503</v>
          </cell>
          <cell r="B4346" t="str">
            <v>LAVAMANOS ELITE Peds CRNA</v>
          </cell>
          <cell r="C4346" t="str">
            <v>UN</v>
          </cell>
          <cell r="D4346">
            <v>7179</v>
          </cell>
          <cell r="E4346">
            <v>40130</v>
          </cell>
          <cell r="F4346">
            <v>269072</v>
          </cell>
        </row>
        <row r="4347">
          <cell r="A4347">
            <v>3504</v>
          </cell>
          <cell r="B4347" t="str">
            <v>LAVAMANOS ELITE Sbrp CRNA</v>
          </cell>
          <cell r="C4347" t="str">
            <v>UN</v>
          </cell>
          <cell r="D4347">
            <v>7279</v>
          </cell>
          <cell r="E4347">
            <v>40134</v>
          </cell>
          <cell r="F4347">
            <v>192599</v>
          </cell>
        </row>
        <row r="4348">
          <cell r="A4348">
            <v>3505</v>
          </cell>
          <cell r="B4348" t="str">
            <v>LAVAMANOS ELITE Sbrp CRNA</v>
          </cell>
          <cell r="C4348" t="str">
            <v>UN</v>
          </cell>
          <cell r="D4348">
            <v>7279</v>
          </cell>
          <cell r="E4348">
            <v>40134</v>
          </cell>
          <cell r="F4348">
            <v>192600</v>
          </cell>
        </row>
        <row r="4350">
          <cell r="A4350">
            <v>103625</v>
          </cell>
          <cell r="B4350" t="str">
            <v>LAVAMANOS EN ACERO INOX. CAL.18 TIPO</v>
          </cell>
          <cell r="C4350" t="str">
            <v>UN</v>
          </cell>
          <cell r="E4350">
            <v>40518</v>
          </cell>
          <cell r="F4350">
            <v>1369715</v>
          </cell>
        </row>
        <row r="4352">
          <cell r="A4352">
            <v>2783</v>
          </cell>
          <cell r="B4352" t="str">
            <v>LAVAMANOS MARSELLA SOBREPONER</v>
          </cell>
          <cell r="C4352" t="str">
            <v>UN</v>
          </cell>
          <cell r="D4352">
            <v>1301</v>
          </cell>
          <cell r="E4352">
            <v>42776</v>
          </cell>
          <cell r="F4352">
            <v>114900</v>
          </cell>
        </row>
        <row r="4353">
          <cell r="A4353">
            <v>589</v>
          </cell>
          <cell r="B4353" t="str">
            <v>LAVAMANOS MARSELLA 4-8" Peds CRNA</v>
          </cell>
          <cell r="C4353" t="str">
            <v>UN</v>
          </cell>
          <cell r="D4353">
            <v>1301</v>
          </cell>
          <cell r="E4353">
            <v>41166</v>
          </cell>
          <cell r="F4353">
            <v>89100</v>
          </cell>
        </row>
        <row r="4354">
          <cell r="A4354">
            <v>591</v>
          </cell>
          <cell r="B4354" t="str">
            <v>LAVAMANOS MARSELLA color CORONA</v>
          </cell>
          <cell r="C4354" t="str">
            <v>UN</v>
          </cell>
          <cell r="D4354" t="str">
            <v>01304-8</v>
          </cell>
          <cell r="E4354">
            <v>40407</v>
          </cell>
          <cell r="F4354">
            <v>94500</v>
          </cell>
        </row>
        <row r="4355">
          <cell r="A4355">
            <v>588</v>
          </cell>
          <cell r="B4355" t="str">
            <v>LAVAMANOS MAXIMO 4-8" Sbrp CRNA</v>
          </cell>
          <cell r="C4355" t="str">
            <v>UN</v>
          </cell>
          <cell r="D4355" t="str">
            <v>734 blanco</v>
          </cell>
          <cell r="E4355">
            <v>40407</v>
          </cell>
          <cell r="F4355">
            <v>103600</v>
          </cell>
        </row>
        <row r="4356">
          <cell r="A4356">
            <v>2781</v>
          </cell>
          <cell r="B4356" t="str">
            <v>LAVAMANOS MAXIMO 4-8" Sbrp CRNA</v>
          </cell>
          <cell r="C4356" t="str">
            <v>UN</v>
          </cell>
          <cell r="D4356" t="str">
            <v>734 color</v>
          </cell>
          <cell r="E4356">
            <v>40407</v>
          </cell>
          <cell r="F4356">
            <v>103600</v>
          </cell>
        </row>
        <row r="4357">
          <cell r="A4357">
            <v>2782</v>
          </cell>
          <cell r="B4357" t="str">
            <v>LAVAMANOS MAXIMO Sbrp+Grif.Monocontrol</v>
          </cell>
          <cell r="C4357" t="str">
            <v>UN</v>
          </cell>
          <cell r="D4357" t="str">
            <v>734 color</v>
          </cell>
          <cell r="E4357">
            <v>40407</v>
          </cell>
          <cell r="F4357">
            <v>103600</v>
          </cell>
        </row>
        <row r="4358">
          <cell r="A4358">
            <v>2786</v>
          </cell>
          <cell r="B4358" t="str">
            <v>LAVAMANOS MAXIMO Sbrp+Grif.Monocontrol</v>
          </cell>
          <cell r="C4358" t="str">
            <v>UN</v>
          </cell>
          <cell r="D4358" t="str">
            <v>734 BLANCO</v>
          </cell>
          <cell r="E4358">
            <v>40407</v>
          </cell>
          <cell r="F4358">
            <v>103600</v>
          </cell>
        </row>
        <row r="4359">
          <cell r="A4359">
            <v>585</v>
          </cell>
          <cell r="B4359" t="str">
            <v>LAVAMANOS MAZARA Peds CRNA</v>
          </cell>
          <cell r="C4359" t="str">
            <v>UN</v>
          </cell>
          <cell r="D4359" t="str">
            <v>42040 bl</v>
          </cell>
          <cell r="E4359">
            <v>40408</v>
          </cell>
          <cell r="F4359">
            <v>248400</v>
          </cell>
        </row>
        <row r="4360">
          <cell r="A4360">
            <v>101821</v>
          </cell>
          <cell r="B4360" t="str">
            <v>LAVAMANOS MILANO Colgar CRNA</v>
          </cell>
          <cell r="C4360" t="str">
            <v>UN</v>
          </cell>
          <cell r="D4360">
            <v>7339</v>
          </cell>
          <cell r="E4360">
            <v>42860</v>
          </cell>
          <cell r="F4360">
            <v>55900</v>
          </cell>
        </row>
        <row r="4362">
          <cell r="A4362">
            <v>106397</v>
          </cell>
          <cell r="B4362" t="str">
            <v>LAVAMANOS MILANO ENSO PEDESTAL</v>
          </cell>
          <cell r="C4362" t="str">
            <v>UN</v>
          </cell>
          <cell r="E4362">
            <v>42877</v>
          </cell>
          <cell r="F4362">
            <v>358900</v>
          </cell>
        </row>
        <row r="4364">
          <cell r="A4364">
            <v>577</v>
          </cell>
          <cell r="B4364" t="str">
            <v>LAVAMANOS PEDEST.VERONA CORONA</v>
          </cell>
          <cell r="C4364" t="str">
            <v>UN</v>
          </cell>
          <cell r="D4364">
            <v>5210</v>
          </cell>
          <cell r="E4364">
            <v>40407</v>
          </cell>
          <cell r="F4364">
            <v>69400</v>
          </cell>
        </row>
        <row r="4365">
          <cell r="A4365">
            <v>9449</v>
          </cell>
          <cell r="B4365" t="str">
            <v>LAVAMANOS PEDEST.VERONA Color</v>
          </cell>
          <cell r="C4365" t="str">
            <v>UN</v>
          </cell>
          <cell r="D4365">
            <v>5210</v>
          </cell>
          <cell r="E4365">
            <v>40407</v>
          </cell>
          <cell r="F4365">
            <v>69400</v>
          </cell>
        </row>
        <row r="4366">
          <cell r="A4366">
            <v>2696</v>
          </cell>
          <cell r="B4366" t="str">
            <v>LAVAMANOS PRESTIGIO CRNA</v>
          </cell>
          <cell r="C4366" t="str">
            <v>UN</v>
          </cell>
          <cell r="D4366">
            <v>7169</v>
          </cell>
          <cell r="E4366">
            <v>40407</v>
          </cell>
          <cell r="F4366">
            <v>286400</v>
          </cell>
        </row>
        <row r="4367">
          <cell r="A4367">
            <v>2704</v>
          </cell>
          <cell r="B4367" t="str">
            <v>LAVAMANOS PRESTIGIO Incr+Grif.FENIX CRNA</v>
          </cell>
          <cell r="C4367" t="str">
            <v>UN</v>
          </cell>
          <cell r="D4367">
            <v>737</v>
          </cell>
          <cell r="E4367">
            <v>40026</v>
          </cell>
          <cell r="F4367">
            <v>414000</v>
          </cell>
        </row>
        <row r="4368">
          <cell r="A4368">
            <v>2703</v>
          </cell>
          <cell r="B4368" t="str">
            <v>LAVAMANOS PRESTIGIO Incr+Grif.GAVIOTA</v>
          </cell>
          <cell r="C4368" t="str">
            <v>UN</v>
          </cell>
          <cell r="D4368">
            <v>737</v>
          </cell>
          <cell r="E4368">
            <v>40134</v>
          </cell>
          <cell r="F4368">
            <v>567240</v>
          </cell>
        </row>
        <row r="4369">
          <cell r="A4369">
            <v>2694</v>
          </cell>
          <cell r="B4369" t="str">
            <v>LAVAMANOS PRESTIGIO Peds 8" CRNA</v>
          </cell>
          <cell r="C4369" t="str">
            <v>UN</v>
          </cell>
          <cell r="D4369" t="str">
            <v>71690 color</v>
          </cell>
          <cell r="E4369">
            <v>40134</v>
          </cell>
          <cell r="F4369">
            <v>305751</v>
          </cell>
        </row>
        <row r="4370">
          <cell r="A4370">
            <v>2700</v>
          </cell>
          <cell r="B4370" t="str">
            <v>LAVAMANOS PRESTIGIO Peds+Grif.FENIX</v>
          </cell>
          <cell r="C4370" t="str">
            <v>UN</v>
          </cell>
          <cell r="D4370" t="str">
            <v>70680 color</v>
          </cell>
          <cell r="E4370">
            <v>40134</v>
          </cell>
          <cell r="F4370">
            <v>293000</v>
          </cell>
        </row>
        <row r="4371">
          <cell r="A4371">
            <v>2699</v>
          </cell>
          <cell r="B4371" t="str">
            <v>LAVAMANOS PRESTIGIO Peds+Grif.GAVIOTA</v>
          </cell>
          <cell r="C4371" t="str">
            <v>UN</v>
          </cell>
          <cell r="D4371" t="str">
            <v>70680 color</v>
          </cell>
          <cell r="E4371">
            <v>40134</v>
          </cell>
          <cell r="F4371">
            <v>785320</v>
          </cell>
        </row>
        <row r="4372">
          <cell r="A4372">
            <v>2695</v>
          </cell>
          <cell r="B4372" t="str">
            <v>LAVAMANOS PRESTIGIO Sbrp 8" CRNA</v>
          </cell>
          <cell r="C4372" t="str">
            <v>UN</v>
          </cell>
          <cell r="D4372">
            <v>7269</v>
          </cell>
          <cell r="E4372">
            <v>40407</v>
          </cell>
          <cell r="F4372">
            <v>286400</v>
          </cell>
        </row>
        <row r="4373">
          <cell r="A4373">
            <v>2701</v>
          </cell>
          <cell r="B4373" t="str">
            <v>LAVAMANOS PRESTIGIO Sbrp+Grif.ATHEN</v>
          </cell>
          <cell r="C4373" t="str">
            <v>UN</v>
          </cell>
          <cell r="D4373" t="str">
            <v>726 color Bl</v>
          </cell>
          <cell r="E4373">
            <v>40134</v>
          </cell>
          <cell r="F4373">
            <v>678600</v>
          </cell>
        </row>
        <row r="4374">
          <cell r="A4374">
            <v>2702</v>
          </cell>
          <cell r="B4374" t="str">
            <v>LAVAMANOS PRESTIGIO Sbrp+Grif.SFERA</v>
          </cell>
          <cell r="C4374" t="str">
            <v>UN</v>
          </cell>
          <cell r="D4374" t="str">
            <v>726Color Bl</v>
          </cell>
          <cell r="E4374">
            <v>40407</v>
          </cell>
          <cell r="F4374">
            <v>348600</v>
          </cell>
        </row>
        <row r="4375">
          <cell r="A4375">
            <v>1726</v>
          </cell>
          <cell r="B4375" t="str">
            <v>LAVAMANOS RIVIERA BLANCO</v>
          </cell>
          <cell r="C4375" t="str">
            <v>UN</v>
          </cell>
          <cell r="D4375">
            <v>5070</v>
          </cell>
          <cell r="E4375">
            <v>40407</v>
          </cell>
          <cell r="F4375">
            <v>145400</v>
          </cell>
        </row>
        <row r="4377">
          <cell r="A4377">
            <v>9401</v>
          </cell>
          <cell r="B4377" t="str">
            <v>LAVAMANOS RIVIERA PASTEL</v>
          </cell>
          <cell r="C4377" t="str">
            <v>UN</v>
          </cell>
          <cell r="E4377">
            <v>40407</v>
          </cell>
          <cell r="F4377">
            <v>145400</v>
          </cell>
        </row>
        <row r="4379">
          <cell r="A4379">
            <v>3498</v>
          </cell>
          <cell r="B4379" t="str">
            <v>LAVAMANOS SELECTA Incr CRNA</v>
          </cell>
          <cell r="C4379" t="str">
            <v>UN</v>
          </cell>
          <cell r="D4379" t="str">
            <v>07370blanco</v>
          </cell>
          <cell r="E4379">
            <v>40134</v>
          </cell>
          <cell r="F4379">
            <v>105000</v>
          </cell>
        </row>
        <row r="4380">
          <cell r="A4380">
            <v>3499</v>
          </cell>
          <cell r="B4380" t="str">
            <v>LAVAMANOS SELECTA Incr CRNA</v>
          </cell>
          <cell r="C4380" t="str">
            <v>UN</v>
          </cell>
          <cell r="D4380" t="str">
            <v>07370color</v>
          </cell>
          <cell r="E4380">
            <v>40134</v>
          </cell>
          <cell r="F4380">
            <v>112000</v>
          </cell>
        </row>
        <row r="4381">
          <cell r="A4381">
            <v>3494</v>
          </cell>
          <cell r="B4381" t="str">
            <v>LAVAMANOS SELECTA Peds CRNA</v>
          </cell>
          <cell r="C4381" t="str">
            <v>UN</v>
          </cell>
          <cell r="D4381" t="str">
            <v>71880blanco</v>
          </cell>
          <cell r="E4381">
            <v>40134</v>
          </cell>
          <cell r="F4381">
            <v>352000</v>
          </cell>
        </row>
        <row r="4382">
          <cell r="A4382">
            <v>3496</v>
          </cell>
          <cell r="B4382" t="str">
            <v>LAVAMANOS SELECTA Sbrp CRNA</v>
          </cell>
          <cell r="C4382" t="str">
            <v>UN</v>
          </cell>
          <cell r="D4382" t="str">
            <v>07269blanco</v>
          </cell>
          <cell r="E4382">
            <v>40134</v>
          </cell>
          <cell r="F4382">
            <v>273062</v>
          </cell>
        </row>
        <row r="4383">
          <cell r="A4383">
            <v>3497</v>
          </cell>
          <cell r="B4383" t="str">
            <v>LAVAMANOS SELECTA Sbrp CRNA</v>
          </cell>
          <cell r="C4383" t="str">
            <v>UN</v>
          </cell>
          <cell r="D4383" t="str">
            <v>07269color</v>
          </cell>
          <cell r="E4383">
            <v>40134</v>
          </cell>
          <cell r="F4383">
            <v>291446</v>
          </cell>
        </row>
        <row r="4384">
          <cell r="A4384">
            <v>76</v>
          </cell>
          <cell r="B4384" t="str">
            <v>LAVAMANOS SIENA BLANCO</v>
          </cell>
          <cell r="C4384" t="str">
            <v>UN</v>
          </cell>
          <cell r="D4384" t="str">
            <v>5091/5090</v>
          </cell>
          <cell r="E4384">
            <v>40407</v>
          </cell>
          <cell r="F4384">
            <v>60900</v>
          </cell>
        </row>
        <row r="4386">
          <cell r="A4386">
            <v>9402</v>
          </cell>
          <cell r="B4386" t="str">
            <v>LAVAMANOS SIENA PASTEL</v>
          </cell>
          <cell r="C4386" t="str">
            <v>UN</v>
          </cell>
          <cell r="E4386">
            <v>40407</v>
          </cell>
          <cell r="F4386">
            <v>60900</v>
          </cell>
        </row>
        <row r="4388">
          <cell r="A4388">
            <v>75</v>
          </cell>
          <cell r="B4388" t="str">
            <v>LAVAMANOS SIENA PREMIUM</v>
          </cell>
          <cell r="C4388" t="str">
            <v>UN</v>
          </cell>
          <cell r="D4388" t="str">
            <v>5091/5090</v>
          </cell>
          <cell r="E4388">
            <v>40407</v>
          </cell>
          <cell r="F4388">
            <v>60900</v>
          </cell>
        </row>
        <row r="4389">
          <cell r="A4389">
            <v>104809</v>
          </cell>
          <cell r="B4389" t="str">
            <v>LAVAMANOS SOBREPONER ENNA CORONA</v>
          </cell>
          <cell r="C4389" t="str">
            <v>UN</v>
          </cell>
          <cell r="D4389">
            <v>7279</v>
          </cell>
          <cell r="E4389">
            <v>41208</v>
          </cell>
          <cell r="F4389">
            <v>102100</v>
          </cell>
        </row>
        <row r="4390">
          <cell r="A4390">
            <v>587</v>
          </cell>
          <cell r="B4390" t="str">
            <v>LAVAMANOS STILO 4-8" Peds CRNA</v>
          </cell>
          <cell r="C4390" t="str">
            <v>UN</v>
          </cell>
          <cell r="D4390">
            <v>7451</v>
          </cell>
          <cell r="E4390">
            <v>40407</v>
          </cell>
          <cell r="F4390">
            <v>172800</v>
          </cell>
        </row>
        <row r="4391">
          <cell r="A4391">
            <v>586</v>
          </cell>
          <cell r="B4391" t="str">
            <v>LAVAMANOS STILO 4-8" Sbrp CRNA</v>
          </cell>
          <cell r="C4391" t="str">
            <v>UN</v>
          </cell>
          <cell r="D4391">
            <v>7451</v>
          </cell>
          <cell r="E4391">
            <v>40407</v>
          </cell>
          <cell r="F4391">
            <v>172800</v>
          </cell>
        </row>
        <row r="4392">
          <cell r="A4392">
            <v>2705</v>
          </cell>
          <cell r="B4392" t="str">
            <v>LAVAMANOS STILO Peds+Grif.Mctrl CRNA</v>
          </cell>
          <cell r="C4392" t="str">
            <v>UN</v>
          </cell>
          <cell r="D4392" t="str">
            <v>715col+90510</v>
          </cell>
          <cell r="E4392">
            <v>40407</v>
          </cell>
          <cell r="F4392">
            <v>172800</v>
          </cell>
        </row>
        <row r="4393">
          <cell r="A4393">
            <v>2706</v>
          </cell>
          <cell r="B4393" t="str">
            <v>LAVAMANOS STILO Sbrp+Grif.Sfera CRNA</v>
          </cell>
          <cell r="C4393" t="str">
            <v>UN</v>
          </cell>
          <cell r="D4393" t="str">
            <v>725Color Azu</v>
          </cell>
          <cell r="E4393">
            <v>40407</v>
          </cell>
          <cell r="F4393">
            <v>172800</v>
          </cell>
        </row>
        <row r="4394">
          <cell r="A4394">
            <v>2785</v>
          </cell>
          <cell r="B4394" t="str">
            <v>LAVAMANOS TIFANY Peds+Grif.MctrlCRNA</v>
          </cell>
          <cell r="C4394" t="str">
            <v>UN</v>
          </cell>
          <cell r="D4394" t="str">
            <v>71480/44bla</v>
          </cell>
          <cell r="E4394">
            <v>40134</v>
          </cell>
          <cell r="F4394">
            <v>230500</v>
          </cell>
        </row>
        <row r="4395">
          <cell r="A4395">
            <v>2784</v>
          </cell>
          <cell r="B4395" t="str">
            <v>LAVAMANOS TIFANY Peds+Grif.Monocontrol</v>
          </cell>
          <cell r="C4395" t="str">
            <v>UN</v>
          </cell>
          <cell r="D4395" t="str">
            <v>71480/40col</v>
          </cell>
          <cell r="E4395">
            <v>40134</v>
          </cell>
          <cell r="F4395">
            <v>237500</v>
          </cell>
        </row>
        <row r="4397">
          <cell r="B4397" t="str">
            <v>Tekhne Ltda. Control Integral de Obras</v>
          </cell>
        </row>
        <row r="4401">
          <cell r="B4401" t="str">
            <v>Listado de Insumos</v>
          </cell>
        </row>
        <row r="4403">
          <cell r="A4403">
            <v>43132</v>
          </cell>
          <cell r="C4403" t="str">
            <v>INSTITUTO DISTRITAL DE RECREACION Y</v>
          </cell>
          <cell r="E4403" t="str">
            <v>Página 61</v>
          </cell>
        </row>
        <row r="4406">
          <cell r="A4406" t="str">
            <v>Código</v>
          </cell>
          <cell r="B4406" t="str">
            <v>Descripción</v>
          </cell>
          <cell r="D4406" t="str">
            <v>Unidad</v>
          </cell>
          <cell r="F4406" t="str">
            <v>Referencia</v>
          </cell>
        </row>
        <row r="4409">
          <cell r="A4409">
            <v>100695</v>
          </cell>
          <cell r="B4409" t="str">
            <v>LAVAMANOS VALENCIA Sbrp Blanco</v>
          </cell>
          <cell r="C4409" t="str">
            <v>UN</v>
          </cell>
          <cell r="D4409" t="str">
            <v>07269blanco</v>
          </cell>
          <cell r="E4409">
            <v>42857</v>
          </cell>
          <cell r="F4409">
            <v>99578</v>
          </cell>
        </row>
        <row r="4410">
          <cell r="A4410">
            <v>102320</v>
          </cell>
          <cell r="B4410" t="str">
            <v>LAVAMANOS VARESE Sbrp ALFA</v>
          </cell>
          <cell r="C4410" t="str">
            <v>UN</v>
          </cell>
          <cell r="D4410" t="str">
            <v>0430 color</v>
          </cell>
          <cell r="E4410">
            <v>40120</v>
          </cell>
          <cell r="F4410">
            <v>136602</v>
          </cell>
        </row>
        <row r="4411">
          <cell r="A4411">
            <v>2787</v>
          </cell>
          <cell r="B4411" t="str">
            <v>LAVAMANOS VERONA Colgar CRNA</v>
          </cell>
          <cell r="C4411" t="str">
            <v>UN</v>
          </cell>
          <cell r="D4411">
            <v>1421</v>
          </cell>
          <cell r="E4411">
            <v>40408</v>
          </cell>
          <cell r="F4411">
            <v>38544</v>
          </cell>
        </row>
        <row r="4412">
          <cell r="A4412">
            <v>2788</v>
          </cell>
          <cell r="B4412" t="str">
            <v>LAVAMANOS VERONA Colgar CRNA</v>
          </cell>
          <cell r="C4412" t="str">
            <v>UN</v>
          </cell>
          <cell r="D4412">
            <v>1421</v>
          </cell>
          <cell r="E4412">
            <v>40408</v>
          </cell>
          <cell r="F4412">
            <v>38544</v>
          </cell>
        </row>
        <row r="4413">
          <cell r="A4413">
            <v>582</v>
          </cell>
          <cell r="B4413" t="str">
            <v>LAVAMANOS VERONA Peds CRNA</v>
          </cell>
          <cell r="C4413" t="str">
            <v>UN</v>
          </cell>
          <cell r="D4413">
            <v>5210</v>
          </cell>
          <cell r="E4413">
            <v>40408</v>
          </cell>
          <cell r="F4413">
            <v>69400</v>
          </cell>
        </row>
        <row r="4414">
          <cell r="A4414">
            <v>2958</v>
          </cell>
          <cell r="B4414" t="str">
            <v>LAVAMANOS VICTORIA BLANCO</v>
          </cell>
          <cell r="C4414" t="str">
            <v>UN</v>
          </cell>
          <cell r="D4414" t="str">
            <v>150/9601</v>
          </cell>
          <cell r="E4414">
            <v>42209</v>
          </cell>
          <cell r="F4414">
            <v>153934</v>
          </cell>
        </row>
        <row r="4416">
          <cell r="A4416">
            <v>9403</v>
          </cell>
          <cell r="B4416" t="str">
            <v>LAVAMANOS VICTORIA PASTEL</v>
          </cell>
          <cell r="C4416" t="str">
            <v>UN</v>
          </cell>
          <cell r="E4416">
            <v>40408</v>
          </cell>
          <cell r="F4416">
            <v>346900</v>
          </cell>
        </row>
        <row r="4418">
          <cell r="A4418">
            <v>2975</v>
          </cell>
          <cell r="B4418" t="str">
            <v>LAVAMANOS VICTORIA PREMIUM</v>
          </cell>
          <cell r="C4418" t="str">
            <v>UN</v>
          </cell>
          <cell r="D4418" t="str">
            <v>150/9694</v>
          </cell>
          <cell r="E4418">
            <v>40134</v>
          </cell>
          <cell r="F4418">
            <v>270000</v>
          </cell>
        </row>
        <row r="4419">
          <cell r="A4419">
            <v>584</v>
          </cell>
          <cell r="B4419" t="str">
            <v>LAVAMANOS VICTORIANA Sbrp CRNA</v>
          </cell>
          <cell r="C4419" t="str">
            <v>UN</v>
          </cell>
          <cell r="D4419" t="str">
            <v>0430 blanco</v>
          </cell>
          <cell r="E4419">
            <v>40408</v>
          </cell>
          <cell r="F4419">
            <v>162000</v>
          </cell>
        </row>
        <row r="4420">
          <cell r="A4420">
            <v>583</v>
          </cell>
          <cell r="B4420" t="str">
            <v>LAVAMANOS VICTORIANA/ MAZARA</v>
          </cell>
          <cell r="C4420" t="str">
            <v>UN</v>
          </cell>
          <cell r="D4420" t="str">
            <v>0430 color</v>
          </cell>
          <cell r="E4420">
            <v>42590</v>
          </cell>
          <cell r="F4420">
            <v>162000</v>
          </cell>
        </row>
        <row r="4421">
          <cell r="A4421">
            <v>4007</v>
          </cell>
          <cell r="B4421" t="str">
            <v>LAVARROPA PORCELANA FRIAFIRPLAK 46x51</v>
          </cell>
          <cell r="C4421" t="str">
            <v>UN</v>
          </cell>
          <cell r="D4421">
            <v>1045272</v>
          </cell>
          <cell r="E4421">
            <v>40410</v>
          </cell>
          <cell r="F4421">
            <v>119213</v>
          </cell>
        </row>
        <row r="4422">
          <cell r="A4422">
            <v>4008</v>
          </cell>
          <cell r="B4422" t="str">
            <v>LAVARROPA PORCELANA FRIAFIRPLAK 48x60</v>
          </cell>
          <cell r="C4422" t="str">
            <v>UN</v>
          </cell>
          <cell r="D4422">
            <v>1045541</v>
          </cell>
          <cell r="E4422">
            <v>40410</v>
          </cell>
          <cell r="F4422">
            <v>79550</v>
          </cell>
        </row>
        <row r="4423">
          <cell r="A4423">
            <v>4009</v>
          </cell>
          <cell r="B4423" t="str">
            <v>LAVARROPA PORCELANA FRIAFIRPLAK 80x60</v>
          </cell>
          <cell r="C4423" t="str">
            <v>UN</v>
          </cell>
          <cell r="D4423">
            <v>1045811</v>
          </cell>
          <cell r="E4423">
            <v>40410</v>
          </cell>
          <cell r="F4423">
            <v>201642</v>
          </cell>
        </row>
        <row r="4425">
          <cell r="A4425">
            <v>104295</v>
          </cell>
          <cell r="B4425" t="str">
            <v>LLAVE ANTIVANDALICA CROMADA DOCOL</v>
          </cell>
          <cell r="C4425" t="str">
            <v>UN</v>
          </cell>
          <cell r="E4425">
            <v>40941</v>
          </cell>
          <cell r="F4425">
            <v>206480</v>
          </cell>
        </row>
        <row r="4427">
          <cell r="A4427">
            <v>594</v>
          </cell>
          <cell r="B4427" t="str">
            <v>LLAVE JARDIN LIVIANA Ø1/2" EN BRONCE</v>
          </cell>
          <cell r="C4427" t="str">
            <v>UN</v>
          </cell>
          <cell r="D4427" t="str">
            <v>Cromo</v>
          </cell>
          <cell r="E4427">
            <v>42790</v>
          </cell>
          <cell r="F4427">
            <v>13900</v>
          </cell>
        </row>
        <row r="4428">
          <cell r="A4428">
            <v>593</v>
          </cell>
          <cell r="B4428" t="str">
            <v>LLAVE JARDIN Pesada.1/2"</v>
          </cell>
          <cell r="C4428" t="str">
            <v>UN</v>
          </cell>
          <cell r="D4428" t="str">
            <v>97720Cromo</v>
          </cell>
          <cell r="E4428">
            <v>42857</v>
          </cell>
          <cell r="F4428">
            <v>26990</v>
          </cell>
        </row>
        <row r="4429">
          <cell r="A4429">
            <v>595</v>
          </cell>
          <cell r="B4429" t="str">
            <v>LLAVE JARDIN SATINADA PESADA GRIVAL</v>
          </cell>
          <cell r="C4429" t="str">
            <v>UN</v>
          </cell>
          <cell r="D4429" t="str">
            <v>97770Cromo</v>
          </cell>
          <cell r="E4429">
            <v>40408</v>
          </cell>
          <cell r="F4429">
            <v>11700</v>
          </cell>
        </row>
        <row r="4430">
          <cell r="A4430">
            <v>3572</v>
          </cell>
          <cell r="B4430" t="str">
            <v>LLAVE L/M. PLATINO 4" GRICOL</v>
          </cell>
          <cell r="C4430" t="str">
            <v>UN</v>
          </cell>
          <cell r="D4430">
            <v>1063800</v>
          </cell>
          <cell r="E4430">
            <v>40134</v>
          </cell>
          <cell r="F4430">
            <v>37000</v>
          </cell>
        </row>
        <row r="4431">
          <cell r="A4431">
            <v>2079</v>
          </cell>
          <cell r="B4431" t="str">
            <v>LLAVE L/M.URANO Cl GRICOL</v>
          </cell>
          <cell r="C4431" t="str">
            <v>UN</v>
          </cell>
          <cell r="D4431">
            <v>1100122</v>
          </cell>
          <cell r="E4431">
            <v>40134</v>
          </cell>
          <cell r="F4431">
            <v>23600</v>
          </cell>
        </row>
        <row r="4432">
          <cell r="A4432">
            <v>2080</v>
          </cell>
          <cell r="B4432" t="str">
            <v>LLAVE L/M.URANO CONJ.Cl GRICOL</v>
          </cell>
          <cell r="C4432" t="str">
            <v>UN</v>
          </cell>
          <cell r="D4432">
            <v>1100222</v>
          </cell>
          <cell r="E4432">
            <v>40134</v>
          </cell>
          <cell r="F4432">
            <v>35100</v>
          </cell>
        </row>
        <row r="4434">
          <cell r="A4434">
            <v>106472</v>
          </cell>
          <cell r="B4434" t="str">
            <v>LLAVE LAVAMANOS (individual o sencilla)</v>
          </cell>
          <cell r="C4434" t="str">
            <v>und</v>
          </cell>
          <cell r="E4434">
            <v>42996</v>
          </cell>
          <cell r="F4434">
            <v>14900</v>
          </cell>
        </row>
        <row r="4436">
          <cell r="A4436">
            <v>2091</v>
          </cell>
          <cell r="B4436" t="str">
            <v>LLAVE MANGUERA Amar. GRICOL</v>
          </cell>
          <cell r="C4436" t="str">
            <v>UN</v>
          </cell>
          <cell r="D4436" t="str">
            <v>01-997711</v>
          </cell>
          <cell r="E4436">
            <v>40408</v>
          </cell>
          <cell r="F4436">
            <v>13500</v>
          </cell>
        </row>
        <row r="4437">
          <cell r="A4437">
            <v>2090</v>
          </cell>
          <cell r="B4437" t="str">
            <v>LLAVE TERMINAL Cr. GRICOL</v>
          </cell>
          <cell r="C4437" t="str">
            <v>UN</v>
          </cell>
          <cell r="D4437" t="str">
            <v>01-995711</v>
          </cell>
          <cell r="E4437">
            <v>40408</v>
          </cell>
          <cell r="F4437">
            <v>10200</v>
          </cell>
        </row>
        <row r="4438">
          <cell r="A4438">
            <v>2089</v>
          </cell>
          <cell r="B4438" t="str">
            <v>LLAVE TERMNINAL LIVIANA 1/2"-METAL</v>
          </cell>
          <cell r="C4438" t="str">
            <v>UN</v>
          </cell>
          <cell r="D4438" t="str">
            <v>01-995411</v>
          </cell>
          <cell r="E4438">
            <v>42857</v>
          </cell>
          <cell r="F4438">
            <v>20504</v>
          </cell>
        </row>
        <row r="4439">
          <cell r="A4439">
            <v>102220</v>
          </cell>
          <cell r="B4439" t="str">
            <v>MANGUERA DE 1/2" JARDÍN TIPO LIVIANO (de</v>
          </cell>
          <cell r="C4439" t="str">
            <v>ML</v>
          </cell>
          <cell r="D4439" t="str">
            <v>01-997711</v>
          </cell>
          <cell r="E4439">
            <v>42992</v>
          </cell>
          <cell r="F4439">
            <v>2064</v>
          </cell>
        </row>
        <row r="4440">
          <cell r="A4440">
            <v>2099</v>
          </cell>
          <cell r="B4440" t="str">
            <v>MANIJA L/M.KRISTHAL Mezc4"GRICOL</v>
          </cell>
          <cell r="C4440" t="str">
            <v>UN</v>
          </cell>
          <cell r="D4440" t="str">
            <v>RB 1149-00</v>
          </cell>
          <cell r="E4440">
            <v>40408</v>
          </cell>
          <cell r="F4440">
            <v>10800</v>
          </cell>
        </row>
        <row r="4441">
          <cell r="A4441">
            <v>2098</v>
          </cell>
          <cell r="B4441" t="str">
            <v>MANIJA L/M.URANO Mezc.4"GRICOL</v>
          </cell>
          <cell r="C4441" t="str">
            <v>UN</v>
          </cell>
          <cell r="D4441" t="str">
            <v>RB 0190-00</v>
          </cell>
          <cell r="E4441">
            <v>40408</v>
          </cell>
          <cell r="F4441">
            <v>10800</v>
          </cell>
        </row>
        <row r="4443">
          <cell r="A4443">
            <v>104671</v>
          </cell>
          <cell r="B4443" t="str">
            <v>MEZCLADOR DUCHA</v>
          </cell>
          <cell r="C4443" t="str">
            <v>UN</v>
          </cell>
          <cell r="E4443">
            <v>42857</v>
          </cell>
          <cell r="F4443">
            <v>354382</v>
          </cell>
        </row>
        <row r="4444">
          <cell r="A4444">
            <v>106385</v>
          </cell>
          <cell r="B4444" t="str">
            <v>Mezclador monocontrol ref. Amur o similar</v>
          </cell>
          <cell r="C4444" t="str">
            <v>UN</v>
          </cell>
          <cell r="E4444">
            <v>40317</v>
          </cell>
          <cell r="F4444">
            <v>214900</v>
          </cell>
        </row>
        <row r="4445">
          <cell r="A4445">
            <v>101104</v>
          </cell>
          <cell r="B4445" t="str">
            <v>Neopreno</v>
          </cell>
          <cell r="C4445" t="str">
            <v>KG</v>
          </cell>
          <cell r="E4445">
            <v>40130</v>
          </cell>
          <cell r="F4445">
            <v>18400</v>
          </cell>
        </row>
        <row r="4446">
          <cell r="A4446">
            <v>102230</v>
          </cell>
          <cell r="B4446" t="str">
            <v>Neopreno a=20cm e=5mm **</v>
          </cell>
          <cell r="C4446" t="str">
            <v>ML</v>
          </cell>
          <cell r="E4446">
            <v>40081</v>
          </cell>
          <cell r="F4446">
            <v>13920</v>
          </cell>
        </row>
        <row r="4447">
          <cell r="A4447">
            <v>100614</v>
          </cell>
          <cell r="B4447" t="str">
            <v>Neopreno a=5cm e=2cm Dureza 65 Shore</v>
          </cell>
          <cell r="C4447" t="str">
            <v>ML</v>
          </cell>
          <cell r="E4447">
            <v>42656</v>
          </cell>
          <cell r="F4447">
            <v>20880</v>
          </cell>
        </row>
        <row r="4448">
          <cell r="A4448">
            <v>102348</v>
          </cell>
          <cell r="B4448" t="str">
            <v>Neopreno Banda a=20cmx 3/16" **</v>
          </cell>
          <cell r="C4448" t="str">
            <v>ML</v>
          </cell>
          <cell r="E4448">
            <v>40127</v>
          </cell>
          <cell r="F4448">
            <v>33640</v>
          </cell>
        </row>
        <row r="4450">
          <cell r="A4450">
            <v>603</v>
          </cell>
          <cell r="B4450" t="str">
            <v>ORINAL GRANDE</v>
          </cell>
          <cell r="C4450" t="str">
            <v>UN</v>
          </cell>
          <cell r="D4450">
            <v>6104</v>
          </cell>
          <cell r="E4450">
            <v>40540</v>
          </cell>
          <cell r="F4450">
            <v>258609</v>
          </cell>
        </row>
        <row r="4451">
          <cell r="A4451">
            <v>604</v>
          </cell>
          <cell r="B4451" t="str">
            <v>ORINAL ARRECIFE ANTIBACTERIAL PARA</v>
          </cell>
          <cell r="C4451" t="str">
            <v>UN</v>
          </cell>
          <cell r="D4451">
            <v>401</v>
          </cell>
          <cell r="E4451">
            <v>42853</v>
          </cell>
          <cell r="F4451">
            <v>209900</v>
          </cell>
        </row>
        <row r="4453">
          <cell r="A4453">
            <v>105226</v>
          </cell>
          <cell r="B4453" t="str">
            <v>ORINAL ARRECIFE CON GRIFERIA DE PUSH</v>
          </cell>
          <cell r="C4453" t="str">
            <v>UN</v>
          </cell>
          <cell r="E4453">
            <v>42605</v>
          </cell>
          <cell r="F4453">
            <v>320900</v>
          </cell>
        </row>
        <row r="4454">
          <cell r="A4454">
            <v>103511</v>
          </cell>
          <cell r="B4454" t="str">
            <v>Orinal con desague y sifon porcel impor blanco**</v>
          </cell>
          <cell r="C4454" t="str">
            <v>und</v>
          </cell>
          <cell r="E4454">
            <v>40511</v>
          </cell>
          <cell r="F4454">
            <v>164720</v>
          </cell>
        </row>
        <row r="4455">
          <cell r="A4455">
            <v>101266</v>
          </cell>
          <cell r="B4455" t="str">
            <v>ORINAL ECOLOGICO (Cerámica</v>
          </cell>
          <cell r="C4455" t="str">
            <v>UN</v>
          </cell>
          <cell r="E4455">
            <v>42272</v>
          </cell>
          <cell r="F4455">
            <v>710000</v>
          </cell>
        </row>
        <row r="4456">
          <cell r="A4456">
            <v>104270</v>
          </cell>
          <cell r="B4456" t="str">
            <v>ORINAL GOTTA CORONA BLANCO</v>
          </cell>
          <cell r="C4456" t="str">
            <v>UN</v>
          </cell>
          <cell r="E4456">
            <v>42970</v>
          </cell>
          <cell r="F4456">
            <v>576900</v>
          </cell>
        </row>
        <row r="4458">
          <cell r="A4458">
            <v>9450</v>
          </cell>
          <cell r="B4458" t="str">
            <v>ORINAL INFANTIL CON GRIFERIA CORONA</v>
          </cell>
          <cell r="C4458" t="str">
            <v>UN</v>
          </cell>
          <cell r="D4458">
            <v>6113</v>
          </cell>
          <cell r="E4458">
            <v>40134</v>
          </cell>
          <cell r="F4458">
            <v>172000</v>
          </cell>
        </row>
        <row r="4459">
          <cell r="A4459">
            <v>606</v>
          </cell>
          <cell r="B4459" t="str">
            <v>ORINAL INFANTIL CORONA</v>
          </cell>
          <cell r="C4459" t="str">
            <v>UN</v>
          </cell>
          <cell r="D4459">
            <v>6103</v>
          </cell>
          <cell r="E4459">
            <v>40134</v>
          </cell>
          <cell r="F4459">
            <v>100100</v>
          </cell>
        </row>
        <row r="4460">
          <cell r="A4460">
            <v>605</v>
          </cell>
          <cell r="B4460" t="str">
            <v>Orinal para colgar Mediano(consumo 3.8 Lpf)</v>
          </cell>
          <cell r="C4460" t="str">
            <v>UN</v>
          </cell>
          <cell r="D4460">
            <v>402</v>
          </cell>
          <cell r="E4460">
            <v>42797</v>
          </cell>
          <cell r="F4460">
            <v>211900</v>
          </cell>
        </row>
        <row r="4461">
          <cell r="A4461">
            <v>2799</v>
          </cell>
          <cell r="B4461" t="str">
            <v>ORINAL Residencial+Grif Quick CRNA</v>
          </cell>
          <cell r="C4461" t="str">
            <v>UN</v>
          </cell>
          <cell r="D4461" t="str">
            <v>06103blanco</v>
          </cell>
          <cell r="E4461">
            <v>40130</v>
          </cell>
          <cell r="F4461">
            <v>143800</v>
          </cell>
        </row>
        <row r="4462">
          <cell r="A4462">
            <v>9451</v>
          </cell>
          <cell r="B4462" t="str">
            <v>ORINAL SANTA FE CON GRIFERIA CORONA</v>
          </cell>
          <cell r="C4462" t="str">
            <v>UN</v>
          </cell>
          <cell r="D4462">
            <v>10402</v>
          </cell>
          <cell r="E4462">
            <v>40408</v>
          </cell>
          <cell r="F4462">
            <v>129750</v>
          </cell>
        </row>
        <row r="4464">
          <cell r="A4464">
            <v>100819</v>
          </cell>
          <cell r="B4464" t="str">
            <v>Oxicorte (Estruct.Compleja) **</v>
          </cell>
          <cell r="C4464" t="str">
            <v>UN</v>
          </cell>
          <cell r="E4464">
            <v>42797</v>
          </cell>
          <cell r="F4464">
            <v>3900</v>
          </cell>
        </row>
        <row r="4465">
          <cell r="A4465">
            <v>100053</v>
          </cell>
          <cell r="B4465" t="str">
            <v>Oxicorte (Senc) ML*</v>
          </cell>
          <cell r="C4465" t="str">
            <v>UN</v>
          </cell>
          <cell r="E4465">
            <v>42857</v>
          </cell>
          <cell r="F4465">
            <v>3200</v>
          </cell>
        </row>
        <row r="4467">
          <cell r="A4467">
            <v>103091</v>
          </cell>
          <cell r="B4467" t="str">
            <v>Papelera Acero Inox. con tapaH=28cm;D=19cm</v>
          </cell>
          <cell r="C4467" t="str">
            <v>UN</v>
          </cell>
          <cell r="D4467">
            <v>6840</v>
          </cell>
          <cell r="E4467">
            <v>40410</v>
          </cell>
          <cell r="F4467">
            <v>40000</v>
          </cell>
        </row>
        <row r="4468">
          <cell r="A4468">
            <v>607</v>
          </cell>
          <cell r="B4468" t="str">
            <v>PAPELERA ASTRO CRNA</v>
          </cell>
          <cell r="C4468" t="str">
            <v>UN</v>
          </cell>
          <cell r="D4468">
            <v>6840</v>
          </cell>
          <cell r="E4468">
            <v>40130</v>
          </cell>
          <cell r="F4468">
            <v>9600</v>
          </cell>
        </row>
        <row r="4470">
          <cell r="A4470">
            <v>104918</v>
          </cell>
          <cell r="B4470" t="str">
            <v>Papelera de acero con pedal (5 Litros) Aeluxx</v>
          </cell>
          <cell r="C4470" t="str">
            <v>UN</v>
          </cell>
          <cell r="E4470">
            <v>41766</v>
          </cell>
          <cell r="F4470">
            <v>40000</v>
          </cell>
        </row>
        <row r="4471">
          <cell r="A4471">
            <v>104300</v>
          </cell>
          <cell r="B4471" t="str">
            <v>Papelera Metal.Cromada multiusos. 5 lts - Essenza</v>
          </cell>
          <cell r="C4471" t="str">
            <v>UN</v>
          </cell>
          <cell r="E4471">
            <v>41766</v>
          </cell>
          <cell r="F4471">
            <v>39000</v>
          </cell>
        </row>
        <row r="4473">
          <cell r="B4473" t="str">
            <v>Tekhne Ltda. Control Integral de Obras</v>
          </cell>
        </row>
        <row r="4477">
          <cell r="B4477" t="str">
            <v>Listado de Insumos</v>
          </cell>
        </row>
        <row r="4479">
          <cell r="A4479">
            <v>43132</v>
          </cell>
          <cell r="C4479" t="str">
            <v>INSTITUTO DISTRITAL DE RECREACION Y</v>
          </cell>
          <cell r="E4479" t="str">
            <v>Página 62</v>
          </cell>
        </row>
        <row r="4482">
          <cell r="A4482" t="str">
            <v>Código</v>
          </cell>
          <cell r="B4482" t="str">
            <v>Descripción</v>
          </cell>
          <cell r="D4482" t="str">
            <v>Unidad</v>
          </cell>
          <cell r="F4482" t="str">
            <v>Referencia</v>
          </cell>
        </row>
        <row r="4485">
          <cell r="A4485">
            <v>100155</v>
          </cell>
          <cell r="B4485" t="str">
            <v>Pegamento para Foil de aluminio o Liencillo **</v>
          </cell>
          <cell r="C4485" t="str">
            <v>M2</v>
          </cell>
          <cell r="E4485">
            <v>40134</v>
          </cell>
          <cell r="F4485">
            <v>347</v>
          </cell>
        </row>
        <row r="4486">
          <cell r="A4486">
            <v>104308</v>
          </cell>
          <cell r="B4486" t="str">
            <v>Percha Sencilla Cromada importada</v>
          </cell>
          <cell r="C4486" t="str">
            <v>und</v>
          </cell>
          <cell r="E4486">
            <v>40952</v>
          </cell>
          <cell r="F4486">
            <v>8700</v>
          </cell>
        </row>
        <row r="4487">
          <cell r="A4487">
            <v>103980</v>
          </cell>
          <cell r="B4487" t="str">
            <v>POCETA</v>
          </cell>
          <cell r="C4487" t="str">
            <v>und</v>
          </cell>
          <cell r="E4487">
            <v>42935</v>
          </cell>
          <cell r="F4487">
            <v>149900</v>
          </cell>
        </row>
        <row r="4488">
          <cell r="A4488">
            <v>104550</v>
          </cell>
          <cell r="B4488" t="str">
            <v>REDUCCIÓN HG 3/4"A 1/2"</v>
          </cell>
          <cell r="C4488" t="str">
            <v>UN</v>
          </cell>
          <cell r="E4488">
            <v>41162</v>
          </cell>
          <cell r="F4488">
            <v>700</v>
          </cell>
        </row>
        <row r="4489">
          <cell r="A4489">
            <v>106390</v>
          </cell>
          <cell r="B4489" t="str">
            <v>REGADERA CABEZA DE DUCHA INCRUSTAR</v>
          </cell>
          <cell r="C4489" t="str">
            <v>UD</v>
          </cell>
          <cell r="E4489">
            <v>42877</v>
          </cell>
          <cell r="F4489">
            <v>194900</v>
          </cell>
        </row>
        <row r="4491">
          <cell r="A4491">
            <v>609</v>
          </cell>
          <cell r="B4491" t="str">
            <v>REGADERA Cte. Cromada GRIVAL</v>
          </cell>
          <cell r="C4491" t="str">
            <v>UN</v>
          </cell>
          <cell r="D4491" t="str">
            <v>92400Cromo</v>
          </cell>
          <cell r="E4491">
            <v>40408</v>
          </cell>
          <cell r="F4491">
            <v>18900</v>
          </cell>
        </row>
        <row r="4492">
          <cell r="A4492">
            <v>2078</v>
          </cell>
          <cell r="B4492" t="str">
            <v>REGADERA DUCHA VICTORIA GRICOL</v>
          </cell>
          <cell r="C4492" t="str">
            <v>UN</v>
          </cell>
          <cell r="D4492">
            <v>1123011</v>
          </cell>
          <cell r="E4492">
            <v>40134</v>
          </cell>
          <cell r="F4492">
            <v>10399</v>
          </cell>
        </row>
        <row r="4493">
          <cell r="A4493">
            <v>2086</v>
          </cell>
          <cell r="B4493" t="str">
            <v>REGADERA DUCHA GRADUABLE PLATINO</v>
          </cell>
          <cell r="C4493" t="str">
            <v>UN</v>
          </cell>
          <cell r="D4493" t="str">
            <v>01 0624 00</v>
          </cell>
          <cell r="E4493">
            <v>40134</v>
          </cell>
          <cell r="F4493">
            <v>32400</v>
          </cell>
        </row>
        <row r="4494">
          <cell r="A4494">
            <v>31900</v>
          </cell>
          <cell r="B4494" t="str">
            <v>REGADERA ITALIANA DUCHA Cr GRICOL</v>
          </cell>
          <cell r="C4494" t="str">
            <v>UN</v>
          </cell>
          <cell r="D4494">
            <v>1041311</v>
          </cell>
          <cell r="E4494">
            <v>40134</v>
          </cell>
          <cell r="F4494">
            <v>69200</v>
          </cell>
        </row>
        <row r="4495">
          <cell r="A4495">
            <v>558</v>
          </cell>
          <cell r="B4495" t="str">
            <v>REGADERA VENECIANA GRIVAL</v>
          </cell>
          <cell r="C4495" t="str">
            <v>UN</v>
          </cell>
          <cell r="D4495" t="str">
            <v>92420Neutro</v>
          </cell>
          <cell r="E4495">
            <v>40408</v>
          </cell>
          <cell r="F4495">
            <v>22400</v>
          </cell>
        </row>
        <row r="4497">
          <cell r="A4497">
            <v>103821</v>
          </cell>
          <cell r="B4497" t="str">
            <v>REGISTRO DE BOLA Ø3"</v>
          </cell>
          <cell r="C4497" t="str">
            <v>und</v>
          </cell>
          <cell r="E4497">
            <v>42857</v>
          </cell>
          <cell r="F4497">
            <v>225089</v>
          </cell>
        </row>
        <row r="4499">
          <cell r="A4499">
            <v>2085</v>
          </cell>
          <cell r="B4499" t="str">
            <v>REGISTRO DUCHA KRISTHAL GRICOL</v>
          </cell>
          <cell r="C4499" t="str">
            <v>UN</v>
          </cell>
          <cell r="D4499">
            <v>111300</v>
          </cell>
          <cell r="E4499">
            <v>40408</v>
          </cell>
          <cell r="F4499">
            <v>21000</v>
          </cell>
        </row>
        <row r="4500">
          <cell r="A4500">
            <v>2077</v>
          </cell>
          <cell r="B4500" t="str">
            <v>REGISTRO DUCHA URANO GRICOL</v>
          </cell>
          <cell r="C4500" t="str">
            <v>UN</v>
          </cell>
          <cell r="D4500">
            <v>1103522</v>
          </cell>
          <cell r="E4500">
            <v>40408</v>
          </cell>
          <cell r="F4500">
            <v>21000</v>
          </cell>
        </row>
        <row r="4502">
          <cell r="A4502">
            <v>1323</v>
          </cell>
          <cell r="B4502" t="str">
            <v>ROCETA DE PORCELANA</v>
          </cell>
          <cell r="C4502" t="str">
            <v>UN</v>
          </cell>
          <cell r="E4502">
            <v>39884</v>
          </cell>
          <cell r="F4502">
            <v>1313</v>
          </cell>
        </row>
        <row r="4504">
          <cell r="A4504">
            <v>2947</v>
          </cell>
          <cell r="B4504" t="str">
            <v>SANITARIO BLANCO TAZA REDONDA</v>
          </cell>
          <cell r="C4504" t="str">
            <v>UN</v>
          </cell>
          <cell r="D4504">
            <v>1090</v>
          </cell>
          <cell r="E4504">
            <v>42797</v>
          </cell>
          <cell r="F4504">
            <v>136900</v>
          </cell>
        </row>
        <row r="4506">
          <cell r="A4506">
            <v>104557</v>
          </cell>
          <cell r="B4506" t="str">
            <v>SANITARIO ACOMET. POSTERIOR BALTICO</v>
          </cell>
          <cell r="C4506" t="str">
            <v>UN</v>
          </cell>
          <cell r="E4506">
            <v>42857</v>
          </cell>
          <cell r="F4506">
            <v>506900</v>
          </cell>
        </row>
        <row r="4508">
          <cell r="A4508">
            <v>2792</v>
          </cell>
          <cell r="B4508" t="str">
            <v>SANITARIO AVANTI BLANCO CRNA.</v>
          </cell>
          <cell r="C4508" t="str">
            <v>UN</v>
          </cell>
          <cell r="D4508" t="str">
            <v>20299 Blanco</v>
          </cell>
          <cell r="E4508">
            <v>42320</v>
          </cell>
          <cell r="F4508">
            <v>207900</v>
          </cell>
        </row>
        <row r="4509">
          <cell r="A4509">
            <v>614</v>
          </cell>
          <cell r="B4509" t="str">
            <v>SANITARIO AVANTI COLOR CRNA.</v>
          </cell>
          <cell r="C4509" t="str">
            <v>UN</v>
          </cell>
          <cell r="D4509" t="str">
            <v>20299 Color</v>
          </cell>
          <cell r="E4509">
            <v>40408</v>
          </cell>
          <cell r="F4509">
            <v>205042</v>
          </cell>
        </row>
        <row r="4510">
          <cell r="A4510">
            <v>102736</v>
          </cell>
          <cell r="B4510" t="str">
            <v>SANITARIO CORONET</v>
          </cell>
          <cell r="C4510" t="str">
            <v>UN</v>
          </cell>
          <cell r="D4510">
            <v>1090</v>
          </cell>
          <cell r="E4510">
            <v>40294</v>
          </cell>
          <cell r="F4510">
            <v>170000</v>
          </cell>
        </row>
        <row r="4511">
          <cell r="A4511">
            <v>101003</v>
          </cell>
          <cell r="B4511" t="str">
            <v>SANITARIO DISCAPAC ALONGADO Adriatico sin</v>
          </cell>
          <cell r="C4511" t="str">
            <v>UN</v>
          </cell>
          <cell r="D4511">
            <v>1092</v>
          </cell>
          <cell r="E4511">
            <v>42857</v>
          </cell>
          <cell r="F4511">
            <v>524900</v>
          </cell>
        </row>
        <row r="4512">
          <cell r="A4512">
            <v>9452</v>
          </cell>
          <cell r="B4512" t="str">
            <v>SANITARIO DISTINCION Blanco CORONA</v>
          </cell>
          <cell r="C4512" t="str">
            <v>UN</v>
          </cell>
          <cell r="D4512">
            <v>2633</v>
          </cell>
          <cell r="E4512">
            <v>40130</v>
          </cell>
          <cell r="F4512">
            <v>157500</v>
          </cell>
        </row>
        <row r="4513">
          <cell r="A4513">
            <v>610</v>
          </cell>
          <cell r="B4513" t="str">
            <v>SANITARIO DISTINCION Color CORONA</v>
          </cell>
          <cell r="C4513" t="str">
            <v>UN</v>
          </cell>
          <cell r="D4513">
            <v>2633</v>
          </cell>
          <cell r="E4513">
            <v>40130</v>
          </cell>
          <cell r="F4513">
            <v>157600</v>
          </cell>
        </row>
        <row r="4514">
          <cell r="A4514">
            <v>3500</v>
          </cell>
          <cell r="B4514" t="str">
            <v>SANITARIO ELITE BLANCO CRNA</v>
          </cell>
          <cell r="C4514" t="str">
            <v>UN</v>
          </cell>
          <cell r="D4514" t="str">
            <v>30789blanco</v>
          </cell>
          <cell r="E4514">
            <v>40130</v>
          </cell>
          <cell r="F4514">
            <v>560472</v>
          </cell>
        </row>
        <row r="4515">
          <cell r="A4515">
            <v>3501</v>
          </cell>
          <cell r="B4515" t="str">
            <v>SANITARIO ELITE COLOR CORONA</v>
          </cell>
          <cell r="C4515" t="str">
            <v>UN</v>
          </cell>
          <cell r="D4515" t="str">
            <v>30789color</v>
          </cell>
          <cell r="E4515">
            <v>40130</v>
          </cell>
          <cell r="F4515">
            <v>616520</v>
          </cell>
        </row>
        <row r="4516">
          <cell r="A4516">
            <v>3286</v>
          </cell>
          <cell r="B4516" t="str">
            <v>SANITARIO INFANTIL CORONA</v>
          </cell>
          <cell r="C4516" t="str">
            <v>UN</v>
          </cell>
          <cell r="D4516">
            <v>30199</v>
          </cell>
          <cell r="E4516">
            <v>42776</v>
          </cell>
          <cell r="F4516">
            <v>376900</v>
          </cell>
        </row>
        <row r="4518">
          <cell r="A4518">
            <v>106387</v>
          </cell>
          <cell r="B4518" t="str">
            <v>SANITARIO KIDDY SIN TANQUE entrada superior</v>
          </cell>
          <cell r="C4518" t="str">
            <v>UN</v>
          </cell>
          <cell r="E4518">
            <v>42970</v>
          </cell>
          <cell r="F4518">
            <v>214900</v>
          </cell>
        </row>
        <row r="4520">
          <cell r="A4520">
            <v>611</v>
          </cell>
          <cell r="B4520" t="str">
            <v>SANITARIO LAGUNA CRNA</v>
          </cell>
          <cell r="C4520" t="str">
            <v>UN</v>
          </cell>
          <cell r="D4520" t="str">
            <v>30038 Blanco</v>
          </cell>
          <cell r="E4520">
            <v>42858</v>
          </cell>
          <cell r="F4520">
            <v>136900</v>
          </cell>
        </row>
        <row r="4521">
          <cell r="A4521">
            <v>617</v>
          </cell>
          <cell r="B4521" t="str">
            <v>SANITARIO MAXIMO BLANCO CORONA</v>
          </cell>
          <cell r="C4521" t="str">
            <v>UN</v>
          </cell>
          <cell r="D4521" t="str">
            <v>20090 Blanco</v>
          </cell>
          <cell r="E4521">
            <v>40408</v>
          </cell>
          <cell r="F4521">
            <v>269161</v>
          </cell>
        </row>
        <row r="4522">
          <cell r="A4522">
            <v>2807</v>
          </cell>
          <cell r="B4522" t="str">
            <v>SANITARIO MAXIMO COLOR CORONA</v>
          </cell>
          <cell r="C4522" t="str">
            <v>UN</v>
          </cell>
          <cell r="D4522" t="str">
            <v>20090 Color</v>
          </cell>
          <cell r="E4522">
            <v>40408</v>
          </cell>
          <cell r="F4522">
            <v>286529</v>
          </cell>
        </row>
        <row r="4523">
          <cell r="A4523">
            <v>78</v>
          </cell>
          <cell r="B4523" t="str">
            <v>SANITARIO NUEVO EMBAJADOR</v>
          </cell>
          <cell r="C4523" t="str">
            <v>UN</v>
          </cell>
          <cell r="D4523">
            <v>1065</v>
          </cell>
          <cell r="E4523">
            <v>40408</v>
          </cell>
          <cell r="F4523">
            <v>186000</v>
          </cell>
        </row>
        <row r="4525">
          <cell r="A4525">
            <v>9404</v>
          </cell>
          <cell r="B4525" t="str">
            <v>SANITARIO NUEVO EMBAJADOR</v>
          </cell>
          <cell r="C4525" t="str">
            <v>UN</v>
          </cell>
          <cell r="E4525">
            <v>40408</v>
          </cell>
          <cell r="F4525">
            <v>186000</v>
          </cell>
        </row>
        <row r="4527">
          <cell r="A4527">
            <v>2768</v>
          </cell>
          <cell r="B4527" t="str">
            <v>SANITARIO PORTOBELLO BLANCO</v>
          </cell>
          <cell r="C4527" t="str">
            <v>UN</v>
          </cell>
          <cell r="D4527">
            <v>1073</v>
          </cell>
          <cell r="E4527">
            <v>40126</v>
          </cell>
          <cell r="F4527">
            <v>194880</v>
          </cell>
        </row>
        <row r="4529">
          <cell r="A4529">
            <v>9405</v>
          </cell>
          <cell r="B4529" t="str">
            <v>SANITARIO PORTOBELLO PASTEL</v>
          </cell>
          <cell r="C4529" t="str">
            <v>UN</v>
          </cell>
          <cell r="E4529">
            <v>40126</v>
          </cell>
          <cell r="F4529">
            <v>345000</v>
          </cell>
        </row>
        <row r="4531">
          <cell r="A4531">
            <v>2803</v>
          </cell>
          <cell r="B4531" t="str">
            <v>SANITARIO PORTOBELLO PREMIUM</v>
          </cell>
          <cell r="C4531" t="str">
            <v>UN</v>
          </cell>
          <cell r="D4531">
            <v>1073</v>
          </cell>
          <cell r="E4531">
            <v>40126</v>
          </cell>
          <cell r="F4531">
            <v>355000</v>
          </cell>
        </row>
        <row r="4532">
          <cell r="A4532">
            <v>2698</v>
          </cell>
          <cell r="B4532" t="str">
            <v>SANITARIO PRESTIGIO CORONA</v>
          </cell>
          <cell r="C4532" t="str">
            <v>UN</v>
          </cell>
          <cell r="D4532" t="str">
            <v>30633 Color</v>
          </cell>
          <cell r="E4532">
            <v>40408</v>
          </cell>
          <cell r="F4532">
            <v>921200</v>
          </cell>
        </row>
        <row r="4533">
          <cell r="A4533">
            <v>1810</v>
          </cell>
          <cell r="B4533" t="str">
            <v>SANITARIO SELECTA BLANCO CORONA</v>
          </cell>
          <cell r="C4533" t="str">
            <v>UN</v>
          </cell>
          <cell r="D4533">
            <v>30840</v>
          </cell>
          <cell r="E4533">
            <v>40408</v>
          </cell>
          <cell r="F4533">
            <v>661500</v>
          </cell>
        </row>
        <row r="4534">
          <cell r="A4534">
            <v>3493</v>
          </cell>
          <cell r="B4534" t="str">
            <v>SANITARIO SELECTA COLOR CORONA</v>
          </cell>
          <cell r="C4534" t="str">
            <v>UN</v>
          </cell>
          <cell r="D4534" t="str">
            <v>30839Color</v>
          </cell>
          <cell r="E4534">
            <v>40408</v>
          </cell>
          <cell r="F4534">
            <v>661500</v>
          </cell>
        </row>
        <row r="4535">
          <cell r="A4535">
            <v>616</v>
          </cell>
          <cell r="B4535" t="str">
            <v>SANITARIO STILO CORONA</v>
          </cell>
          <cell r="C4535" t="str">
            <v>UN</v>
          </cell>
          <cell r="D4535" t="str">
            <v>30535Color</v>
          </cell>
          <cell r="E4535">
            <v>40408</v>
          </cell>
          <cell r="F4535">
            <v>345700</v>
          </cell>
        </row>
        <row r="4537">
          <cell r="A4537">
            <v>104558</v>
          </cell>
          <cell r="B4537" t="str">
            <v>SANITARIO TREVI ACOMET. POSTERIOR SIST.</v>
          </cell>
          <cell r="C4537" t="str">
            <v>UN</v>
          </cell>
          <cell r="E4537">
            <v>42857</v>
          </cell>
          <cell r="F4537">
            <v>283100</v>
          </cell>
        </row>
        <row r="4539">
          <cell r="A4539">
            <v>9453</v>
          </cell>
          <cell r="B4539" t="str">
            <v>SANITARIO TREVI Blanco CORONA</v>
          </cell>
          <cell r="C4539" t="str">
            <v>UN</v>
          </cell>
          <cell r="D4539">
            <v>2632</v>
          </cell>
          <cell r="E4539">
            <v>40408</v>
          </cell>
          <cell r="F4539">
            <v>132499</v>
          </cell>
        </row>
        <row r="4540">
          <cell r="A4540">
            <v>426</v>
          </cell>
          <cell r="B4540" t="str">
            <v>SANITARIO TREVI color CORONA</v>
          </cell>
          <cell r="C4540" t="str">
            <v>UN</v>
          </cell>
          <cell r="D4540">
            <v>2632</v>
          </cell>
          <cell r="E4540">
            <v>40408</v>
          </cell>
          <cell r="F4540">
            <v>124300</v>
          </cell>
        </row>
        <row r="4541">
          <cell r="A4541">
            <v>2851</v>
          </cell>
          <cell r="B4541" t="str">
            <v>SANITARIO VICTORIA BLANCO</v>
          </cell>
          <cell r="C4541" t="str">
            <v>UN</v>
          </cell>
          <cell r="D4541">
            <v>1092</v>
          </cell>
          <cell r="E4541">
            <v>39892</v>
          </cell>
          <cell r="F4541">
            <v>360000</v>
          </cell>
        </row>
        <row r="4543">
          <cell r="A4543">
            <v>9406</v>
          </cell>
          <cell r="B4543" t="str">
            <v>SANITARIO VICTORIA PASTEL</v>
          </cell>
          <cell r="C4543" t="str">
            <v>UN</v>
          </cell>
          <cell r="E4543">
            <v>39892</v>
          </cell>
          <cell r="F4543">
            <v>375000</v>
          </cell>
        </row>
        <row r="4545">
          <cell r="A4545">
            <v>2927</v>
          </cell>
          <cell r="B4545" t="str">
            <v>SANITARIO VICTORIA PREMIUM</v>
          </cell>
          <cell r="C4545" t="str">
            <v>UN</v>
          </cell>
          <cell r="D4545">
            <v>1092</v>
          </cell>
          <cell r="E4545">
            <v>39892</v>
          </cell>
          <cell r="F4545">
            <v>385000</v>
          </cell>
        </row>
        <row r="4546">
          <cell r="A4546">
            <v>615</v>
          </cell>
          <cell r="B4546" t="str">
            <v>SANITARIO VICTORIANA CRNA.</v>
          </cell>
          <cell r="C4546" t="str">
            <v>UN</v>
          </cell>
          <cell r="D4546" t="str">
            <v>20100 blanco</v>
          </cell>
          <cell r="E4546">
            <v>40009</v>
          </cell>
          <cell r="F4546">
            <v>701720</v>
          </cell>
        </row>
        <row r="4548">
          <cell r="A4548">
            <v>103516</v>
          </cell>
          <cell r="B4548" t="str">
            <v>Secador Elect.Manos Tipomanoslib.1AA-1800HO</v>
          </cell>
          <cell r="C4548" t="str">
            <v>und</v>
          </cell>
          <cell r="E4548">
            <v>43042</v>
          </cell>
          <cell r="F4548">
            <v>531280</v>
          </cell>
        </row>
        <row r="4550">
          <cell r="A4550">
            <v>102426</v>
          </cell>
          <cell r="B4550" t="str">
            <v>SECADOR MANOS LIBRES 1-AA-JA02</v>
          </cell>
          <cell r="C4550" t="str">
            <v>UN</v>
          </cell>
          <cell r="D4550" t="str">
            <v>Cromo</v>
          </cell>
          <cell r="E4550">
            <v>40168</v>
          </cell>
          <cell r="F4550">
            <v>950000</v>
          </cell>
        </row>
        <row r="4551">
          <cell r="A4551">
            <v>2093</v>
          </cell>
          <cell r="B4551" t="str">
            <v>SIFON "P" ABS con Adapt.GRICOL</v>
          </cell>
          <cell r="C4551" t="str">
            <v>UN</v>
          </cell>
          <cell r="D4551">
            <v>1194115</v>
          </cell>
          <cell r="E4551">
            <v>41169</v>
          </cell>
          <cell r="F4551">
            <v>4450</v>
          </cell>
        </row>
        <row r="4552">
          <cell r="A4552">
            <v>618</v>
          </cell>
          <cell r="B4552" t="str">
            <v>SIFON + ADAPTADOR TIPO BOTELLA GRIS</v>
          </cell>
          <cell r="C4552" t="str">
            <v>UN</v>
          </cell>
          <cell r="D4552">
            <v>93130</v>
          </cell>
          <cell r="E4552">
            <v>42853</v>
          </cell>
          <cell r="F4552">
            <v>6990</v>
          </cell>
        </row>
        <row r="4553">
          <cell r="A4553">
            <v>2096</v>
          </cell>
          <cell r="B4553" t="str">
            <v>SIFON BOTELLA GRIS LAVAMANOS</v>
          </cell>
          <cell r="C4553" t="str">
            <v>UN</v>
          </cell>
          <cell r="D4553" t="str">
            <v>01-194004</v>
          </cell>
          <cell r="E4553">
            <v>40130</v>
          </cell>
          <cell r="F4553">
            <v>28768</v>
          </cell>
        </row>
        <row r="4555">
          <cell r="B4555" t="str">
            <v>Tekhne Ltda. Control Integral de Obras</v>
          </cell>
        </row>
        <row r="4559">
          <cell r="B4559" t="str">
            <v>Listado de Insumos</v>
          </cell>
        </row>
        <row r="4561">
          <cell r="A4561">
            <v>43132</v>
          </cell>
          <cell r="C4561" t="str">
            <v>INSTITUTO DISTRITAL DE RECREACION Y</v>
          </cell>
          <cell r="E4561" t="str">
            <v>Página 63</v>
          </cell>
        </row>
        <row r="4564">
          <cell r="A4564" t="str">
            <v>Código</v>
          </cell>
          <cell r="B4564" t="str">
            <v>Descripción</v>
          </cell>
          <cell r="D4564" t="str">
            <v>Unidad</v>
          </cell>
          <cell r="F4564" t="str">
            <v>Referencia</v>
          </cell>
        </row>
        <row r="4567">
          <cell r="A4567">
            <v>104501</v>
          </cell>
          <cell r="B4567" t="str">
            <v>Sifon en P lavamanos Discapaci.</v>
          </cell>
          <cell r="C4567" t="str">
            <v>UN</v>
          </cell>
          <cell r="E4567">
            <v>42320</v>
          </cell>
          <cell r="F4567">
            <v>35960</v>
          </cell>
        </row>
        <row r="4568">
          <cell r="A4568">
            <v>104392</v>
          </cell>
          <cell r="B4568" t="str">
            <v>SIFON PARA ORINAL</v>
          </cell>
          <cell r="C4568" t="str">
            <v>UN</v>
          </cell>
          <cell r="E4568">
            <v>42856</v>
          </cell>
          <cell r="F4568">
            <v>13900</v>
          </cell>
        </row>
        <row r="4569">
          <cell r="A4569">
            <v>105619</v>
          </cell>
          <cell r="B4569" t="str">
            <v>SILENCIADOR</v>
          </cell>
          <cell r="C4569" t="str">
            <v>KG</v>
          </cell>
          <cell r="E4569">
            <v>40130</v>
          </cell>
          <cell r="F4569">
            <v>1300</v>
          </cell>
        </row>
        <row r="4570">
          <cell r="A4570">
            <v>101105</v>
          </cell>
          <cell r="B4570" t="str">
            <v>Silice</v>
          </cell>
          <cell r="C4570" t="str">
            <v>KG</v>
          </cell>
          <cell r="E4570">
            <v>40130</v>
          </cell>
          <cell r="F4570">
            <v>1300</v>
          </cell>
        </row>
        <row r="4572">
          <cell r="A4572">
            <v>101798</v>
          </cell>
          <cell r="B4572" t="str">
            <v>SIST. DE INST. VALV. ANTIB. CR. CORONA**</v>
          </cell>
          <cell r="C4572" t="str">
            <v>UN</v>
          </cell>
          <cell r="D4572">
            <v>15290001</v>
          </cell>
          <cell r="E4572">
            <v>40116</v>
          </cell>
          <cell r="F4572">
            <v>84938</v>
          </cell>
        </row>
        <row r="4574">
          <cell r="A4574">
            <v>281</v>
          </cell>
          <cell r="B4574" t="str">
            <v>TANQUE CONICO 250 LT. COLEMPAQUES</v>
          </cell>
          <cell r="C4574" t="str">
            <v>UN</v>
          </cell>
          <cell r="E4574">
            <v>41059</v>
          </cell>
          <cell r="F4574">
            <v>94100</v>
          </cell>
        </row>
        <row r="4575">
          <cell r="A4575">
            <v>448</v>
          </cell>
          <cell r="B4575" t="str">
            <v>TANQUE CONICO 500 LT.</v>
          </cell>
          <cell r="C4575" t="str">
            <v>UN</v>
          </cell>
          <cell r="E4575">
            <v>41766</v>
          </cell>
          <cell r="F4575">
            <v>138900</v>
          </cell>
        </row>
        <row r="4576">
          <cell r="A4576">
            <v>1663</v>
          </cell>
          <cell r="B4576" t="str">
            <v>TANQUE CONICO 1000 LT. PVC -</v>
          </cell>
          <cell r="C4576" t="str">
            <v>UN</v>
          </cell>
          <cell r="E4576">
            <v>42857</v>
          </cell>
          <cell r="F4576">
            <v>218850</v>
          </cell>
        </row>
        <row r="4577">
          <cell r="A4577">
            <v>282</v>
          </cell>
          <cell r="B4577" t="str">
            <v>TANQUE CONICO 2000 LT. COLEMPAQUES</v>
          </cell>
          <cell r="C4577" t="str">
            <v>UN</v>
          </cell>
          <cell r="E4577">
            <v>41095</v>
          </cell>
          <cell r="F4577">
            <v>398900</v>
          </cell>
        </row>
        <row r="4578">
          <cell r="A4578">
            <v>104410</v>
          </cell>
          <cell r="B4578" t="str">
            <v>TANQUE CONICO 2000 LTS.PVC- AguA</v>
          </cell>
          <cell r="C4578" t="str">
            <v>UN</v>
          </cell>
          <cell r="E4578">
            <v>42999</v>
          </cell>
          <cell r="F4578">
            <v>375990</v>
          </cell>
        </row>
        <row r="4579">
          <cell r="A4579">
            <v>621</v>
          </cell>
          <cell r="B4579" t="str">
            <v>TANQUE CONICO 5000 LT. COLEMPAQUES</v>
          </cell>
          <cell r="C4579" t="str">
            <v>UN</v>
          </cell>
          <cell r="E4579">
            <v>40598</v>
          </cell>
          <cell r="F4579">
            <v>1623700</v>
          </cell>
        </row>
        <row r="4581">
          <cell r="A4581">
            <v>2238</v>
          </cell>
          <cell r="B4581" t="str">
            <v>TANQUE K- 250 COMPLETO ETERNIT</v>
          </cell>
          <cell r="C4581" t="str">
            <v>UN</v>
          </cell>
          <cell r="D4581">
            <v>200032000</v>
          </cell>
          <cell r="E4581">
            <v>39888</v>
          </cell>
          <cell r="F4581">
            <v>142221</v>
          </cell>
        </row>
        <row r="4582">
          <cell r="A4582">
            <v>2977</v>
          </cell>
          <cell r="B4582" t="str">
            <v>TANQUE PLASTICO 2000 LT AJOVER</v>
          </cell>
          <cell r="C4582" t="str">
            <v>UN</v>
          </cell>
          <cell r="D4582">
            <v>5052503</v>
          </cell>
          <cell r="E4582">
            <v>40703</v>
          </cell>
          <cell r="F4582">
            <v>379350</v>
          </cell>
        </row>
        <row r="4583">
          <cell r="A4583">
            <v>608</v>
          </cell>
          <cell r="B4583" t="str">
            <v>TANQUE Septic.COMPLETO ETERNIT</v>
          </cell>
          <cell r="C4583" t="str">
            <v>UN</v>
          </cell>
          <cell r="D4583">
            <v>3202000000</v>
          </cell>
          <cell r="E4583">
            <v>40134</v>
          </cell>
          <cell r="F4583">
            <v>623500</v>
          </cell>
        </row>
        <row r="4584">
          <cell r="A4584">
            <v>3919</v>
          </cell>
          <cell r="B4584" t="str">
            <v>TANQUE TANKPLAST 1000 LT.</v>
          </cell>
          <cell r="C4584" t="str">
            <v>UN</v>
          </cell>
          <cell r="D4584" t="str">
            <v>Bajito</v>
          </cell>
          <cell r="E4584">
            <v>40130</v>
          </cell>
          <cell r="F4584">
            <v>94772</v>
          </cell>
        </row>
        <row r="4585">
          <cell r="A4585">
            <v>3917</v>
          </cell>
          <cell r="B4585" t="str">
            <v>TANQUE TANKPLAST 250 LT.</v>
          </cell>
          <cell r="C4585" t="str">
            <v>UN</v>
          </cell>
          <cell r="D4585" t="str">
            <v>Bajito</v>
          </cell>
          <cell r="E4585">
            <v>40026</v>
          </cell>
          <cell r="F4585">
            <v>94772</v>
          </cell>
        </row>
        <row r="4586">
          <cell r="A4586">
            <v>3918</v>
          </cell>
          <cell r="B4586" t="str">
            <v>TANQUE TANKPLAST 500 LT.</v>
          </cell>
          <cell r="C4586" t="str">
            <v>UN</v>
          </cell>
          <cell r="D4586" t="str">
            <v>Bajito</v>
          </cell>
          <cell r="E4586">
            <v>40130</v>
          </cell>
          <cell r="F4586">
            <v>159848</v>
          </cell>
        </row>
        <row r="4587">
          <cell r="A4587">
            <v>104772</v>
          </cell>
          <cell r="B4587" t="str">
            <v>TAPA PARA REGISTRO 0.15x0.15</v>
          </cell>
          <cell r="C4587" t="str">
            <v>UN</v>
          </cell>
          <cell r="D4587">
            <v>518</v>
          </cell>
          <cell r="E4587">
            <v>42776</v>
          </cell>
          <cell r="F4587">
            <v>3618</v>
          </cell>
        </row>
        <row r="4588">
          <cell r="A4588">
            <v>622</v>
          </cell>
          <cell r="B4588" t="str">
            <v>TAPA MARMOL NEGRO Nal.</v>
          </cell>
          <cell r="C4588" t="str">
            <v>ML</v>
          </cell>
          <cell r="D4588" t="str">
            <v>Azabache car</v>
          </cell>
          <cell r="E4588">
            <v>40126</v>
          </cell>
          <cell r="F4588">
            <v>294176</v>
          </cell>
        </row>
        <row r="4590">
          <cell r="A4590">
            <v>106386</v>
          </cell>
          <cell r="B4590" t="str">
            <v>TAZA ADRIATICO BCO CORONA Discapacita</v>
          </cell>
          <cell r="C4590" t="str">
            <v>UN</v>
          </cell>
          <cell r="E4590">
            <v>42512</v>
          </cell>
          <cell r="F4590">
            <v>543900</v>
          </cell>
        </row>
        <row r="4592">
          <cell r="A4592">
            <v>624</v>
          </cell>
          <cell r="B4592" t="str">
            <v>TAZA CAMPESINA INSTITUCIONAL. CRNA</v>
          </cell>
          <cell r="C4592" t="str">
            <v>UN</v>
          </cell>
          <cell r="D4592">
            <v>8600</v>
          </cell>
          <cell r="E4592">
            <v>40134</v>
          </cell>
          <cell r="F4592">
            <v>37300</v>
          </cell>
        </row>
        <row r="4593">
          <cell r="A4593">
            <v>3285</v>
          </cell>
          <cell r="B4593" t="str">
            <v>TAZA FLUXOMETRO HANDICAP</v>
          </cell>
          <cell r="C4593" t="str">
            <v>UN</v>
          </cell>
          <cell r="D4593">
            <v>2651</v>
          </cell>
          <cell r="E4593">
            <v>40130</v>
          </cell>
          <cell r="F4593">
            <v>329000</v>
          </cell>
        </row>
        <row r="4594">
          <cell r="A4594">
            <v>2796</v>
          </cell>
          <cell r="B4594" t="str">
            <v>TAZA FLUXOMETRO INSTIT. CRNA</v>
          </cell>
          <cell r="C4594" t="str">
            <v>UN</v>
          </cell>
          <cell r="D4594">
            <v>2650</v>
          </cell>
          <cell r="E4594">
            <v>42776</v>
          </cell>
          <cell r="F4594">
            <v>451900</v>
          </cell>
        </row>
        <row r="4595">
          <cell r="A4595">
            <v>90016</v>
          </cell>
          <cell r="B4595" t="str">
            <v>TAZA FLUXOMETRO INSTIT. Fontanar**</v>
          </cell>
          <cell r="C4595" t="str">
            <v>UN</v>
          </cell>
          <cell r="D4595">
            <v>2650</v>
          </cell>
          <cell r="E4595">
            <v>40134</v>
          </cell>
          <cell r="F4595">
            <v>280000</v>
          </cell>
        </row>
        <row r="4596">
          <cell r="A4596">
            <v>101737</v>
          </cell>
          <cell r="B4596" t="str">
            <v>TAZA FLUXOMETRO INSTIT. Fontanar**</v>
          </cell>
          <cell r="C4596" t="str">
            <v>UN</v>
          </cell>
          <cell r="D4596">
            <v>2650</v>
          </cell>
          <cell r="E4596">
            <v>40134</v>
          </cell>
          <cell r="F4596">
            <v>280000</v>
          </cell>
        </row>
        <row r="4597">
          <cell r="A4597">
            <v>101795</v>
          </cell>
          <cell r="B4597" t="str">
            <v>TAZA INST. ADRIATICO ES BLANCO CORONA</v>
          </cell>
          <cell r="C4597" t="str">
            <v>UN</v>
          </cell>
          <cell r="D4597" t="str">
            <v>01318100K</v>
          </cell>
          <cell r="E4597">
            <v>42857</v>
          </cell>
          <cell r="F4597">
            <v>524900</v>
          </cell>
        </row>
        <row r="4598">
          <cell r="A4598">
            <v>101799</v>
          </cell>
          <cell r="B4598" t="str">
            <v>TAZA INST. BALTICO BLANCO*</v>
          </cell>
          <cell r="C4598" t="str">
            <v>UN</v>
          </cell>
          <cell r="D4598" t="str">
            <v>01311100K</v>
          </cell>
          <cell r="E4598">
            <v>42857</v>
          </cell>
          <cell r="F4598">
            <v>469060</v>
          </cell>
        </row>
        <row r="4600">
          <cell r="A4600">
            <v>104289</v>
          </cell>
          <cell r="B4600" t="str">
            <v>TAZA INSTITUC. ELONGADO DISCAPACITADOS</v>
          </cell>
          <cell r="C4600" t="str">
            <v>UN</v>
          </cell>
          <cell r="E4600">
            <v>40939</v>
          </cell>
          <cell r="F4600">
            <v>330600</v>
          </cell>
        </row>
        <row r="4601">
          <cell r="A4601">
            <v>104288</v>
          </cell>
          <cell r="B4601" t="str">
            <v>TAZA INSTITUC. ELONGADO Vitromex</v>
          </cell>
          <cell r="C4601" t="str">
            <v>UN</v>
          </cell>
          <cell r="E4601">
            <v>41184</v>
          </cell>
          <cell r="F4601">
            <v>243600</v>
          </cell>
        </row>
        <row r="4603">
          <cell r="A4603">
            <v>627</v>
          </cell>
          <cell r="B4603" t="str">
            <v>TELEDUCHA CROMADA MODERNA GRIVAL</v>
          </cell>
          <cell r="C4603" t="str">
            <v>UN</v>
          </cell>
          <cell r="D4603" t="str">
            <v>91420Cromo</v>
          </cell>
          <cell r="E4603">
            <v>40123</v>
          </cell>
          <cell r="F4603">
            <v>76800</v>
          </cell>
        </row>
        <row r="4605">
          <cell r="A4605">
            <v>106380</v>
          </cell>
          <cell r="B4605" t="str">
            <v>TELEDUCHAS DESLIZABLES BRENA-Corona</v>
          </cell>
          <cell r="C4605" t="str">
            <v>UD</v>
          </cell>
          <cell r="E4605">
            <v>42970</v>
          </cell>
          <cell r="F4605">
            <v>216400</v>
          </cell>
        </row>
        <row r="4607">
          <cell r="A4607">
            <v>2528</v>
          </cell>
          <cell r="B4607" t="str">
            <v>TINA ACRILICA (fibra de vidrio ó Poliester)</v>
          </cell>
          <cell r="C4607" t="str">
            <v>UN</v>
          </cell>
          <cell r="D4607" t="str">
            <v>Con Trans</v>
          </cell>
          <cell r="E4607">
            <v>40134</v>
          </cell>
          <cell r="F4607">
            <v>1587808</v>
          </cell>
        </row>
        <row r="4608">
          <cell r="A4608">
            <v>4001</v>
          </cell>
          <cell r="B4608" t="str">
            <v>TINA AMERICANA FIRPLAK 1.48mtx.90x.40</v>
          </cell>
          <cell r="C4608" t="str">
            <v>UN</v>
          </cell>
          <cell r="D4608">
            <v>200</v>
          </cell>
          <cell r="E4608">
            <v>40134</v>
          </cell>
          <cell r="F4608">
            <v>646915</v>
          </cell>
        </row>
        <row r="4609">
          <cell r="A4609">
            <v>4003</v>
          </cell>
          <cell r="B4609" t="str">
            <v>TINA ESPAÑOLA FIRPLAK 1.60mtx.75x.41</v>
          </cell>
          <cell r="C4609" t="str">
            <v>UN</v>
          </cell>
          <cell r="D4609">
            <v>500</v>
          </cell>
          <cell r="E4609">
            <v>40126</v>
          </cell>
          <cell r="F4609">
            <v>650760</v>
          </cell>
        </row>
        <row r="4610">
          <cell r="A4610">
            <v>4005</v>
          </cell>
          <cell r="B4610" t="str">
            <v>TINA FRANCESA FIRPLAK 1.80mtx.90x.41</v>
          </cell>
          <cell r="C4610" t="str">
            <v>UN</v>
          </cell>
          <cell r="D4610">
            <v>650</v>
          </cell>
          <cell r="E4610">
            <v>42971</v>
          </cell>
          <cell r="F4610">
            <v>1194712</v>
          </cell>
        </row>
        <row r="4611">
          <cell r="A4611">
            <v>1756</v>
          </cell>
          <cell r="B4611" t="str">
            <v>TOALLERO LINEA ASTRO</v>
          </cell>
          <cell r="C4611" t="str">
            <v>UN</v>
          </cell>
          <cell r="D4611">
            <v>6860</v>
          </cell>
          <cell r="E4611">
            <v>40134</v>
          </cell>
          <cell r="F4611">
            <v>7151</v>
          </cell>
        </row>
        <row r="4612">
          <cell r="A4612">
            <v>9454</v>
          </cell>
          <cell r="B4612" t="str">
            <v>TOALLERO LINEA ASTRO Color CORONA</v>
          </cell>
          <cell r="C4612" t="str">
            <v>UN</v>
          </cell>
          <cell r="D4612">
            <v>6860</v>
          </cell>
          <cell r="E4612">
            <v>40134</v>
          </cell>
          <cell r="F4612">
            <v>8000</v>
          </cell>
        </row>
        <row r="4613">
          <cell r="A4613">
            <v>101796</v>
          </cell>
          <cell r="B4613" t="str">
            <v>VALV. ANTIV. CROMO GRIVAL CORONA **</v>
          </cell>
          <cell r="C4613" t="str">
            <v>UN</v>
          </cell>
          <cell r="D4613">
            <v>757200001</v>
          </cell>
          <cell r="E4613">
            <v>42857</v>
          </cell>
          <cell r="F4613">
            <v>338239</v>
          </cell>
        </row>
        <row r="4615">
          <cell r="A4615">
            <v>104271</v>
          </cell>
          <cell r="B4615" t="str">
            <v>VALVULA ANTIVANDALICA ORINAL EMPOTRAR</v>
          </cell>
          <cell r="C4615" t="str">
            <v>UN</v>
          </cell>
          <cell r="E4615">
            <v>40913</v>
          </cell>
          <cell r="F4615">
            <v>218900</v>
          </cell>
        </row>
        <row r="4616">
          <cell r="A4616">
            <v>104480</v>
          </cell>
          <cell r="B4616" t="str">
            <v>VALVULA ANTIVANDALICA ORINAL</v>
          </cell>
          <cell r="C4616" t="str">
            <v>und</v>
          </cell>
          <cell r="E4616">
            <v>41135</v>
          </cell>
          <cell r="F4616">
            <v>113390</v>
          </cell>
        </row>
        <row r="4617">
          <cell r="A4617">
            <v>104273</v>
          </cell>
          <cell r="B4617" t="str">
            <v>VALVULA ANTIVANDALICA SANITARIO BAJO</v>
          </cell>
          <cell r="C4617" t="str">
            <v>UN</v>
          </cell>
          <cell r="E4617">
            <v>40913</v>
          </cell>
          <cell r="F4617">
            <v>169900</v>
          </cell>
        </row>
        <row r="4619">
          <cell r="A4619">
            <v>101005</v>
          </cell>
          <cell r="B4619" t="str">
            <v>Valvula Antivandalica.Sanitario.AltaPresión.11/4"</v>
          </cell>
          <cell r="C4619" t="str">
            <v>UN</v>
          </cell>
          <cell r="D4619" t="str">
            <v>96700Cromo</v>
          </cell>
          <cell r="E4619">
            <v>42857</v>
          </cell>
          <cell r="F4619">
            <v>97250</v>
          </cell>
        </row>
        <row r="4620">
          <cell r="A4620">
            <v>104802</v>
          </cell>
          <cell r="B4620" t="str">
            <v>Valvula Inst. sanitaria tipo push REF: 7512500001</v>
          </cell>
          <cell r="C4620" t="str">
            <v>UN</v>
          </cell>
          <cell r="D4620" t="str">
            <v>96700Cromo</v>
          </cell>
          <cell r="E4620">
            <v>41135</v>
          </cell>
          <cell r="F4620">
            <v>69020</v>
          </cell>
        </row>
        <row r="4622">
          <cell r="A4622">
            <v>104503</v>
          </cell>
          <cell r="B4622" t="str">
            <v>Valvula Institu. Sanitario Antivandalica Ref.75127</v>
          </cell>
          <cell r="C4622" t="str">
            <v>UN</v>
          </cell>
          <cell r="E4622">
            <v>42857</v>
          </cell>
          <cell r="F4622">
            <v>262900</v>
          </cell>
        </row>
        <row r="4623">
          <cell r="A4623">
            <v>632</v>
          </cell>
          <cell r="B4623" t="str">
            <v>VALVULA LAVADERO 2"</v>
          </cell>
          <cell r="C4623" t="str">
            <v>UN</v>
          </cell>
          <cell r="E4623">
            <v>40134</v>
          </cell>
          <cell r="F4623">
            <v>1600</v>
          </cell>
        </row>
        <row r="4625">
          <cell r="A4625">
            <v>104511</v>
          </cell>
          <cell r="B4625" t="str">
            <v>Valvula Mezcladora Ducha Ref. 4-AA-00000906</v>
          </cell>
          <cell r="C4625" t="str">
            <v>UN</v>
          </cell>
          <cell r="D4625" t="str">
            <v>4-AA-0000906</v>
          </cell>
          <cell r="E4625">
            <v>41148</v>
          </cell>
          <cell r="F4625">
            <v>188964</v>
          </cell>
        </row>
        <row r="4627">
          <cell r="A4627">
            <v>104504</v>
          </cell>
          <cell r="B4627" t="str">
            <v>Valvula Orinal Antivand. tipo push Ref. 751290001</v>
          </cell>
          <cell r="C4627" t="str">
            <v>UN</v>
          </cell>
          <cell r="E4627">
            <v>42857</v>
          </cell>
          <cell r="F4627">
            <v>290450</v>
          </cell>
        </row>
        <row r="4629">
          <cell r="A4629">
            <v>631</v>
          </cell>
          <cell r="B4629" t="str">
            <v>VALVULA Regul. ½" Metal GRIVAL</v>
          </cell>
          <cell r="C4629" t="str">
            <v>UN</v>
          </cell>
          <cell r="D4629" t="str">
            <v>96700Cromo</v>
          </cell>
          <cell r="E4629">
            <v>40134</v>
          </cell>
          <cell r="F4629">
            <v>21000</v>
          </cell>
        </row>
        <row r="4633">
          <cell r="B4633" t="str">
            <v>Tekhne Ltda. Control Integral de Obras</v>
          </cell>
        </row>
        <row r="4637">
          <cell r="B4637" t="str">
            <v>Listado de Insumos</v>
          </cell>
        </row>
        <row r="4639">
          <cell r="A4639">
            <v>43132</v>
          </cell>
          <cell r="C4639" t="str">
            <v>INSTITUTO DISTRITAL DE RECREACION Y</v>
          </cell>
          <cell r="E4639" t="str">
            <v>Página 64</v>
          </cell>
        </row>
        <row r="4642">
          <cell r="A4642" t="str">
            <v>Código</v>
          </cell>
          <cell r="B4642" t="str">
            <v>Descripción</v>
          </cell>
          <cell r="D4642" t="str">
            <v>Unidad</v>
          </cell>
          <cell r="F4642" t="str">
            <v>Referencia</v>
          </cell>
        </row>
        <row r="4645">
          <cell r="A4645">
            <v>12</v>
          </cell>
          <cell r="C4645" t="str">
            <v>IMPERMEABIL.,ADITIVOS,QUIMICOS</v>
          </cell>
        </row>
        <row r="4648">
          <cell r="A4648">
            <v>633</v>
          </cell>
          <cell r="B4648" t="str">
            <v>A.C.P.M.</v>
          </cell>
          <cell r="C4648" t="str">
            <v>GN</v>
          </cell>
          <cell r="E4648">
            <v>42857</v>
          </cell>
          <cell r="F4648">
            <v>7771</v>
          </cell>
        </row>
        <row r="4649">
          <cell r="A4649">
            <v>700</v>
          </cell>
          <cell r="B4649" t="str">
            <v>ACCELGUARD HE 5 KILOS</v>
          </cell>
          <cell r="C4649" t="str">
            <v>KG</v>
          </cell>
          <cell r="E4649">
            <v>40662</v>
          </cell>
          <cell r="F4649">
            <v>6107</v>
          </cell>
        </row>
        <row r="4651">
          <cell r="A4651">
            <v>2852</v>
          </cell>
          <cell r="B4651" t="str">
            <v>ACELERANTE FRAGUADO,RESISTENCIA</v>
          </cell>
          <cell r="C4651" t="str">
            <v>KG</v>
          </cell>
          <cell r="D4651">
            <v>105040</v>
          </cell>
          <cell r="E4651">
            <v>41044</v>
          </cell>
          <cell r="F4651">
            <v>4524</v>
          </cell>
        </row>
        <row r="4652">
          <cell r="A4652">
            <v>2850</v>
          </cell>
          <cell r="B4652" t="str">
            <v>ACELERANTE FRAGUADO,RESISTENCIA (5kg)</v>
          </cell>
          <cell r="C4652" t="str">
            <v>KG</v>
          </cell>
          <cell r="D4652">
            <v>105001</v>
          </cell>
          <cell r="E4652">
            <v>42794</v>
          </cell>
          <cell r="F4652">
            <v>12733</v>
          </cell>
        </row>
        <row r="4653">
          <cell r="A4653">
            <v>2633</v>
          </cell>
          <cell r="B4653" t="str">
            <v>ACELERANTE PARA MORTEROS SIKA-3-23.0</v>
          </cell>
          <cell r="C4653" t="str">
            <v>KG</v>
          </cell>
          <cell r="D4653">
            <v>111102</v>
          </cell>
          <cell r="E4653">
            <v>41045</v>
          </cell>
          <cell r="F4653">
            <v>7308</v>
          </cell>
        </row>
        <row r="4654">
          <cell r="A4654">
            <v>576</v>
          </cell>
          <cell r="B4654" t="str">
            <v>ACELERANTE PARA MORTEROS SIKA-3 5 KLG</v>
          </cell>
          <cell r="C4654" t="str">
            <v>KG</v>
          </cell>
          <cell r="D4654">
            <v>111101</v>
          </cell>
          <cell r="E4654">
            <v>41045</v>
          </cell>
          <cell r="F4654">
            <v>7308</v>
          </cell>
        </row>
        <row r="4655">
          <cell r="A4655">
            <v>100392</v>
          </cell>
          <cell r="B4655" t="str">
            <v>Acido muriatico (Clorhidrico) **</v>
          </cell>
          <cell r="C4655" t="str">
            <v>GLN</v>
          </cell>
          <cell r="D4655">
            <v>500002</v>
          </cell>
          <cell r="E4655">
            <v>42810</v>
          </cell>
          <cell r="F4655">
            <v>9687.75</v>
          </cell>
        </row>
        <row r="4656">
          <cell r="A4656">
            <v>100393</v>
          </cell>
          <cell r="B4656" t="str">
            <v>ACIDO NITRICO **</v>
          </cell>
          <cell r="C4656" t="str">
            <v>GLN</v>
          </cell>
          <cell r="D4656">
            <v>500002</v>
          </cell>
          <cell r="E4656">
            <v>42776</v>
          </cell>
          <cell r="F4656">
            <v>8925</v>
          </cell>
        </row>
        <row r="4658">
          <cell r="A4658">
            <v>1305</v>
          </cell>
          <cell r="B4658" t="str">
            <v>ACRISELLO BLANCO 5 KILOS</v>
          </cell>
          <cell r="C4658" t="str">
            <v>KG</v>
          </cell>
          <cell r="E4658">
            <v>40686</v>
          </cell>
          <cell r="F4658">
            <v>12737</v>
          </cell>
        </row>
        <row r="4660">
          <cell r="A4660">
            <v>102629</v>
          </cell>
          <cell r="B4660" t="str">
            <v>Acrylic resurface **</v>
          </cell>
          <cell r="C4660" t="str">
            <v>GL</v>
          </cell>
          <cell r="D4660">
            <v>650663</v>
          </cell>
          <cell r="E4660">
            <v>42864</v>
          </cell>
          <cell r="F4660">
            <v>99162.81</v>
          </cell>
        </row>
        <row r="4661">
          <cell r="A4661">
            <v>104535</v>
          </cell>
          <cell r="B4661" t="str">
            <v>Activador PVC (Membrana reforz)**</v>
          </cell>
          <cell r="C4661" t="str">
            <v>ML</v>
          </cell>
          <cell r="D4661">
            <v>401895</v>
          </cell>
          <cell r="E4661">
            <v>42852</v>
          </cell>
          <cell r="F4661">
            <v>46041</v>
          </cell>
        </row>
        <row r="4663">
          <cell r="A4663">
            <v>634</v>
          </cell>
          <cell r="B4663" t="str">
            <v>ADERCRIL 4 KILOS</v>
          </cell>
          <cell r="C4663" t="str">
            <v>KG</v>
          </cell>
          <cell r="E4663">
            <v>40686</v>
          </cell>
          <cell r="F4663">
            <v>22322</v>
          </cell>
        </row>
        <row r="4665">
          <cell r="A4665">
            <v>2843</v>
          </cell>
          <cell r="B4665" t="str">
            <v>ADITIVO ADHERENTE PARA MORTEROS</v>
          </cell>
          <cell r="C4665" t="str">
            <v>KG</v>
          </cell>
          <cell r="D4665">
            <v>110402</v>
          </cell>
          <cell r="E4665">
            <v>41045</v>
          </cell>
          <cell r="F4665">
            <v>18444</v>
          </cell>
        </row>
        <row r="4666">
          <cell r="A4666">
            <v>2681</v>
          </cell>
          <cell r="B4666" t="str">
            <v>ADITIVO ADHERENTE PARA MORTEROS</v>
          </cell>
          <cell r="C4666" t="str">
            <v>KG</v>
          </cell>
          <cell r="D4666">
            <v>110401</v>
          </cell>
          <cell r="E4666">
            <v>41045</v>
          </cell>
          <cell r="F4666">
            <v>19836</v>
          </cell>
        </row>
        <row r="4667">
          <cell r="A4667">
            <v>102311</v>
          </cell>
          <cell r="B4667" t="str">
            <v>ADITIVO ADHERENTE TEXILAN 553</v>
          </cell>
          <cell r="C4667" t="str">
            <v>M2</v>
          </cell>
          <cell r="D4667">
            <v>110401</v>
          </cell>
          <cell r="E4667">
            <v>39867</v>
          </cell>
          <cell r="F4667">
            <v>4000</v>
          </cell>
        </row>
        <row r="4669">
          <cell r="A4669">
            <v>636</v>
          </cell>
          <cell r="B4669" t="str">
            <v>AGUA DE CARROTANQUE</v>
          </cell>
          <cell r="C4669" t="str">
            <v>LT</v>
          </cell>
          <cell r="E4669">
            <v>42762</v>
          </cell>
          <cell r="F4669">
            <v>14</v>
          </cell>
        </row>
        <row r="4670">
          <cell r="A4670">
            <v>637</v>
          </cell>
          <cell r="B4670" t="str">
            <v>AIR TOC D (AIRE) 20 KILOS</v>
          </cell>
          <cell r="C4670" t="str">
            <v>KG</v>
          </cell>
          <cell r="E4670">
            <v>40686</v>
          </cell>
          <cell r="F4670">
            <v>2506</v>
          </cell>
        </row>
        <row r="4672">
          <cell r="A4672">
            <v>657</v>
          </cell>
          <cell r="B4672" t="str">
            <v>ALUMOL 16 Kg</v>
          </cell>
          <cell r="C4672" t="str">
            <v>KG</v>
          </cell>
          <cell r="D4672">
            <v>803046</v>
          </cell>
          <cell r="E4672">
            <v>42587</v>
          </cell>
          <cell r="F4672">
            <v>20880</v>
          </cell>
        </row>
        <row r="4673">
          <cell r="A4673">
            <v>677</v>
          </cell>
          <cell r="B4673" t="str">
            <v>Anticorrosivo(Imprimane-Epoxic)Rojo-1galón+Cat</v>
          </cell>
          <cell r="C4673" t="str">
            <v>GLN</v>
          </cell>
          <cell r="D4673">
            <v>504126</v>
          </cell>
          <cell r="E4673">
            <v>42765</v>
          </cell>
          <cell r="F4673">
            <v>138040</v>
          </cell>
        </row>
        <row r="4674">
          <cell r="A4674">
            <v>638</v>
          </cell>
          <cell r="B4674" t="str">
            <v>ANTISOL BLANCO (CURA) 20 KILOS</v>
          </cell>
          <cell r="C4674" t="str">
            <v>KG</v>
          </cell>
          <cell r="D4674">
            <v>140002</v>
          </cell>
          <cell r="E4674">
            <v>42765</v>
          </cell>
          <cell r="F4674">
            <v>5117</v>
          </cell>
        </row>
        <row r="4675">
          <cell r="A4675">
            <v>103397</v>
          </cell>
          <cell r="B4675" t="str">
            <v>Arandela fijacion membranas impermeabiliz **</v>
          </cell>
          <cell r="C4675" t="str">
            <v>UN</v>
          </cell>
          <cell r="D4675">
            <v>402292</v>
          </cell>
          <cell r="E4675">
            <v>42852</v>
          </cell>
          <cell r="F4675">
            <v>1190</v>
          </cell>
        </row>
        <row r="4676">
          <cell r="A4676">
            <v>102628</v>
          </cell>
          <cell r="B4676" t="str">
            <v>Arena de cuarzo **</v>
          </cell>
          <cell r="C4676" t="str">
            <v>KG</v>
          </cell>
          <cell r="D4676">
            <v>650663</v>
          </cell>
          <cell r="E4676">
            <v>42803</v>
          </cell>
          <cell r="F4676">
            <v>317</v>
          </cell>
        </row>
        <row r="4678">
          <cell r="A4678">
            <v>639</v>
          </cell>
          <cell r="B4678" t="str">
            <v>ASFALTO 190 CANECA DE 200 Kg</v>
          </cell>
          <cell r="C4678" t="str">
            <v>KG</v>
          </cell>
          <cell r="E4678">
            <v>42853</v>
          </cell>
          <cell r="F4678">
            <v>3469</v>
          </cell>
        </row>
        <row r="4679">
          <cell r="A4679">
            <v>101125</v>
          </cell>
          <cell r="B4679" t="str">
            <v>ASFALTO DE LIGA</v>
          </cell>
          <cell r="C4679" t="str">
            <v>KG</v>
          </cell>
          <cell r="E4679">
            <v>40241</v>
          </cell>
          <cell r="F4679">
            <v>1680</v>
          </cell>
        </row>
        <row r="4681">
          <cell r="A4681">
            <v>102846</v>
          </cell>
          <cell r="B4681" t="str">
            <v>Barrera Antioxidante **</v>
          </cell>
          <cell r="C4681" t="str">
            <v>GN</v>
          </cell>
          <cell r="D4681">
            <v>303571</v>
          </cell>
          <cell r="E4681">
            <v>40333</v>
          </cell>
          <cell r="F4681">
            <v>35000</v>
          </cell>
        </row>
        <row r="4683">
          <cell r="A4683">
            <v>105496</v>
          </cell>
          <cell r="B4683" t="str">
            <v>CAL HIDRATADA</v>
          </cell>
          <cell r="C4683" t="str">
            <v>kg</v>
          </cell>
          <cell r="E4683">
            <v>42809</v>
          </cell>
          <cell r="F4683">
            <v>892</v>
          </cell>
        </row>
        <row r="4685">
          <cell r="A4685">
            <v>9471</v>
          </cell>
          <cell r="B4685" t="str">
            <v>CARROTANQUE DE AGUA 6000galones</v>
          </cell>
          <cell r="C4685" t="str">
            <v>VJ</v>
          </cell>
          <cell r="D4685" t="str">
            <v>11.000 Lt</v>
          </cell>
          <cell r="E4685">
            <v>42776</v>
          </cell>
          <cell r="F4685">
            <v>313896</v>
          </cell>
        </row>
        <row r="4686">
          <cell r="A4686">
            <v>101249</v>
          </cell>
          <cell r="B4686" t="str">
            <v>CARROTANQUE DE AGUA FORD-600</v>
          </cell>
          <cell r="C4686" t="str">
            <v>HR</v>
          </cell>
          <cell r="D4686" t="str">
            <v>11.000 Lt</v>
          </cell>
          <cell r="E4686">
            <v>40872</v>
          </cell>
          <cell r="F4686">
            <v>39250</v>
          </cell>
        </row>
        <row r="4687">
          <cell r="A4687">
            <v>22</v>
          </cell>
          <cell r="B4687" t="str">
            <v>CASETEX Aligerante textil estr</v>
          </cell>
          <cell r="C4687" t="str">
            <v>M2</v>
          </cell>
          <cell r="D4687">
            <v>12199</v>
          </cell>
          <cell r="E4687">
            <v>40821</v>
          </cell>
          <cell r="F4687">
            <v>2383</v>
          </cell>
        </row>
        <row r="4689">
          <cell r="A4689">
            <v>2182</v>
          </cell>
          <cell r="B4689" t="str">
            <v>CEMENTO MARINO DENSO CANECA-180</v>
          </cell>
          <cell r="C4689" t="str">
            <v>KG</v>
          </cell>
          <cell r="E4689">
            <v>40705</v>
          </cell>
          <cell r="F4689">
            <v>8975</v>
          </cell>
        </row>
        <row r="4690">
          <cell r="A4690">
            <v>659</v>
          </cell>
          <cell r="B4690" t="str">
            <v>CEMENTO MARINO LIQUIDO</v>
          </cell>
          <cell r="C4690" t="str">
            <v>GLN</v>
          </cell>
          <cell r="E4690">
            <v>40705</v>
          </cell>
          <cell r="F4690">
            <v>35700</v>
          </cell>
        </row>
        <row r="4691">
          <cell r="A4691">
            <v>660</v>
          </cell>
          <cell r="B4691" t="str">
            <v>CEMENTO MARINO PLASTICO 4 Kg</v>
          </cell>
          <cell r="C4691" t="str">
            <v>KG</v>
          </cell>
          <cell r="E4691">
            <v>40705</v>
          </cell>
          <cell r="F4691">
            <v>8175</v>
          </cell>
        </row>
        <row r="4692">
          <cell r="A4692">
            <v>640</v>
          </cell>
          <cell r="B4692" t="str">
            <v>CEMENTO PLAST TAPAGOTERA TEXSA</v>
          </cell>
          <cell r="C4692" t="str">
            <v>GN</v>
          </cell>
          <cell r="E4692">
            <v>40228</v>
          </cell>
          <cell r="F4692">
            <v>26250</v>
          </cell>
        </row>
        <row r="4693">
          <cell r="A4693">
            <v>1957</v>
          </cell>
          <cell r="B4693" t="str">
            <v>CEMENTO PLASTICO</v>
          </cell>
          <cell r="C4693" t="str">
            <v>GN</v>
          </cell>
          <cell r="E4693">
            <v>40079</v>
          </cell>
          <cell r="F4693">
            <v>24700</v>
          </cell>
        </row>
        <row r="4694">
          <cell r="A4694">
            <v>103562</v>
          </cell>
          <cell r="B4694" t="str">
            <v>CINTA DE SEÑALIZACION DE 4" POR 500</v>
          </cell>
          <cell r="C4694" t="str">
            <v>ROLLO</v>
          </cell>
          <cell r="E4694">
            <v>42762</v>
          </cell>
          <cell r="F4694">
            <v>22313</v>
          </cell>
        </row>
        <row r="4695">
          <cell r="A4695">
            <v>101755</v>
          </cell>
          <cell r="B4695" t="str">
            <v>CINTA FIJA DEMARC. CANCHA</v>
          </cell>
          <cell r="C4695" t="str">
            <v>UN</v>
          </cell>
          <cell r="E4695">
            <v>42607</v>
          </cell>
          <cell r="F4695">
            <v>3664000</v>
          </cell>
        </row>
        <row r="4696">
          <cell r="A4696">
            <v>2183</v>
          </cell>
          <cell r="B4696" t="str">
            <v>CINTA P.V.C. A-10 20 ML</v>
          </cell>
          <cell r="C4696" t="str">
            <v>ML</v>
          </cell>
          <cell r="E4696">
            <v>40686</v>
          </cell>
          <cell r="F4696">
            <v>10556</v>
          </cell>
        </row>
        <row r="4697">
          <cell r="A4697">
            <v>2184</v>
          </cell>
          <cell r="B4697" t="str">
            <v>CINTA P.V.C. A-15 30 ML</v>
          </cell>
          <cell r="C4697" t="str">
            <v>ML</v>
          </cell>
          <cell r="E4697">
            <v>40686</v>
          </cell>
          <cell r="F4697">
            <v>18850</v>
          </cell>
        </row>
        <row r="4698">
          <cell r="A4698">
            <v>2185</v>
          </cell>
          <cell r="B4698" t="str">
            <v>CINTA P.V.C. A-22 15 ML</v>
          </cell>
          <cell r="C4698" t="str">
            <v>ML</v>
          </cell>
          <cell r="E4698">
            <v>42746</v>
          </cell>
          <cell r="F4698">
            <v>30170</v>
          </cell>
        </row>
        <row r="4699">
          <cell r="A4699">
            <v>100940</v>
          </cell>
          <cell r="B4699" t="str">
            <v>CINTA SEÑALIZACION</v>
          </cell>
          <cell r="C4699" t="str">
            <v>ML</v>
          </cell>
          <cell r="E4699">
            <v>42756</v>
          </cell>
          <cell r="F4699">
            <v>45</v>
          </cell>
        </row>
        <row r="4701">
          <cell r="A4701">
            <v>126</v>
          </cell>
          <cell r="B4701" t="str">
            <v>CINTA SIKA PVC O-22</v>
          </cell>
          <cell r="C4701" t="str">
            <v>ML</v>
          </cell>
          <cell r="D4701">
            <v>421295</v>
          </cell>
          <cell r="E4701">
            <v>42836</v>
          </cell>
          <cell r="F4701">
            <v>30170</v>
          </cell>
        </row>
        <row r="4702">
          <cell r="A4702">
            <v>3331</v>
          </cell>
          <cell r="B4702" t="str">
            <v>CINTA SIKA PVC V-15</v>
          </cell>
          <cell r="C4702" t="str">
            <v>ML</v>
          </cell>
          <cell r="D4702" t="str">
            <v>V-15 421195</v>
          </cell>
          <cell r="E4702">
            <v>42853</v>
          </cell>
          <cell r="F4702">
            <v>18218.900000000001</v>
          </cell>
        </row>
        <row r="4703">
          <cell r="A4703">
            <v>2743</v>
          </cell>
          <cell r="B4703" t="str">
            <v>CINTA SIKA PVC V-10 30 Mts.</v>
          </cell>
          <cell r="C4703" t="str">
            <v>ML</v>
          </cell>
          <cell r="D4703">
            <v>421095</v>
          </cell>
          <cell r="E4703">
            <v>42828</v>
          </cell>
          <cell r="F4703">
            <v>10122</v>
          </cell>
        </row>
        <row r="4705">
          <cell r="A4705">
            <v>101001</v>
          </cell>
          <cell r="B4705" t="str">
            <v>CINTA TEFLON INDUST.AGUA-ROLLO</v>
          </cell>
          <cell r="C4705" t="str">
            <v>UN</v>
          </cell>
          <cell r="E4705">
            <v>42758</v>
          </cell>
          <cell r="F4705">
            <v>1500</v>
          </cell>
        </row>
        <row r="4706">
          <cell r="A4706">
            <v>105148</v>
          </cell>
          <cell r="B4706" t="str">
            <v>Clarificador</v>
          </cell>
          <cell r="C4706" t="str">
            <v>gln</v>
          </cell>
          <cell r="E4706">
            <v>41647</v>
          </cell>
          <cell r="F4706">
            <v>34000</v>
          </cell>
        </row>
        <row r="4707">
          <cell r="A4707">
            <v>105147</v>
          </cell>
          <cell r="B4707" t="str">
            <v>Cloro tambor Kg</v>
          </cell>
          <cell r="C4707" t="str">
            <v>kg</v>
          </cell>
          <cell r="E4707">
            <v>42809</v>
          </cell>
          <cell r="F4707">
            <v>14280</v>
          </cell>
        </row>
        <row r="4709">
          <cell r="A4709">
            <v>102630</v>
          </cell>
          <cell r="B4709" t="str">
            <v>Color base acrylic **</v>
          </cell>
          <cell r="C4709" t="str">
            <v>GL</v>
          </cell>
          <cell r="D4709">
            <v>650663</v>
          </cell>
          <cell r="E4709">
            <v>41491</v>
          </cell>
          <cell r="F4709">
            <v>55000</v>
          </cell>
        </row>
        <row r="4712">
          <cell r="B4712" t="str">
            <v>Tekhne Ltda. Control Integral de Obras</v>
          </cell>
        </row>
        <row r="4716">
          <cell r="B4716" t="str">
            <v>Listado de Insumos</v>
          </cell>
        </row>
        <row r="4718">
          <cell r="A4718">
            <v>43132</v>
          </cell>
          <cell r="C4718" t="str">
            <v>INSTITUTO DISTRITAL DE RECREACION Y</v>
          </cell>
          <cell r="E4718" t="str">
            <v>Página 65</v>
          </cell>
        </row>
        <row r="4721">
          <cell r="A4721" t="str">
            <v>Código</v>
          </cell>
          <cell r="B4721" t="str">
            <v>Descripción</v>
          </cell>
          <cell r="D4721" t="str">
            <v>Unidad</v>
          </cell>
          <cell r="F4721" t="str">
            <v>Referencia</v>
          </cell>
        </row>
        <row r="4724">
          <cell r="A4724">
            <v>645</v>
          </cell>
          <cell r="B4724" t="str">
            <v>CURASEAL BLANCO 20 KILOS</v>
          </cell>
          <cell r="C4724" t="str">
            <v>KG</v>
          </cell>
          <cell r="E4724">
            <v>40688</v>
          </cell>
          <cell r="F4724">
            <v>6206</v>
          </cell>
        </row>
        <row r="4725">
          <cell r="A4725">
            <v>100678</v>
          </cell>
          <cell r="B4725" t="str">
            <v>CURASEAL Blanco 20Kg **</v>
          </cell>
          <cell r="C4725" t="str">
            <v>KG</v>
          </cell>
          <cell r="E4725">
            <v>40688</v>
          </cell>
          <cell r="F4725">
            <v>6206</v>
          </cell>
        </row>
        <row r="4726">
          <cell r="A4726">
            <v>646</v>
          </cell>
          <cell r="B4726" t="str">
            <v>CURASEAL TRANSPARENTE 20 Kg</v>
          </cell>
          <cell r="C4726" t="str">
            <v>KG</v>
          </cell>
          <cell r="E4726">
            <v>41835</v>
          </cell>
          <cell r="F4726">
            <v>10904</v>
          </cell>
        </row>
        <row r="4727">
          <cell r="A4727">
            <v>647</v>
          </cell>
          <cell r="B4727" t="str">
            <v>DESMOLDATOC 16 KILOS</v>
          </cell>
          <cell r="C4727" t="str">
            <v>KG</v>
          </cell>
          <cell r="E4727">
            <v>42765</v>
          </cell>
          <cell r="F4727">
            <v>16213</v>
          </cell>
        </row>
        <row r="4728">
          <cell r="A4728">
            <v>104924</v>
          </cell>
          <cell r="B4728" t="str">
            <v>DESNATADOR DE PISCINA 2"</v>
          </cell>
          <cell r="C4728" t="str">
            <v>und</v>
          </cell>
          <cell r="E4728">
            <v>41750</v>
          </cell>
          <cell r="F4728">
            <v>95000</v>
          </cell>
        </row>
        <row r="4729">
          <cell r="A4729">
            <v>103559</v>
          </cell>
          <cell r="B4729" t="str">
            <v>DISOLVENTE VARSOL (No utilizar mas)</v>
          </cell>
          <cell r="C4729" t="str">
            <v>gln</v>
          </cell>
          <cell r="E4729">
            <v>41759</v>
          </cell>
          <cell r="F4729">
            <v>13000</v>
          </cell>
        </row>
        <row r="4731">
          <cell r="A4731">
            <v>102908</v>
          </cell>
          <cell r="B4731" t="str">
            <v>Durflex 101SP Roller Capa Rodamiento</v>
          </cell>
          <cell r="C4731" t="str">
            <v>KG</v>
          </cell>
          <cell r="D4731">
            <v>25180</v>
          </cell>
          <cell r="E4731">
            <v>40339</v>
          </cell>
          <cell r="F4731">
            <v>16000</v>
          </cell>
        </row>
        <row r="4732">
          <cell r="A4732">
            <v>102907</v>
          </cell>
          <cell r="B4732" t="str">
            <v>Durflex 101SP Roller Intermedio</v>
          </cell>
          <cell r="C4732" t="str">
            <v>KG</v>
          </cell>
          <cell r="D4732">
            <v>25180</v>
          </cell>
          <cell r="E4732">
            <v>40339</v>
          </cell>
          <cell r="F4732">
            <v>14000</v>
          </cell>
        </row>
        <row r="4733">
          <cell r="A4733">
            <v>102906</v>
          </cell>
          <cell r="B4733" t="str">
            <v>Durflex 101SP Roller Sellante e Imprimante</v>
          </cell>
          <cell r="C4733" t="str">
            <v>KG</v>
          </cell>
          <cell r="D4733">
            <v>25180</v>
          </cell>
          <cell r="E4733">
            <v>40339</v>
          </cell>
          <cell r="F4733">
            <v>11000</v>
          </cell>
        </row>
        <row r="4735">
          <cell r="A4735">
            <v>3073</v>
          </cell>
          <cell r="B4735" t="str">
            <v>DYMONIC FC Sellante Blanco (300 CM3)</v>
          </cell>
          <cell r="C4735" t="str">
            <v>CARTU</v>
          </cell>
          <cell r="E4735">
            <v>40688</v>
          </cell>
          <cell r="F4735">
            <v>17980</v>
          </cell>
        </row>
        <row r="4736">
          <cell r="A4736">
            <v>2192</v>
          </cell>
          <cell r="B4736" t="str">
            <v>E3F GROUT 5 KILOS</v>
          </cell>
          <cell r="C4736" t="str">
            <v>KG</v>
          </cell>
          <cell r="E4736">
            <v>40719</v>
          </cell>
          <cell r="F4736">
            <v>21866</v>
          </cell>
        </row>
        <row r="4737">
          <cell r="A4737">
            <v>104472</v>
          </cell>
          <cell r="B4737" t="str">
            <v>EMULSIÓN</v>
          </cell>
          <cell r="C4737" t="str">
            <v>und</v>
          </cell>
          <cell r="E4737">
            <v>41135</v>
          </cell>
          <cell r="F4737">
            <v>545200</v>
          </cell>
        </row>
        <row r="4739">
          <cell r="A4739">
            <v>3186</v>
          </cell>
          <cell r="B4739" t="str">
            <v>EMULSION ASFALTICA -SIKA- 3.5 Kg</v>
          </cell>
          <cell r="C4739" t="str">
            <v>UND</v>
          </cell>
          <cell r="D4739">
            <v>25180</v>
          </cell>
          <cell r="E4739">
            <v>42772</v>
          </cell>
          <cell r="F4739">
            <v>18951</v>
          </cell>
        </row>
        <row r="4741">
          <cell r="A4741">
            <v>663</v>
          </cell>
          <cell r="B4741" t="str">
            <v>EMULSION ASFALTICA SIKA 18 KILOS</v>
          </cell>
          <cell r="C4741" t="str">
            <v>KG</v>
          </cell>
          <cell r="E4741">
            <v>42858</v>
          </cell>
          <cell r="F4741">
            <v>2994.44</v>
          </cell>
        </row>
        <row r="4743">
          <cell r="A4743">
            <v>103080</v>
          </cell>
          <cell r="B4743" t="str">
            <v>EMULSION ASFALTICA (CRL-0)**</v>
          </cell>
          <cell r="C4743" t="str">
            <v>m2</v>
          </cell>
          <cell r="D4743">
            <v>25180</v>
          </cell>
          <cell r="E4743">
            <v>40236</v>
          </cell>
          <cell r="F4743">
            <v>800</v>
          </cell>
        </row>
        <row r="4744">
          <cell r="A4744">
            <v>101256</v>
          </cell>
          <cell r="B4744" t="str">
            <v>EMULSION ASFALTICA</v>
          </cell>
          <cell r="C4744" t="str">
            <v>KG</v>
          </cell>
          <cell r="D4744">
            <v>25180</v>
          </cell>
          <cell r="E4744">
            <v>42773</v>
          </cell>
          <cell r="F4744">
            <v>1259</v>
          </cell>
        </row>
        <row r="4745">
          <cell r="A4745">
            <v>101257</v>
          </cell>
          <cell r="B4745" t="str">
            <v>EMULSION ASFALTICA (CRR-1)Riego de</v>
          </cell>
          <cell r="C4745" t="str">
            <v>KG</v>
          </cell>
          <cell r="D4745">
            <v>25180</v>
          </cell>
          <cell r="E4745">
            <v>42773</v>
          </cell>
          <cell r="F4745">
            <v>1259</v>
          </cell>
        </row>
        <row r="4746">
          <cell r="A4746">
            <v>102574</v>
          </cell>
          <cell r="B4746" t="str">
            <v>EMULSION ASFALTICA (En frio)CANEC. 55GLNS.</v>
          </cell>
          <cell r="C4746" t="str">
            <v>LT</v>
          </cell>
          <cell r="D4746">
            <v>25180</v>
          </cell>
          <cell r="E4746">
            <v>42773</v>
          </cell>
          <cell r="F4746">
            <v>1259</v>
          </cell>
        </row>
        <row r="4748">
          <cell r="A4748">
            <v>661</v>
          </cell>
          <cell r="B4748" t="str">
            <v>EMULSION ASFALTICA ED-9</v>
          </cell>
          <cell r="C4748" t="str">
            <v>GN</v>
          </cell>
          <cell r="E4748">
            <v>42943</v>
          </cell>
          <cell r="F4748">
            <v>12900</v>
          </cell>
        </row>
        <row r="4749">
          <cell r="A4749">
            <v>104864</v>
          </cell>
          <cell r="B4749" t="str">
            <v>EMULSION ASFALTICA ED 9 / 55 GLN.</v>
          </cell>
          <cell r="C4749" t="str">
            <v>CANEC</v>
          </cell>
          <cell r="E4749">
            <v>41221</v>
          </cell>
          <cell r="F4749">
            <v>365256</v>
          </cell>
        </row>
        <row r="4750">
          <cell r="A4750">
            <v>662</v>
          </cell>
          <cell r="B4750" t="str">
            <v>EMULSION ASFALTICA EMUL PLAS (Texa)</v>
          </cell>
          <cell r="C4750" t="str">
            <v>GN</v>
          </cell>
          <cell r="E4750">
            <v>42857</v>
          </cell>
          <cell r="F4750">
            <v>14380</v>
          </cell>
        </row>
        <row r="4752">
          <cell r="A4752">
            <v>3060</v>
          </cell>
          <cell r="B4752" t="str">
            <v>EMULSION PX-900 / 5 GLN Fglas</v>
          </cell>
          <cell r="C4752" t="str">
            <v>CANEC</v>
          </cell>
          <cell r="D4752">
            <v>25060</v>
          </cell>
          <cell r="E4752">
            <v>40147</v>
          </cell>
          <cell r="F4752">
            <v>36000</v>
          </cell>
        </row>
        <row r="4753">
          <cell r="A4753">
            <v>3062</v>
          </cell>
          <cell r="B4753" t="str">
            <v>EMULSION PX-900 / 55 GLN Fglas</v>
          </cell>
          <cell r="C4753" t="str">
            <v>CANEC</v>
          </cell>
          <cell r="D4753">
            <v>25080</v>
          </cell>
          <cell r="E4753">
            <v>40147</v>
          </cell>
          <cell r="F4753">
            <v>260000</v>
          </cell>
        </row>
        <row r="4755">
          <cell r="A4755">
            <v>3076</v>
          </cell>
          <cell r="B4755" t="str">
            <v>EPOTOC (4 Kg.) TOXEMENT</v>
          </cell>
          <cell r="C4755" t="str">
            <v>KG</v>
          </cell>
          <cell r="E4755">
            <v>42312</v>
          </cell>
          <cell r="F4755">
            <v>56251</v>
          </cell>
        </row>
        <row r="4756">
          <cell r="A4756">
            <v>101294</v>
          </cell>
          <cell r="B4756" t="str">
            <v>EPOTOC 1-1 (4 Kg) **</v>
          </cell>
          <cell r="C4756" t="str">
            <v>KG</v>
          </cell>
          <cell r="E4756">
            <v>40688</v>
          </cell>
          <cell r="F4756">
            <v>49707</v>
          </cell>
        </row>
        <row r="4758">
          <cell r="A4758">
            <v>752</v>
          </cell>
          <cell r="B4758" t="str">
            <v>ESMALTE ALQUIDICO BLANCO SIKA (313050)</v>
          </cell>
          <cell r="C4758" t="str">
            <v>GN</v>
          </cell>
          <cell r="D4758">
            <v>313050</v>
          </cell>
          <cell r="E4758">
            <v>42762</v>
          </cell>
          <cell r="F4758">
            <v>71400</v>
          </cell>
        </row>
        <row r="4760">
          <cell r="A4760">
            <v>105970</v>
          </cell>
          <cell r="B4760" t="str">
            <v>ESMALTE EPOXICO AMARILLO (Componente</v>
          </cell>
          <cell r="C4760" t="str">
            <v>GAL</v>
          </cell>
          <cell r="E4760">
            <v>42661</v>
          </cell>
          <cell r="F4760">
            <v>218080</v>
          </cell>
        </row>
        <row r="4762">
          <cell r="A4762">
            <v>1942</v>
          </cell>
          <cell r="B4762" t="str">
            <v>ESMALTE SIKA AMARILLO 1gall</v>
          </cell>
          <cell r="C4762" t="str">
            <v>GN</v>
          </cell>
          <cell r="D4762">
            <v>311044</v>
          </cell>
          <cell r="E4762">
            <v>41045</v>
          </cell>
          <cell r="F4762">
            <v>66120</v>
          </cell>
        </row>
        <row r="4763">
          <cell r="A4763">
            <v>856</v>
          </cell>
          <cell r="B4763" t="str">
            <v>ESMALTE SIKA NEGRO 1gall</v>
          </cell>
          <cell r="C4763" t="str">
            <v>GN</v>
          </cell>
          <cell r="D4763">
            <v>316091</v>
          </cell>
          <cell r="E4763">
            <v>41045</v>
          </cell>
          <cell r="F4763">
            <v>58000</v>
          </cell>
        </row>
        <row r="4764">
          <cell r="A4764">
            <v>1955</v>
          </cell>
          <cell r="B4764" t="str">
            <v>ESMALTE SIKA ROJO 1gall</v>
          </cell>
          <cell r="C4764" t="str">
            <v>GN</v>
          </cell>
          <cell r="D4764">
            <v>317044</v>
          </cell>
          <cell r="E4764">
            <v>41064</v>
          </cell>
          <cell r="F4764">
            <v>71920</v>
          </cell>
        </row>
        <row r="4765">
          <cell r="A4765">
            <v>2524</v>
          </cell>
          <cell r="B4765" t="str">
            <v>ESMALTE SIKA VERDE1gall</v>
          </cell>
          <cell r="C4765" t="str">
            <v>GN</v>
          </cell>
          <cell r="D4765">
            <v>319044</v>
          </cell>
          <cell r="E4765">
            <v>41045</v>
          </cell>
          <cell r="F4765">
            <v>69600</v>
          </cell>
        </row>
        <row r="4767">
          <cell r="A4767">
            <v>105971</v>
          </cell>
          <cell r="B4767" t="str">
            <v>ESMALTE URETANO AMARILLO (Componente</v>
          </cell>
          <cell r="C4767" t="str">
            <v>GAL</v>
          </cell>
          <cell r="E4767">
            <v>42661</v>
          </cell>
          <cell r="F4767">
            <v>242150</v>
          </cell>
        </row>
        <row r="4768">
          <cell r="A4768">
            <v>101152</v>
          </cell>
          <cell r="B4768" t="str">
            <v>Estructura liviana recepción IDRD según diseño</v>
          </cell>
          <cell r="C4768" t="str">
            <v>und</v>
          </cell>
          <cell r="E4768">
            <v>39702</v>
          </cell>
          <cell r="F4768">
            <v>10650000</v>
          </cell>
        </row>
        <row r="4770">
          <cell r="A4770">
            <v>454</v>
          </cell>
          <cell r="B4770" t="str">
            <v>ESTUKA ACRILICO 1gall</v>
          </cell>
          <cell r="C4770" t="str">
            <v>GN</v>
          </cell>
          <cell r="D4770">
            <v>218249</v>
          </cell>
          <cell r="E4770">
            <v>40688</v>
          </cell>
          <cell r="F4770">
            <v>2221</v>
          </cell>
        </row>
        <row r="4772">
          <cell r="A4772">
            <v>635</v>
          </cell>
          <cell r="B4772" t="str">
            <v>EUCO ENCHAPE GRIS 5 KILOS</v>
          </cell>
          <cell r="C4772" t="str">
            <v>KG</v>
          </cell>
          <cell r="E4772">
            <v>40484</v>
          </cell>
          <cell r="F4772">
            <v>789</v>
          </cell>
        </row>
        <row r="4773">
          <cell r="A4773">
            <v>2747</v>
          </cell>
          <cell r="B4773" t="str">
            <v>EUCO FILLER COLOR 1 - 8 KILOS</v>
          </cell>
          <cell r="C4773" t="str">
            <v>KG</v>
          </cell>
          <cell r="E4773">
            <v>40147</v>
          </cell>
          <cell r="F4773">
            <v>1394</v>
          </cell>
        </row>
        <row r="4774">
          <cell r="A4774">
            <v>2544</v>
          </cell>
          <cell r="B4774" t="str">
            <v>EUCO FILLER FINO 9 KILOS</v>
          </cell>
          <cell r="C4774" t="str">
            <v>KG</v>
          </cell>
          <cell r="E4774">
            <v>40688</v>
          </cell>
          <cell r="F4774">
            <v>1408</v>
          </cell>
        </row>
        <row r="4775">
          <cell r="A4775">
            <v>2748</v>
          </cell>
          <cell r="B4775" t="str">
            <v>EUCO FILLER GRUESA 42 KILOS</v>
          </cell>
          <cell r="C4775" t="str">
            <v>KG</v>
          </cell>
          <cell r="E4775">
            <v>40688</v>
          </cell>
          <cell r="F4775">
            <v>1237</v>
          </cell>
        </row>
        <row r="4776">
          <cell r="A4776">
            <v>644</v>
          </cell>
          <cell r="B4776" t="str">
            <v>EUCON "N" (Plast) 20 Kg</v>
          </cell>
          <cell r="C4776" t="str">
            <v>KG</v>
          </cell>
          <cell r="E4776">
            <v>40688</v>
          </cell>
          <cell r="F4776">
            <v>4837</v>
          </cell>
        </row>
        <row r="4777">
          <cell r="A4777">
            <v>2545</v>
          </cell>
          <cell r="B4777" t="str">
            <v>EUCON 37 20 KI</v>
          </cell>
          <cell r="C4777" t="str">
            <v>KG</v>
          </cell>
          <cell r="E4777">
            <v>40688</v>
          </cell>
          <cell r="F4777">
            <v>9906</v>
          </cell>
        </row>
        <row r="4778">
          <cell r="A4778">
            <v>103492</v>
          </cell>
          <cell r="B4778" t="str">
            <v>EUCON 452 GEL</v>
          </cell>
          <cell r="C4778" t="str">
            <v>UN</v>
          </cell>
          <cell r="E4778">
            <v>40493</v>
          </cell>
          <cell r="F4778">
            <v>64690</v>
          </cell>
        </row>
        <row r="4779">
          <cell r="A4779">
            <v>3074</v>
          </cell>
          <cell r="B4779" t="str">
            <v>EUCON 537 230 kg</v>
          </cell>
          <cell r="C4779" t="str">
            <v>KG</v>
          </cell>
          <cell r="E4779">
            <v>40688</v>
          </cell>
          <cell r="F4779">
            <v>8683</v>
          </cell>
        </row>
        <row r="4780">
          <cell r="A4780">
            <v>105779</v>
          </cell>
          <cell r="B4780" t="str">
            <v>FERTILIZANTE ORGANICO TIPO HUMUS</v>
          </cell>
          <cell r="C4780" t="str">
            <v>kg</v>
          </cell>
          <cell r="E4780">
            <v>42762</v>
          </cell>
          <cell r="F4780">
            <v>840</v>
          </cell>
        </row>
        <row r="4781">
          <cell r="A4781">
            <v>102218</v>
          </cell>
          <cell r="B4781" t="str">
            <v>FertilizanteQuím.granuladFoliar-orgánNPK(saco</v>
          </cell>
          <cell r="C4781" t="str">
            <v>KG</v>
          </cell>
          <cell r="E4781">
            <v>42765</v>
          </cell>
          <cell r="F4781">
            <v>1733</v>
          </cell>
        </row>
        <row r="4782">
          <cell r="A4782">
            <v>1961</v>
          </cell>
          <cell r="B4782" t="str">
            <v>FIBRA DE VIDRIO AMERICANA 40M2</v>
          </cell>
          <cell r="C4782" t="str">
            <v>M2</v>
          </cell>
          <cell r="E4782">
            <v>40688</v>
          </cell>
          <cell r="F4782">
            <v>1357</v>
          </cell>
        </row>
        <row r="4783">
          <cell r="A4783">
            <v>101053</v>
          </cell>
          <cell r="B4783" t="str">
            <v>FIBRA PARA AMARRE (ROLLO DE 750m)</v>
          </cell>
          <cell r="C4783" t="str">
            <v>UN</v>
          </cell>
          <cell r="E4783">
            <v>40147</v>
          </cell>
          <cell r="F4783">
            <v>11600</v>
          </cell>
        </row>
        <row r="4784">
          <cell r="A4784">
            <v>651</v>
          </cell>
          <cell r="B4784" t="str">
            <v>FIBRATEX TEXSA</v>
          </cell>
          <cell r="C4784" t="str">
            <v>GL</v>
          </cell>
          <cell r="E4784">
            <v>40147</v>
          </cell>
          <cell r="F4784">
            <v>19600</v>
          </cell>
        </row>
        <row r="4786">
          <cell r="A4786">
            <v>3042</v>
          </cell>
          <cell r="B4786" t="str">
            <v>FRESCASA Suministro Fglas</v>
          </cell>
          <cell r="C4786" t="str">
            <v>M2</v>
          </cell>
          <cell r="D4786">
            <v>24200</v>
          </cell>
          <cell r="E4786">
            <v>43062</v>
          </cell>
          <cell r="F4786">
            <v>7466</v>
          </cell>
        </row>
        <row r="4787">
          <cell r="A4787">
            <v>102246</v>
          </cell>
          <cell r="B4787" t="str">
            <v>GEOmalla Biaxial LBO 202 Pavco**</v>
          </cell>
          <cell r="C4787" t="str">
            <v>M2</v>
          </cell>
          <cell r="D4787">
            <v>3151702385</v>
          </cell>
          <cell r="E4787">
            <v>40821</v>
          </cell>
          <cell r="F4787">
            <v>5503</v>
          </cell>
        </row>
        <row r="4788">
          <cell r="A4788">
            <v>100676</v>
          </cell>
          <cell r="B4788" t="str">
            <v>GEOmalla Fortgrid BX 25 refuerzo biaxial Lafayet**</v>
          </cell>
          <cell r="C4788" t="str">
            <v>M2</v>
          </cell>
          <cell r="D4788">
            <v>3151702385</v>
          </cell>
          <cell r="E4788">
            <v>40876</v>
          </cell>
          <cell r="F4788">
            <v>5206</v>
          </cell>
        </row>
        <row r="4790">
          <cell r="B4790" t="str">
            <v>Tekhne Ltda. Control Integral de Obras</v>
          </cell>
        </row>
        <row r="4794">
          <cell r="B4794" t="str">
            <v>Listado de Insumos</v>
          </cell>
        </row>
        <row r="4796">
          <cell r="A4796">
            <v>43132</v>
          </cell>
          <cell r="C4796" t="str">
            <v>INSTITUTO DISTRITAL DE RECREACION Y</v>
          </cell>
          <cell r="E4796" t="str">
            <v>Página 66</v>
          </cell>
        </row>
        <row r="4799">
          <cell r="A4799" t="str">
            <v>Código</v>
          </cell>
          <cell r="B4799" t="str">
            <v>Descripción</v>
          </cell>
          <cell r="D4799" t="str">
            <v>Unidad</v>
          </cell>
          <cell r="F4799" t="str">
            <v>Referencia</v>
          </cell>
        </row>
        <row r="4802">
          <cell r="A4802">
            <v>100002</v>
          </cell>
          <cell r="B4802" t="str">
            <v>Geomalla Fortgrid BX 25 tejida en poliester</v>
          </cell>
          <cell r="C4802" t="str">
            <v>M2</v>
          </cell>
          <cell r="D4802">
            <v>3151702385</v>
          </cell>
          <cell r="E4802">
            <v>42864</v>
          </cell>
          <cell r="F4802">
            <v>5705</v>
          </cell>
        </row>
        <row r="4803">
          <cell r="A4803">
            <v>100382</v>
          </cell>
          <cell r="B4803" t="str">
            <v>GEOmalla LBO 202 Pavco**</v>
          </cell>
          <cell r="C4803" t="str">
            <v>M2</v>
          </cell>
          <cell r="D4803">
            <v>3151702385</v>
          </cell>
          <cell r="E4803">
            <v>40821</v>
          </cell>
          <cell r="F4803">
            <v>5503</v>
          </cell>
        </row>
        <row r="4804">
          <cell r="A4804">
            <v>100383</v>
          </cell>
          <cell r="B4804" t="str">
            <v>GEOmalla LBO 302 Pavco**</v>
          </cell>
          <cell r="C4804" t="str">
            <v>M2</v>
          </cell>
          <cell r="D4804">
            <v>3151702385</v>
          </cell>
          <cell r="E4804">
            <v>40301</v>
          </cell>
          <cell r="F4804">
            <v>7484</v>
          </cell>
        </row>
        <row r="4805">
          <cell r="A4805">
            <v>100384</v>
          </cell>
          <cell r="B4805" t="str">
            <v>GEOmalla LBO 330 Pavco**</v>
          </cell>
          <cell r="C4805" t="str">
            <v>M2</v>
          </cell>
          <cell r="D4805">
            <v>3151702385</v>
          </cell>
          <cell r="E4805">
            <v>40821</v>
          </cell>
          <cell r="F4805">
            <v>14519</v>
          </cell>
        </row>
        <row r="4806">
          <cell r="A4806">
            <v>100385</v>
          </cell>
          <cell r="B4806" t="str">
            <v>GEOmalla LBO 440 Pavco**</v>
          </cell>
          <cell r="C4806" t="str">
            <v>M2</v>
          </cell>
          <cell r="D4806">
            <v>3151702385</v>
          </cell>
          <cell r="E4806">
            <v>40078</v>
          </cell>
          <cell r="F4806">
            <v>20288</v>
          </cell>
        </row>
        <row r="4807">
          <cell r="A4807">
            <v>102892</v>
          </cell>
          <cell r="B4807" t="str">
            <v>GEOmalla Tensar Triax TX 160 (4x75m rollo</v>
          </cell>
          <cell r="C4807" t="str">
            <v>M2</v>
          </cell>
          <cell r="D4807">
            <v>3151702385</v>
          </cell>
          <cell r="E4807">
            <v>40336</v>
          </cell>
          <cell r="F4807">
            <v>10556</v>
          </cell>
        </row>
        <row r="4808">
          <cell r="A4808">
            <v>100386</v>
          </cell>
          <cell r="B4808" t="str">
            <v>GEOmalla TT 045 Pavco (descont.)</v>
          </cell>
          <cell r="C4808" t="str">
            <v>M2</v>
          </cell>
          <cell r="D4808">
            <v>3151702385</v>
          </cell>
          <cell r="E4808">
            <v>41462</v>
          </cell>
          <cell r="F4808">
            <v>5790</v>
          </cell>
        </row>
        <row r="4809">
          <cell r="A4809">
            <v>100387</v>
          </cell>
          <cell r="B4809" t="str">
            <v>GEOmalla TT 060 Pavco**</v>
          </cell>
          <cell r="C4809" t="str">
            <v>M2</v>
          </cell>
          <cell r="D4809">
            <v>3151702385</v>
          </cell>
          <cell r="E4809">
            <v>40301</v>
          </cell>
          <cell r="F4809">
            <v>11902</v>
          </cell>
        </row>
        <row r="4810">
          <cell r="A4810">
            <v>100388</v>
          </cell>
          <cell r="B4810" t="str">
            <v>GEOmalla TT 090 Pavco**</v>
          </cell>
          <cell r="C4810" t="str">
            <v>M2</v>
          </cell>
          <cell r="D4810">
            <v>3151702385</v>
          </cell>
          <cell r="E4810">
            <v>40821</v>
          </cell>
          <cell r="F4810">
            <v>10222</v>
          </cell>
        </row>
        <row r="4811">
          <cell r="A4811">
            <v>100389</v>
          </cell>
          <cell r="B4811" t="str">
            <v>GEOmalla TT 120 Pavco**</v>
          </cell>
          <cell r="C4811" t="str">
            <v>M2</v>
          </cell>
          <cell r="D4811">
            <v>3151702385</v>
          </cell>
          <cell r="E4811">
            <v>40821</v>
          </cell>
          <cell r="F4811">
            <v>13589</v>
          </cell>
        </row>
        <row r="4812">
          <cell r="A4812">
            <v>100390</v>
          </cell>
          <cell r="B4812" t="str">
            <v>GEOmalla TT 160 Pavco**</v>
          </cell>
          <cell r="C4812" t="str">
            <v>M2</v>
          </cell>
          <cell r="D4812">
            <v>3151702385</v>
          </cell>
          <cell r="E4812">
            <v>40821</v>
          </cell>
          <cell r="F4812">
            <v>21098</v>
          </cell>
        </row>
        <row r="4813">
          <cell r="A4813">
            <v>100372</v>
          </cell>
          <cell r="B4813" t="str">
            <v>Geomembrana 20 mil HDPE (0.5 m) **</v>
          </cell>
          <cell r="C4813" t="str">
            <v>M2</v>
          </cell>
          <cell r="D4813" t="str">
            <v>HR-750</v>
          </cell>
          <cell r="E4813">
            <v>42171</v>
          </cell>
          <cell r="F4813">
            <v>6509</v>
          </cell>
        </row>
        <row r="4814">
          <cell r="A4814">
            <v>100374</v>
          </cell>
          <cell r="B4814" t="str">
            <v>Geomembrana Estructural 40 mil (1 mm) TEX **</v>
          </cell>
          <cell r="C4814" t="str">
            <v>M2</v>
          </cell>
          <cell r="D4814" t="str">
            <v>HR-750</v>
          </cell>
          <cell r="E4814">
            <v>40875</v>
          </cell>
          <cell r="F4814">
            <v>12088</v>
          </cell>
        </row>
        <row r="4815">
          <cell r="A4815">
            <v>100373</v>
          </cell>
          <cell r="B4815" t="str">
            <v>Geomembrana Estructural 60 mil (1.5 mm) **</v>
          </cell>
          <cell r="C4815" t="str">
            <v>M2</v>
          </cell>
          <cell r="D4815" t="str">
            <v>HR-750</v>
          </cell>
          <cell r="E4815">
            <v>40875</v>
          </cell>
          <cell r="F4815">
            <v>17277</v>
          </cell>
        </row>
        <row r="4816">
          <cell r="A4816">
            <v>100375</v>
          </cell>
          <cell r="B4816" t="str">
            <v>Geomembrana Estructural 60 mil (1.5 mm) TEX **</v>
          </cell>
          <cell r="C4816" t="str">
            <v>M2</v>
          </cell>
          <cell r="D4816" t="str">
            <v>HR-750</v>
          </cell>
          <cell r="E4816">
            <v>40875</v>
          </cell>
          <cell r="F4816">
            <v>18225</v>
          </cell>
        </row>
        <row r="4817">
          <cell r="A4817">
            <v>102802</v>
          </cell>
          <cell r="B4817" t="str">
            <v>GEOMEMBRANA HDPE 20MILS</v>
          </cell>
          <cell r="C4817" t="str">
            <v>M2</v>
          </cell>
          <cell r="D4817">
            <v>3303000001</v>
          </cell>
          <cell r="E4817">
            <v>42796</v>
          </cell>
          <cell r="F4817">
            <v>5355</v>
          </cell>
        </row>
        <row r="4818">
          <cell r="A4818">
            <v>3677</v>
          </cell>
          <cell r="B4818" t="str">
            <v>GEOMEMBRANA HDPE SL 30MILS</v>
          </cell>
          <cell r="C4818" t="str">
            <v>M2</v>
          </cell>
          <cell r="D4818">
            <v>3303000001</v>
          </cell>
          <cell r="E4818">
            <v>42305</v>
          </cell>
          <cell r="F4818">
            <v>7396</v>
          </cell>
        </row>
        <row r="4819">
          <cell r="A4819">
            <v>3678</v>
          </cell>
          <cell r="B4819" t="str">
            <v>GEOMEMBRANA HDPE SL 40MILS</v>
          </cell>
          <cell r="C4819" t="str">
            <v>M2</v>
          </cell>
          <cell r="D4819" t="str">
            <v>HR-750</v>
          </cell>
          <cell r="E4819">
            <v>40933</v>
          </cell>
          <cell r="F4819">
            <v>11518</v>
          </cell>
        </row>
        <row r="4820">
          <cell r="A4820">
            <v>100977</v>
          </cell>
          <cell r="B4820" t="str">
            <v>GEOMEMBRANA POLIFLEX-60</v>
          </cell>
          <cell r="C4820" t="str">
            <v>M2</v>
          </cell>
          <cell r="D4820" t="str">
            <v>HR-750</v>
          </cell>
          <cell r="E4820">
            <v>40304</v>
          </cell>
          <cell r="F4820">
            <v>9720</v>
          </cell>
        </row>
        <row r="4822">
          <cell r="A4822">
            <v>103142</v>
          </cell>
          <cell r="B4822" t="str">
            <v>Geomembrana PVC 1.2 mm /Expuesta)</v>
          </cell>
          <cell r="C4822" t="str">
            <v>m2</v>
          </cell>
          <cell r="E4822">
            <v>42185</v>
          </cell>
          <cell r="F4822">
            <v>79087</v>
          </cell>
        </row>
        <row r="4824">
          <cell r="A4824">
            <v>1082</v>
          </cell>
          <cell r="B4824" t="str">
            <v>GEOTEXTIL NT 1600</v>
          </cell>
          <cell r="C4824" t="str">
            <v>M2</v>
          </cell>
          <cell r="D4824">
            <v>13122</v>
          </cell>
          <cell r="E4824">
            <v>42765</v>
          </cell>
          <cell r="F4824">
            <v>2380</v>
          </cell>
        </row>
        <row r="4825">
          <cell r="A4825">
            <v>1760</v>
          </cell>
          <cell r="B4825" t="str">
            <v>GEOTEXTIL NT 1800</v>
          </cell>
          <cell r="C4825" t="str">
            <v>M2</v>
          </cell>
          <cell r="D4825">
            <v>13127</v>
          </cell>
          <cell r="E4825">
            <v>42765</v>
          </cell>
          <cell r="F4825">
            <v>2910</v>
          </cell>
        </row>
        <row r="4826">
          <cell r="A4826">
            <v>1786</v>
          </cell>
          <cell r="B4826" t="str">
            <v>GEOTEXTIL NT 2000</v>
          </cell>
          <cell r="C4826" t="str">
            <v>M2</v>
          </cell>
          <cell r="D4826">
            <v>13133</v>
          </cell>
          <cell r="E4826">
            <v>42796</v>
          </cell>
          <cell r="F4826">
            <v>3279</v>
          </cell>
        </row>
        <row r="4827">
          <cell r="A4827">
            <v>100376</v>
          </cell>
          <cell r="B4827" t="str">
            <v>Geotextil NT 2500 **</v>
          </cell>
          <cell r="C4827" t="str">
            <v>M2</v>
          </cell>
          <cell r="D4827">
            <v>3052007350</v>
          </cell>
          <cell r="E4827">
            <v>42796</v>
          </cell>
          <cell r="F4827">
            <v>3527</v>
          </cell>
        </row>
        <row r="4828">
          <cell r="A4828">
            <v>100377</v>
          </cell>
          <cell r="B4828" t="str">
            <v>Geotextil NT 3000 **</v>
          </cell>
          <cell r="C4828" t="str">
            <v>M2</v>
          </cell>
          <cell r="D4828">
            <v>3052007350</v>
          </cell>
          <cell r="E4828">
            <v>43111</v>
          </cell>
          <cell r="F4828">
            <v>5998</v>
          </cell>
        </row>
        <row r="4829">
          <cell r="A4829">
            <v>100378</v>
          </cell>
          <cell r="B4829" t="str">
            <v>Geotextil NT 4000 **</v>
          </cell>
          <cell r="C4829" t="str">
            <v>M2</v>
          </cell>
          <cell r="D4829">
            <v>3052007350</v>
          </cell>
          <cell r="E4829">
            <v>41199</v>
          </cell>
          <cell r="F4829">
            <v>8109</v>
          </cell>
        </row>
        <row r="4830">
          <cell r="A4830">
            <v>100379</v>
          </cell>
          <cell r="B4830" t="str">
            <v>Geotextil NT 5000 **</v>
          </cell>
          <cell r="C4830" t="str">
            <v>M2</v>
          </cell>
          <cell r="D4830">
            <v>3052007350</v>
          </cell>
          <cell r="E4830">
            <v>41199</v>
          </cell>
          <cell r="F4830">
            <v>10064</v>
          </cell>
        </row>
        <row r="4831">
          <cell r="A4831">
            <v>100380</v>
          </cell>
          <cell r="B4831" t="str">
            <v>Geotextil NT 6000 **</v>
          </cell>
          <cell r="C4831" t="str">
            <v>M2</v>
          </cell>
          <cell r="D4831">
            <v>3052007350</v>
          </cell>
          <cell r="E4831">
            <v>41199</v>
          </cell>
          <cell r="F4831">
            <v>11509</v>
          </cell>
        </row>
        <row r="4832">
          <cell r="A4832">
            <v>100477</v>
          </cell>
          <cell r="B4832" t="str">
            <v>Geotextil NT 7000 **</v>
          </cell>
          <cell r="C4832" t="str">
            <v>M2</v>
          </cell>
          <cell r="D4832">
            <v>3052007350</v>
          </cell>
          <cell r="E4832">
            <v>41199</v>
          </cell>
          <cell r="F4832">
            <v>14374</v>
          </cell>
        </row>
        <row r="4833">
          <cell r="A4833">
            <v>1787</v>
          </cell>
          <cell r="B4833" t="str">
            <v>GEOTEXTIL NT REPAVIMENTACION 400</v>
          </cell>
          <cell r="C4833" t="str">
            <v>M2</v>
          </cell>
          <cell r="D4833">
            <v>13174</v>
          </cell>
          <cell r="E4833">
            <v>42272</v>
          </cell>
          <cell r="F4833">
            <v>3858</v>
          </cell>
        </row>
        <row r="4834">
          <cell r="A4834">
            <v>1807</v>
          </cell>
          <cell r="B4834" t="str">
            <v>GEOTEXTIL NT REPAVIMENTACION 450</v>
          </cell>
          <cell r="C4834" t="str">
            <v>M2</v>
          </cell>
          <cell r="D4834">
            <v>13170</v>
          </cell>
          <cell r="E4834">
            <v>41238</v>
          </cell>
          <cell r="F4834">
            <v>3422</v>
          </cell>
        </row>
        <row r="4835">
          <cell r="A4835">
            <v>100381</v>
          </cell>
          <cell r="B4835" t="str">
            <v>Geotextil NT7000 **</v>
          </cell>
          <cell r="C4835" t="str">
            <v>M2</v>
          </cell>
          <cell r="D4835">
            <v>3052007350</v>
          </cell>
          <cell r="E4835">
            <v>41199</v>
          </cell>
          <cell r="F4835">
            <v>14374</v>
          </cell>
        </row>
        <row r="4836">
          <cell r="A4836">
            <v>102356</v>
          </cell>
          <cell r="B4836" t="str">
            <v>Geotextil Sika PP 1800 **</v>
          </cell>
          <cell r="C4836" t="str">
            <v>M2</v>
          </cell>
          <cell r="D4836">
            <v>401895</v>
          </cell>
          <cell r="E4836">
            <v>42852</v>
          </cell>
          <cell r="F4836">
            <v>3576</v>
          </cell>
        </row>
        <row r="4837">
          <cell r="A4837">
            <v>1901</v>
          </cell>
          <cell r="B4837" t="str">
            <v>GEOTEXTIL T 1050 (PAVCO)</v>
          </cell>
          <cell r="C4837" t="str">
            <v>M2</v>
          </cell>
          <cell r="D4837">
            <v>12202</v>
          </cell>
          <cell r="E4837">
            <v>42279</v>
          </cell>
          <cell r="F4837">
            <v>2791</v>
          </cell>
        </row>
        <row r="4838">
          <cell r="A4838">
            <v>1964</v>
          </cell>
          <cell r="B4838" t="str">
            <v>GEOTEXTIL T 1400</v>
          </cell>
          <cell r="C4838" t="str">
            <v>M2</v>
          </cell>
          <cell r="D4838">
            <v>12203</v>
          </cell>
          <cell r="E4838">
            <v>40933</v>
          </cell>
          <cell r="F4838">
            <v>3142</v>
          </cell>
        </row>
        <row r="4839">
          <cell r="A4839">
            <v>2025</v>
          </cell>
          <cell r="B4839" t="str">
            <v>GEOTEXTIL T 1700</v>
          </cell>
          <cell r="C4839" t="str">
            <v>M2</v>
          </cell>
          <cell r="D4839">
            <v>12204</v>
          </cell>
          <cell r="E4839">
            <v>42765</v>
          </cell>
          <cell r="F4839">
            <v>2871</v>
          </cell>
        </row>
        <row r="4840">
          <cell r="A4840">
            <v>12500</v>
          </cell>
          <cell r="B4840" t="str">
            <v>Geotextil T2100 ** y/o ST 200</v>
          </cell>
          <cell r="C4840" t="str">
            <v>M2</v>
          </cell>
          <cell r="D4840">
            <v>3151702385</v>
          </cell>
          <cell r="E4840">
            <v>42765</v>
          </cell>
          <cell r="F4840">
            <v>3469</v>
          </cell>
        </row>
        <row r="4841">
          <cell r="A4841">
            <v>100366</v>
          </cell>
          <cell r="B4841" t="str">
            <v>Geotextil T2400 ** y/o ST 300</v>
          </cell>
          <cell r="C4841" t="str">
            <v>M2</v>
          </cell>
          <cell r="D4841">
            <v>3151702385</v>
          </cell>
          <cell r="E4841">
            <v>42975</v>
          </cell>
          <cell r="F4841">
            <v>4090</v>
          </cell>
        </row>
        <row r="4842">
          <cell r="A4842">
            <v>100367</v>
          </cell>
          <cell r="B4842" t="str">
            <v>Geotextil TR 4000 **</v>
          </cell>
          <cell r="C4842" t="str">
            <v>M2</v>
          </cell>
          <cell r="D4842">
            <v>3151702385</v>
          </cell>
          <cell r="E4842">
            <v>41199</v>
          </cell>
          <cell r="F4842">
            <v>9002</v>
          </cell>
        </row>
        <row r="4844">
          <cell r="A4844">
            <v>103141</v>
          </cell>
          <cell r="B4844" t="str">
            <v>GRASA CHASIS ROJA COMUN (PRESENTAC:</v>
          </cell>
          <cell r="C4844" t="str">
            <v>kg</v>
          </cell>
          <cell r="E4844">
            <v>42185</v>
          </cell>
          <cell r="F4844">
            <v>5000</v>
          </cell>
        </row>
        <row r="4845">
          <cell r="A4845">
            <v>3075</v>
          </cell>
          <cell r="B4845" t="str">
            <v>GRAUTOC (30 Kg.)</v>
          </cell>
          <cell r="C4845" t="str">
            <v>KG</v>
          </cell>
          <cell r="E4845">
            <v>40688</v>
          </cell>
          <cell r="F4845">
            <v>2378</v>
          </cell>
        </row>
        <row r="4846">
          <cell r="A4846">
            <v>654</v>
          </cell>
          <cell r="B4846" t="str">
            <v>HARDTOP No.4 (32 KILOS) FRIO</v>
          </cell>
          <cell r="C4846" t="str">
            <v>KG</v>
          </cell>
          <cell r="E4846">
            <v>40688</v>
          </cell>
          <cell r="F4846">
            <v>3706</v>
          </cell>
        </row>
        <row r="4848">
          <cell r="A4848">
            <v>655</v>
          </cell>
          <cell r="B4848" t="str">
            <v>IGAS GRIS (SELLANTE) 1 KILOS</v>
          </cell>
          <cell r="C4848" t="str">
            <v>KG</v>
          </cell>
          <cell r="D4848">
            <v>210320</v>
          </cell>
          <cell r="E4848">
            <v>41094</v>
          </cell>
          <cell r="F4848">
            <v>16249</v>
          </cell>
        </row>
        <row r="4849">
          <cell r="A4849">
            <v>101058</v>
          </cell>
          <cell r="B4849" t="str">
            <v>IGAS GRIS (SELLANTE) 30 KILOS</v>
          </cell>
          <cell r="C4849" t="str">
            <v>KG</v>
          </cell>
          <cell r="D4849">
            <v>210348</v>
          </cell>
          <cell r="E4849">
            <v>41250</v>
          </cell>
          <cell r="F4849">
            <v>14900</v>
          </cell>
        </row>
        <row r="4851">
          <cell r="A4851">
            <v>104330</v>
          </cell>
          <cell r="B4851" t="str">
            <v>IGAS GRIS ROLLO (de 3/8" - 10mm ) rollo de 4,5</v>
          </cell>
          <cell r="C4851" t="str">
            <v>ML</v>
          </cell>
          <cell r="E4851">
            <v>41045</v>
          </cell>
          <cell r="F4851">
            <v>3583</v>
          </cell>
        </row>
        <row r="4853">
          <cell r="A4853">
            <v>2717</v>
          </cell>
          <cell r="B4853" t="str">
            <v>IGASOL CUBIERTA 20 KILOS</v>
          </cell>
          <cell r="C4853" t="str">
            <v>KG</v>
          </cell>
          <cell r="D4853">
            <v>811802</v>
          </cell>
          <cell r="E4853">
            <v>42930</v>
          </cell>
          <cell r="F4853">
            <v>5745</v>
          </cell>
        </row>
        <row r="4854">
          <cell r="A4854">
            <v>103187</v>
          </cell>
          <cell r="B4854" t="str">
            <v>IGOL DENSO</v>
          </cell>
          <cell r="C4854" t="str">
            <v>GL</v>
          </cell>
          <cell r="D4854">
            <v>801002</v>
          </cell>
          <cell r="E4854">
            <v>40423</v>
          </cell>
          <cell r="F4854">
            <v>39924</v>
          </cell>
        </row>
        <row r="4855">
          <cell r="A4855">
            <v>656</v>
          </cell>
          <cell r="B4855" t="str">
            <v>IGOL IMPRIMANTE (16 KILOS)</v>
          </cell>
          <cell r="C4855" t="str">
            <v>KG</v>
          </cell>
          <cell r="D4855">
            <v>801002</v>
          </cell>
          <cell r="E4855">
            <v>42794</v>
          </cell>
          <cell r="F4855">
            <v>14875</v>
          </cell>
        </row>
        <row r="4857">
          <cell r="A4857">
            <v>3196</v>
          </cell>
          <cell r="B4857" t="str">
            <v>IMPERMEABILIZACION COMPLETA</v>
          </cell>
          <cell r="C4857" t="str">
            <v>M2</v>
          </cell>
          <cell r="E4857">
            <v>40147</v>
          </cell>
          <cell r="F4857">
            <v>36000</v>
          </cell>
        </row>
        <row r="4858">
          <cell r="A4858">
            <v>103461</v>
          </cell>
          <cell r="B4858" t="str">
            <v>IMPERMEABILIZANTE INTEG-CONCENT-</v>
          </cell>
          <cell r="C4858" t="str">
            <v>UN</v>
          </cell>
          <cell r="E4858">
            <v>42856</v>
          </cell>
          <cell r="F4858">
            <v>504293</v>
          </cell>
        </row>
        <row r="4860">
          <cell r="B4860" t="str">
            <v>Tekhne Ltda. Control Integral de Obras</v>
          </cell>
        </row>
        <row r="4864">
          <cell r="B4864" t="str">
            <v>Listado de Insumos</v>
          </cell>
        </row>
        <row r="4866">
          <cell r="A4866">
            <v>43132</v>
          </cell>
          <cell r="C4866" t="str">
            <v>INSTITUTO DISTRITAL DE RECREACION Y</v>
          </cell>
          <cell r="E4866" t="str">
            <v>Página 67</v>
          </cell>
        </row>
        <row r="4869">
          <cell r="A4869" t="str">
            <v>Código</v>
          </cell>
          <cell r="B4869" t="str">
            <v>Descripción</v>
          </cell>
          <cell r="D4869" t="str">
            <v>Unidad</v>
          </cell>
          <cell r="F4869" t="str">
            <v>Referencia</v>
          </cell>
        </row>
        <row r="4872">
          <cell r="A4872">
            <v>678</v>
          </cell>
          <cell r="B4872" t="str">
            <v>IMPERMEABILIZANTE INTEG-MORTERO SIKA-1</v>
          </cell>
          <cell r="C4872" t="str">
            <v>KG</v>
          </cell>
          <cell r="D4872">
            <v>110002</v>
          </cell>
          <cell r="E4872">
            <v>42794</v>
          </cell>
          <cell r="F4872">
            <v>9104</v>
          </cell>
        </row>
        <row r="4873">
          <cell r="A4873">
            <v>100992</v>
          </cell>
          <cell r="B4873" t="str">
            <v>IMPERMEABILIZANTE INTEGRAL SIKA-1 (60Kg)</v>
          </cell>
          <cell r="C4873" t="str">
            <v>KG</v>
          </cell>
          <cell r="D4873">
            <v>110004</v>
          </cell>
          <cell r="E4873">
            <v>42279</v>
          </cell>
          <cell r="F4873">
            <v>7320</v>
          </cell>
        </row>
        <row r="4874">
          <cell r="A4874">
            <v>102312</v>
          </cell>
          <cell r="B4874" t="str">
            <v>Impermeabilizante Morter Plas AL-80</v>
          </cell>
          <cell r="C4874" t="str">
            <v>M2</v>
          </cell>
          <cell r="D4874" t="str">
            <v>MSC</v>
          </cell>
          <cell r="E4874">
            <v>40640</v>
          </cell>
          <cell r="F4874">
            <v>16264</v>
          </cell>
        </row>
        <row r="4875">
          <cell r="A4875">
            <v>102233</v>
          </cell>
          <cell r="B4875" t="str">
            <v>IMPERMEABILIZANTE POLIUREA VP BR 100</v>
          </cell>
          <cell r="C4875" t="str">
            <v>KG</v>
          </cell>
          <cell r="D4875">
            <v>803046</v>
          </cell>
          <cell r="E4875">
            <v>40784</v>
          </cell>
          <cell r="F4875">
            <v>91500</v>
          </cell>
        </row>
        <row r="4876">
          <cell r="A4876">
            <v>666</v>
          </cell>
          <cell r="B4876" t="str">
            <v>IMPERMEABILIZANTE SIKA IGOL DENSO 18</v>
          </cell>
          <cell r="C4876" t="str">
            <v>KG</v>
          </cell>
          <cell r="D4876">
            <v>801848</v>
          </cell>
          <cell r="E4876">
            <v>42765</v>
          </cell>
          <cell r="F4876">
            <v>13447</v>
          </cell>
        </row>
        <row r="4877">
          <cell r="A4877">
            <v>679</v>
          </cell>
          <cell r="B4877" t="str">
            <v>IMPERMEABILIZANTE SIKATOP 121 - 20Kg</v>
          </cell>
          <cell r="C4877" t="str">
            <v>KG</v>
          </cell>
          <cell r="D4877">
            <v>120677</v>
          </cell>
          <cell r="E4877">
            <v>41045</v>
          </cell>
          <cell r="F4877">
            <v>4849</v>
          </cell>
        </row>
        <row r="4878">
          <cell r="A4878">
            <v>104530</v>
          </cell>
          <cell r="B4878" t="str">
            <v>Impervinil HR 1200RF (Membrana reforz) 1.2MM</v>
          </cell>
          <cell r="C4878" t="str">
            <v>ML</v>
          </cell>
          <cell r="D4878">
            <v>401895</v>
          </cell>
          <cell r="E4878">
            <v>41724</v>
          </cell>
          <cell r="F4878">
            <v>47156</v>
          </cell>
        </row>
        <row r="4880">
          <cell r="A4880">
            <v>105969</v>
          </cell>
          <cell r="B4880" t="str">
            <v>IMPRIMANTE EPOXICO ROJO (Componente</v>
          </cell>
          <cell r="C4880" t="str">
            <v>GAL</v>
          </cell>
          <cell r="E4880">
            <v>42661</v>
          </cell>
          <cell r="F4880">
            <v>126150</v>
          </cell>
        </row>
        <row r="4881">
          <cell r="A4881">
            <v>104870</v>
          </cell>
          <cell r="B4881" t="str">
            <v>INMUNIZANTE DE MADERA TEXSA (3.2KG)</v>
          </cell>
          <cell r="C4881" t="str">
            <v>GL</v>
          </cell>
          <cell r="E4881">
            <v>41232</v>
          </cell>
          <cell r="F4881">
            <v>36900</v>
          </cell>
        </row>
        <row r="4882">
          <cell r="A4882">
            <v>1959</v>
          </cell>
          <cell r="B4882" t="str">
            <v>INMUNIZANTE PARA MADERA</v>
          </cell>
          <cell r="C4882" t="str">
            <v>GLN</v>
          </cell>
          <cell r="E4882">
            <v>40688</v>
          </cell>
          <cell r="F4882">
            <v>28800</v>
          </cell>
        </row>
        <row r="4883">
          <cell r="A4883">
            <v>104178</v>
          </cell>
          <cell r="B4883" t="str">
            <v>Isocianato (Componente B) de Polyurea</v>
          </cell>
          <cell r="C4883" t="str">
            <v>kg</v>
          </cell>
          <cell r="E4883">
            <v>40784</v>
          </cell>
          <cell r="F4883">
            <v>37700</v>
          </cell>
        </row>
        <row r="4885">
          <cell r="A4885">
            <v>103396</v>
          </cell>
          <cell r="B4885" t="str">
            <v>kit soldadura membranas impermeables **</v>
          </cell>
          <cell r="C4885" t="str">
            <v>UN</v>
          </cell>
          <cell r="D4885">
            <v>402292</v>
          </cell>
          <cell r="E4885">
            <v>42857</v>
          </cell>
          <cell r="F4885">
            <v>3220088</v>
          </cell>
        </row>
        <row r="4887">
          <cell r="A4887">
            <v>3071</v>
          </cell>
          <cell r="B4887" t="str">
            <v>LIMESTONE PLUS (3 Kg.)</v>
          </cell>
          <cell r="C4887" t="str">
            <v>KG</v>
          </cell>
          <cell r="E4887">
            <v>40688</v>
          </cell>
          <cell r="F4887">
            <v>16588</v>
          </cell>
        </row>
        <row r="4888">
          <cell r="A4888">
            <v>104748</v>
          </cell>
          <cell r="B4888" t="str">
            <v>LIMPIADOR DESENGRASANTE N°2 USO</v>
          </cell>
          <cell r="C4888" t="str">
            <v>gln</v>
          </cell>
          <cell r="E4888">
            <v>42836</v>
          </cell>
          <cell r="F4888">
            <v>65450</v>
          </cell>
        </row>
        <row r="4890">
          <cell r="A4890">
            <v>102571</v>
          </cell>
          <cell r="B4890" t="str">
            <v>Lubricante/Grasa**</v>
          </cell>
          <cell r="C4890" t="str">
            <v>UN</v>
          </cell>
          <cell r="D4890" t="str">
            <v>C6430 Gris</v>
          </cell>
          <cell r="E4890">
            <v>42891</v>
          </cell>
          <cell r="F4890">
            <v>11900</v>
          </cell>
        </row>
        <row r="4891">
          <cell r="A4891">
            <v>102723</v>
          </cell>
          <cell r="B4891" t="str">
            <v>MANTO CON FOIL DE ALUMINIO X</v>
          </cell>
          <cell r="C4891" t="str">
            <v>ROLLO</v>
          </cell>
          <cell r="D4891">
            <v>27580</v>
          </cell>
          <cell r="E4891">
            <v>42857</v>
          </cell>
          <cell r="F4891">
            <v>129900</v>
          </cell>
        </row>
        <row r="4892">
          <cell r="A4892">
            <v>102803</v>
          </cell>
          <cell r="B4892" t="str">
            <v>MANTO CONTROL EROSIÓN</v>
          </cell>
          <cell r="C4892" t="str">
            <v>M2</v>
          </cell>
          <cell r="D4892">
            <v>27521</v>
          </cell>
          <cell r="E4892">
            <v>40319</v>
          </cell>
          <cell r="F4892">
            <v>6525</v>
          </cell>
        </row>
        <row r="4893">
          <cell r="A4893">
            <v>725</v>
          </cell>
          <cell r="B4893" t="str">
            <v>MANTO LIDER EDIL 3 mm.</v>
          </cell>
          <cell r="C4893" t="str">
            <v>M2</v>
          </cell>
          <cell r="D4893" t="str">
            <v>MSC</v>
          </cell>
          <cell r="E4893">
            <v>41242</v>
          </cell>
          <cell r="F4893">
            <v>9240</v>
          </cell>
        </row>
        <row r="4894">
          <cell r="A4894">
            <v>9482</v>
          </cell>
          <cell r="B4894" t="str">
            <v>MANTO METAL FL 100</v>
          </cell>
          <cell r="C4894" t="str">
            <v>M2</v>
          </cell>
          <cell r="D4894">
            <v>27580</v>
          </cell>
          <cell r="E4894">
            <v>40688</v>
          </cell>
          <cell r="F4894">
            <v>10454</v>
          </cell>
        </row>
        <row r="4895">
          <cell r="A4895">
            <v>1059</v>
          </cell>
          <cell r="B4895" t="str">
            <v>MANTO MORTEPLAS AL-80 3.5 mm.</v>
          </cell>
          <cell r="C4895" t="str">
            <v>M2</v>
          </cell>
          <cell r="D4895" t="str">
            <v>MG</v>
          </cell>
          <cell r="E4895">
            <v>41219</v>
          </cell>
          <cell r="F4895">
            <v>17215</v>
          </cell>
        </row>
        <row r="4896">
          <cell r="A4896">
            <v>890</v>
          </cell>
          <cell r="B4896" t="str">
            <v>MANTO MORTEPLAST N-3 3mm.</v>
          </cell>
          <cell r="C4896" t="str">
            <v>M2</v>
          </cell>
          <cell r="D4896" t="str">
            <v>Bajo Teja</v>
          </cell>
          <cell r="E4896">
            <v>40640</v>
          </cell>
          <cell r="F4896">
            <v>11809</v>
          </cell>
        </row>
        <row r="4897">
          <cell r="A4897">
            <v>716</v>
          </cell>
          <cell r="B4897" t="str">
            <v>MANTO MORTEPLAST N-4</v>
          </cell>
          <cell r="C4897" t="str">
            <v>M2</v>
          </cell>
          <cell r="D4897" t="str">
            <v>Bajo Teja</v>
          </cell>
          <cell r="E4897">
            <v>40640</v>
          </cell>
          <cell r="F4897">
            <v>13627</v>
          </cell>
        </row>
        <row r="4899">
          <cell r="A4899">
            <v>682</v>
          </cell>
          <cell r="B4899" t="str">
            <v>MANTO MORTER-PLAS AL-80 TEXSA</v>
          </cell>
          <cell r="C4899" t="str">
            <v>M2</v>
          </cell>
          <cell r="E4899">
            <v>41219</v>
          </cell>
          <cell r="F4899">
            <v>17215</v>
          </cell>
        </row>
        <row r="4900">
          <cell r="A4900">
            <v>683</v>
          </cell>
          <cell r="B4900" t="str">
            <v>MANTO MORTER-PLAS N3 TEXSA</v>
          </cell>
          <cell r="C4900" t="str">
            <v>M2</v>
          </cell>
          <cell r="E4900">
            <v>40640</v>
          </cell>
          <cell r="F4900">
            <v>11809</v>
          </cell>
        </row>
        <row r="4901">
          <cell r="A4901">
            <v>684</v>
          </cell>
          <cell r="B4901" t="str">
            <v>MANTO MORTER-PLAS N4 TEXSA</v>
          </cell>
          <cell r="C4901" t="str">
            <v>M2</v>
          </cell>
          <cell r="E4901">
            <v>40640</v>
          </cell>
          <cell r="F4901">
            <v>13627</v>
          </cell>
        </row>
        <row r="4902">
          <cell r="A4902">
            <v>687</v>
          </cell>
          <cell r="B4902" t="str">
            <v>MANTO MORTER-PLAST AL22 TEXSA</v>
          </cell>
          <cell r="C4902" t="str">
            <v>M2</v>
          </cell>
          <cell r="E4902">
            <v>40147</v>
          </cell>
          <cell r="F4902">
            <v>13466</v>
          </cell>
        </row>
        <row r="4904">
          <cell r="A4904">
            <v>1046</v>
          </cell>
          <cell r="B4904" t="str">
            <v>MANTO MORTERPLAS AL 300 3 mm.</v>
          </cell>
          <cell r="C4904" t="str">
            <v>M2</v>
          </cell>
          <cell r="D4904" t="str">
            <v>MRAN</v>
          </cell>
          <cell r="E4904">
            <v>42702</v>
          </cell>
          <cell r="F4904">
            <v>20600</v>
          </cell>
        </row>
        <row r="4905">
          <cell r="A4905">
            <v>1081</v>
          </cell>
          <cell r="B4905" t="str">
            <v>MANTO POLIESTER 2.8 mm.</v>
          </cell>
          <cell r="C4905" t="str">
            <v>M2</v>
          </cell>
          <cell r="D4905" t="str">
            <v>EDIL MP</v>
          </cell>
          <cell r="E4905">
            <v>40147</v>
          </cell>
          <cell r="F4905">
            <v>16333</v>
          </cell>
        </row>
        <row r="4906">
          <cell r="A4906">
            <v>1119</v>
          </cell>
          <cell r="B4906" t="str">
            <v>MANTO POLIESTER 4 mm.</v>
          </cell>
          <cell r="C4906" t="str">
            <v>M2</v>
          </cell>
          <cell r="D4906" t="str">
            <v>MP</v>
          </cell>
          <cell r="E4906">
            <v>40147</v>
          </cell>
          <cell r="F4906">
            <v>15880</v>
          </cell>
        </row>
        <row r="4907">
          <cell r="A4907">
            <v>9481</v>
          </cell>
          <cell r="B4907" t="str">
            <v>MANTO PROTEKTOR 2.5 mm</v>
          </cell>
          <cell r="C4907" t="str">
            <v>M2</v>
          </cell>
          <cell r="D4907">
            <v>27521</v>
          </cell>
          <cell r="E4907">
            <v>40330</v>
          </cell>
          <cell r="F4907">
            <v>6700</v>
          </cell>
        </row>
        <row r="4909">
          <cell r="A4909">
            <v>106030</v>
          </cell>
          <cell r="B4909" t="str">
            <v>MANTO TEXAPLAS - 3.2 mm Foil Aluminio</v>
          </cell>
          <cell r="C4909" t="str">
            <v>M2</v>
          </cell>
          <cell r="E4909">
            <v>42702</v>
          </cell>
          <cell r="F4909">
            <v>20600</v>
          </cell>
        </row>
        <row r="4910">
          <cell r="A4910">
            <v>2188</v>
          </cell>
          <cell r="B4910" t="str">
            <v>MASIL CARBURANTE 25 KILOS</v>
          </cell>
          <cell r="C4910" t="str">
            <v>KG</v>
          </cell>
          <cell r="E4910">
            <v>39891</v>
          </cell>
          <cell r="F4910">
            <v>12394</v>
          </cell>
        </row>
        <row r="4911">
          <cell r="A4911">
            <v>2189</v>
          </cell>
          <cell r="B4911" t="str">
            <v>MASIL NEGRO 4 KILOS</v>
          </cell>
          <cell r="C4911" t="str">
            <v>KG</v>
          </cell>
          <cell r="E4911">
            <v>40144</v>
          </cell>
          <cell r="F4911">
            <v>7800</v>
          </cell>
        </row>
        <row r="4912">
          <cell r="A4912">
            <v>103361</v>
          </cell>
          <cell r="B4912" t="str">
            <v>Masilla de Poliuretano</v>
          </cell>
          <cell r="C4912" t="str">
            <v>UN</v>
          </cell>
          <cell r="E4912">
            <v>40464</v>
          </cell>
          <cell r="F4912">
            <v>9690</v>
          </cell>
        </row>
        <row r="4913">
          <cell r="A4913">
            <v>103266</v>
          </cell>
          <cell r="B4913" t="str">
            <v>MASILLA SUPERMASTICK- DRY WALL Y</v>
          </cell>
          <cell r="C4913" t="str">
            <v>GLN</v>
          </cell>
          <cell r="E4913">
            <v>42776</v>
          </cell>
          <cell r="F4913">
            <v>12300</v>
          </cell>
        </row>
        <row r="4914">
          <cell r="A4914">
            <v>103065</v>
          </cell>
          <cell r="B4914" t="str">
            <v>MASILLA TEXPLACA</v>
          </cell>
          <cell r="C4914" t="str">
            <v>KG</v>
          </cell>
          <cell r="E4914">
            <v>40669</v>
          </cell>
          <cell r="F4914">
            <v>2527</v>
          </cell>
        </row>
        <row r="4915">
          <cell r="A4915">
            <v>102627</v>
          </cell>
          <cell r="B4915" t="str">
            <v>MASTERSEAL C 20Kg **</v>
          </cell>
          <cell r="C4915" t="str">
            <v>KG</v>
          </cell>
          <cell r="E4915">
            <v>40255</v>
          </cell>
          <cell r="F4915">
            <v>12412</v>
          </cell>
        </row>
        <row r="4917">
          <cell r="A4917">
            <v>689</v>
          </cell>
          <cell r="B4917" t="str">
            <v>MERULEX I.F.S. Transparente 3 KILOS</v>
          </cell>
          <cell r="C4917" t="str">
            <v>KG</v>
          </cell>
          <cell r="D4917">
            <v>500625</v>
          </cell>
          <cell r="E4917">
            <v>41061</v>
          </cell>
          <cell r="F4917">
            <v>19030</v>
          </cell>
        </row>
        <row r="4918">
          <cell r="A4918">
            <v>2479</v>
          </cell>
          <cell r="B4918" t="str">
            <v>MERULEX I.F.A. Transparente . 3.5 KILOS</v>
          </cell>
          <cell r="C4918" t="str">
            <v>KG</v>
          </cell>
          <cell r="D4918">
            <v>500723</v>
          </cell>
          <cell r="E4918">
            <v>42072</v>
          </cell>
          <cell r="F4918">
            <v>13520</v>
          </cell>
        </row>
        <row r="4920">
          <cell r="A4920">
            <v>102431</v>
          </cell>
          <cell r="B4920" t="str">
            <v>MONTAJE ESTACIONES Y LAS MRESAS PARA</v>
          </cell>
          <cell r="C4920" t="str">
            <v>JG</v>
          </cell>
          <cell r="E4920">
            <v>40185</v>
          </cell>
          <cell r="F4920">
            <v>974400</v>
          </cell>
        </row>
        <row r="4921">
          <cell r="A4921">
            <v>102284</v>
          </cell>
          <cell r="B4921" t="str">
            <v>Mueble pra</v>
          </cell>
          <cell r="C4921" t="str">
            <v>und</v>
          </cell>
          <cell r="E4921">
            <v>40541</v>
          </cell>
          <cell r="F4921">
            <v>1400000</v>
          </cell>
        </row>
        <row r="4922">
          <cell r="A4922">
            <v>102664</v>
          </cell>
          <cell r="B4922" t="str">
            <v>MuebleRecepcion1.80x1.50h=1.00m+Vidrio</v>
          </cell>
          <cell r="C4922" t="str">
            <v>und</v>
          </cell>
          <cell r="E4922">
            <v>40283</v>
          </cell>
          <cell r="F4922">
            <v>2420000</v>
          </cell>
        </row>
        <row r="4924">
          <cell r="A4924">
            <v>2957</v>
          </cell>
          <cell r="B4924" t="str">
            <v>PEGANTE DE CAUCHO</v>
          </cell>
          <cell r="C4924" t="str">
            <v>gln</v>
          </cell>
          <cell r="D4924">
            <v>290102</v>
          </cell>
          <cell r="E4924">
            <v>42857</v>
          </cell>
          <cell r="F4924">
            <v>47000</v>
          </cell>
        </row>
        <row r="4925">
          <cell r="A4925">
            <v>665</v>
          </cell>
          <cell r="B4925" t="str">
            <v>PEGANTE DENSO FIBRATEX</v>
          </cell>
          <cell r="C4925" t="str">
            <v>GLN</v>
          </cell>
          <cell r="D4925" t="str">
            <v>003-1</v>
          </cell>
          <cell r="E4925">
            <v>40148</v>
          </cell>
          <cell r="F4925">
            <v>23600</v>
          </cell>
        </row>
        <row r="4926">
          <cell r="A4926">
            <v>102845</v>
          </cell>
          <cell r="B4926" t="str">
            <v>PEGANTE PARA ALFOMBRA</v>
          </cell>
          <cell r="C4926" t="str">
            <v>GN</v>
          </cell>
          <cell r="D4926">
            <v>290102</v>
          </cell>
          <cell r="E4926">
            <v>40332</v>
          </cell>
          <cell r="F4926">
            <v>34800</v>
          </cell>
        </row>
        <row r="4927">
          <cell r="A4927">
            <v>691</v>
          </cell>
          <cell r="B4927" t="str">
            <v>PEGANTE PARA MADERA MADERA</v>
          </cell>
          <cell r="C4927" t="str">
            <v>GN</v>
          </cell>
          <cell r="D4927">
            <v>290360</v>
          </cell>
          <cell r="E4927">
            <v>42853</v>
          </cell>
          <cell r="F4927">
            <v>33900</v>
          </cell>
        </row>
        <row r="4928">
          <cell r="A4928">
            <v>102945</v>
          </cell>
          <cell r="B4928" t="str">
            <v>PEGANTE PARA PISO CAUCHO</v>
          </cell>
          <cell r="C4928" t="str">
            <v>GN</v>
          </cell>
          <cell r="D4928">
            <v>290102</v>
          </cell>
          <cell r="E4928">
            <v>40704</v>
          </cell>
          <cell r="F4928">
            <v>38500</v>
          </cell>
        </row>
        <row r="4929">
          <cell r="A4929">
            <v>102358</v>
          </cell>
          <cell r="B4929" t="str">
            <v>Perfil para membranas de Fondo (L=1m, 70un) **</v>
          </cell>
          <cell r="C4929" t="str">
            <v>UN</v>
          </cell>
          <cell r="D4929">
            <v>402292</v>
          </cell>
          <cell r="E4929">
            <v>42852</v>
          </cell>
          <cell r="F4929">
            <v>5355</v>
          </cell>
        </row>
        <row r="4930">
          <cell r="A4930">
            <v>103395</v>
          </cell>
          <cell r="B4930" t="str">
            <v>Perfil para membranas de borde (L=1m, 60un) **</v>
          </cell>
          <cell r="C4930" t="str">
            <v>UN</v>
          </cell>
          <cell r="D4930">
            <v>402292</v>
          </cell>
          <cell r="E4930">
            <v>42852</v>
          </cell>
          <cell r="F4930">
            <v>5355</v>
          </cell>
        </row>
        <row r="4932">
          <cell r="A4932">
            <v>104996</v>
          </cell>
          <cell r="B4932" t="str">
            <v>PERFIL PESTAÑA - Impervinil HR</v>
          </cell>
          <cell r="C4932" t="str">
            <v>ML</v>
          </cell>
          <cell r="E4932">
            <v>41724</v>
          </cell>
          <cell r="F4932">
            <v>3712</v>
          </cell>
        </row>
        <row r="4934">
          <cell r="B4934" t="str">
            <v>Tekhne Ltda. Control Integral de Obras</v>
          </cell>
        </row>
        <row r="4938">
          <cell r="B4938" t="str">
            <v>Listado de Insumos</v>
          </cell>
        </row>
        <row r="4940">
          <cell r="A4940">
            <v>43132</v>
          </cell>
          <cell r="C4940" t="str">
            <v>INSTITUTO DISTRITAL DE RECREACION Y</v>
          </cell>
          <cell r="E4940" t="str">
            <v>Página 68</v>
          </cell>
        </row>
        <row r="4943">
          <cell r="A4943" t="str">
            <v>Código</v>
          </cell>
          <cell r="B4943" t="str">
            <v>Descripción</v>
          </cell>
          <cell r="D4943" t="str">
            <v>Unidad</v>
          </cell>
          <cell r="F4943" t="str">
            <v>Referencia</v>
          </cell>
        </row>
        <row r="4946">
          <cell r="A4946">
            <v>104179</v>
          </cell>
          <cell r="B4946" t="str">
            <v>Pigmento para Polyurea</v>
          </cell>
          <cell r="C4946" t="str">
            <v>kg</v>
          </cell>
          <cell r="E4946">
            <v>40784</v>
          </cell>
          <cell r="F4946">
            <v>12180</v>
          </cell>
        </row>
        <row r="4947">
          <cell r="A4947">
            <v>100538</v>
          </cell>
          <cell r="B4947" t="str">
            <v>Pintura al horno (modulos pequeños) **</v>
          </cell>
          <cell r="C4947" t="str">
            <v>UN</v>
          </cell>
          <cell r="E4947">
            <v>40144</v>
          </cell>
          <cell r="F4947">
            <v>77910</v>
          </cell>
        </row>
        <row r="4948">
          <cell r="A4948">
            <v>693</v>
          </cell>
          <cell r="B4948" t="str">
            <v>PINTURA BITUMINOSA Al. TEXSA</v>
          </cell>
          <cell r="C4948" t="str">
            <v>GL</v>
          </cell>
          <cell r="E4948">
            <v>40148</v>
          </cell>
          <cell r="F4948">
            <v>42200</v>
          </cell>
        </row>
        <row r="4949">
          <cell r="A4949">
            <v>1958</v>
          </cell>
          <cell r="B4949" t="str">
            <v>PINTURA BITUMINOSA DE ALUMINIO</v>
          </cell>
          <cell r="C4949" t="str">
            <v>GN</v>
          </cell>
          <cell r="E4949">
            <v>42853</v>
          </cell>
          <cell r="F4949">
            <v>60900</v>
          </cell>
        </row>
        <row r="4950">
          <cell r="A4950">
            <v>103111</v>
          </cell>
          <cell r="B4950" t="str">
            <v>PINTURA BITUMINOSA DE ALUMINIO</v>
          </cell>
          <cell r="C4950" t="str">
            <v>GL</v>
          </cell>
          <cell r="E4950">
            <v>42853</v>
          </cell>
          <cell r="F4950">
            <v>60900</v>
          </cell>
        </row>
        <row r="4951">
          <cell r="A4951">
            <v>102725</v>
          </cell>
          <cell r="B4951" t="str">
            <v>PINTURA BITUMINOSA DE ALUMINIO ( 1/4 de</v>
          </cell>
          <cell r="C4951" t="str">
            <v>und</v>
          </cell>
          <cell r="E4951">
            <v>42154</v>
          </cell>
          <cell r="F4951">
            <v>14997</v>
          </cell>
        </row>
        <row r="4953">
          <cell r="A4953">
            <v>3065</v>
          </cell>
          <cell r="B4953" t="str">
            <v>PINTURA BITUMINOSA SOLAR FLEX 1 GLN</v>
          </cell>
          <cell r="C4953" t="str">
            <v>CANEC</v>
          </cell>
          <cell r="D4953">
            <v>26067</v>
          </cell>
          <cell r="E4953">
            <v>40147</v>
          </cell>
          <cell r="F4953">
            <v>52000</v>
          </cell>
        </row>
        <row r="4954">
          <cell r="A4954">
            <v>3066</v>
          </cell>
          <cell r="B4954" t="str">
            <v>PINTURA BITUMINOSA SOLAR FLEX 5 GLN</v>
          </cell>
          <cell r="C4954" t="str">
            <v>CANEC</v>
          </cell>
          <cell r="D4954">
            <v>26066</v>
          </cell>
          <cell r="E4954">
            <v>40147</v>
          </cell>
          <cell r="F4954">
            <v>215000</v>
          </cell>
        </row>
        <row r="4955">
          <cell r="A4955">
            <v>102277</v>
          </cell>
          <cell r="B4955" t="str">
            <v>Pintura Puertas 2x0.80mElectrost.(Sum+Inst) **</v>
          </cell>
          <cell r="C4955" t="str">
            <v>UN</v>
          </cell>
          <cell r="D4955">
            <v>26067</v>
          </cell>
          <cell r="E4955">
            <v>40113</v>
          </cell>
          <cell r="F4955">
            <v>52174</v>
          </cell>
        </row>
        <row r="4956">
          <cell r="A4956">
            <v>694</v>
          </cell>
          <cell r="B4956" t="str">
            <v>PLASTIMENT BV40 (Plast) 20 KILOS (FUERA DE</v>
          </cell>
          <cell r="C4956" t="str">
            <v>KG</v>
          </cell>
          <cell r="D4956">
            <v>101502</v>
          </cell>
          <cell r="E4956">
            <v>40148</v>
          </cell>
          <cell r="F4956">
            <v>7134</v>
          </cell>
        </row>
        <row r="4957">
          <cell r="A4957">
            <v>2935</v>
          </cell>
          <cell r="B4957" t="str">
            <v>PLASTOCRETE 169 HE</v>
          </cell>
          <cell r="C4957" t="str">
            <v>kg</v>
          </cell>
          <cell r="D4957">
            <v>105440</v>
          </cell>
          <cell r="E4957">
            <v>42794</v>
          </cell>
          <cell r="F4957">
            <v>5653</v>
          </cell>
        </row>
        <row r="4958">
          <cell r="A4958">
            <v>676</v>
          </cell>
          <cell r="B4958" t="str">
            <v>PLASTOCRETE DM SIKA IMPERMEABILIZANTE</v>
          </cell>
          <cell r="C4958" t="str">
            <v>KG</v>
          </cell>
          <cell r="D4958">
            <v>103002</v>
          </cell>
          <cell r="E4958">
            <v>42765</v>
          </cell>
          <cell r="F4958">
            <v>11127</v>
          </cell>
        </row>
        <row r="4959">
          <cell r="A4959">
            <v>101091</v>
          </cell>
          <cell r="B4959" t="str">
            <v>Plastocrete169HE ó (Basf)Masterapid 230Kg **</v>
          </cell>
          <cell r="C4959" t="str">
            <v>KG</v>
          </cell>
          <cell r="D4959">
            <v>105440</v>
          </cell>
          <cell r="E4959">
            <v>40812</v>
          </cell>
          <cell r="F4959">
            <v>3773</v>
          </cell>
        </row>
        <row r="4961">
          <cell r="A4961">
            <v>102430</v>
          </cell>
          <cell r="B4961" t="str">
            <v>PLATINAS PARA LAS ESTACIONES RUTAS</v>
          </cell>
          <cell r="C4961" t="str">
            <v>UN</v>
          </cell>
          <cell r="E4961">
            <v>40185</v>
          </cell>
          <cell r="F4961">
            <v>30450</v>
          </cell>
        </row>
        <row r="4963">
          <cell r="A4963">
            <v>102632</v>
          </cell>
          <cell r="B4963" t="str">
            <v>Plexipave line color **</v>
          </cell>
          <cell r="C4963" t="str">
            <v>GL</v>
          </cell>
          <cell r="D4963">
            <v>650663</v>
          </cell>
          <cell r="E4963">
            <v>41491</v>
          </cell>
          <cell r="F4963">
            <v>373635.84000000003</v>
          </cell>
        </row>
        <row r="4965">
          <cell r="A4965">
            <v>101106</v>
          </cell>
          <cell r="B4965" t="str">
            <v>polimero monolitico</v>
          </cell>
          <cell r="C4965" t="str">
            <v>KG</v>
          </cell>
          <cell r="E4965">
            <v>40228</v>
          </cell>
          <cell r="F4965">
            <v>3900</v>
          </cell>
        </row>
        <row r="4966">
          <cell r="A4966">
            <v>695</v>
          </cell>
          <cell r="B4966" t="str">
            <v>POZZOLITH 122-HE (ACELERANTE) x 4 Lt</v>
          </cell>
          <cell r="C4966" t="str">
            <v>LT</v>
          </cell>
          <cell r="E4966">
            <v>40144</v>
          </cell>
          <cell r="F4966">
            <v>3828</v>
          </cell>
        </row>
        <row r="4967">
          <cell r="A4967">
            <v>696</v>
          </cell>
          <cell r="B4967" t="str">
            <v>POZZOLITH 322-NT (Plastastificante) x 4 Lt</v>
          </cell>
          <cell r="C4967" t="str">
            <v>LT</v>
          </cell>
          <cell r="E4967">
            <v>40144</v>
          </cell>
          <cell r="F4967">
            <v>4524</v>
          </cell>
        </row>
        <row r="4968">
          <cell r="A4968">
            <v>697</v>
          </cell>
          <cell r="B4968" t="str">
            <v>POZZOLITH 322-R (RETARDANTE) x 4 Lt</v>
          </cell>
          <cell r="C4968" t="str">
            <v>LT</v>
          </cell>
          <cell r="E4968">
            <v>40144</v>
          </cell>
          <cell r="F4968">
            <v>2871</v>
          </cell>
        </row>
        <row r="4970">
          <cell r="A4970">
            <v>102631</v>
          </cell>
          <cell r="B4970" t="str">
            <v>Prexichrome sintetic finish **</v>
          </cell>
          <cell r="C4970" t="str">
            <v>GL</v>
          </cell>
          <cell r="D4970">
            <v>650663</v>
          </cell>
          <cell r="E4970">
            <v>41491</v>
          </cell>
          <cell r="F4970">
            <v>48300</v>
          </cell>
        </row>
        <row r="4971">
          <cell r="A4971">
            <v>102633</v>
          </cell>
          <cell r="B4971" t="str">
            <v>Primer **</v>
          </cell>
          <cell r="C4971" t="str">
            <v>GLN</v>
          </cell>
          <cell r="D4971">
            <v>650663</v>
          </cell>
          <cell r="E4971">
            <v>41491</v>
          </cell>
          <cell r="F4971">
            <v>4500</v>
          </cell>
        </row>
        <row r="4973">
          <cell r="A4973">
            <v>104180</v>
          </cell>
          <cell r="B4973" t="str">
            <v>Primer Barrera de vapor</v>
          </cell>
          <cell r="C4973" t="str">
            <v>kg</v>
          </cell>
          <cell r="E4973">
            <v>40784</v>
          </cell>
          <cell r="F4973">
            <v>9280</v>
          </cell>
        </row>
        <row r="4974">
          <cell r="A4974">
            <v>2190</v>
          </cell>
          <cell r="B4974" t="str">
            <v>PROTECTOP BLANCO 5 KILOS</v>
          </cell>
          <cell r="C4974" t="str">
            <v>KG</v>
          </cell>
          <cell r="E4974">
            <v>40330</v>
          </cell>
          <cell r="F4974">
            <v>40108</v>
          </cell>
        </row>
        <row r="4975">
          <cell r="A4975">
            <v>692</v>
          </cell>
          <cell r="B4975" t="str">
            <v>PROTECTOP TRANSPARENTE 6 KILOS</v>
          </cell>
          <cell r="C4975" t="str">
            <v>KG</v>
          </cell>
          <cell r="E4975">
            <v>40688</v>
          </cell>
          <cell r="F4975">
            <v>40108</v>
          </cell>
        </row>
        <row r="4976">
          <cell r="A4976">
            <v>698</v>
          </cell>
          <cell r="B4976" t="str">
            <v>QUICKDONE (ACELERANTE) 5 KILOS</v>
          </cell>
          <cell r="C4976" t="str">
            <v>KG</v>
          </cell>
          <cell r="E4976">
            <v>40688</v>
          </cell>
          <cell r="F4976">
            <v>9280</v>
          </cell>
        </row>
        <row r="4977">
          <cell r="A4977">
            <v>3307</v>
          </cell>
          <cell r="B4977" t="str">
            <v>RECARGA CARROTANQUE DE AGUA</v>
          </cell>
          <cell r="C4977" t="str">
            <v>HR</v>
          </cell>
          <cell r="E4977">
            <v>42762</v>
          </cell>
          <cell r="F4977">
            <v>47600</v>
          </cell>
        </row>
        <row r="4978">
          <cell r="A4978">
            <v>101789</v>
          </cell>
          <cell r="B4978" t="str">
            <v>RECUBR.SINTETICO</v>
          </cell>
          <cell r="C4978" t="str">
            <v>M2</v>
          </cell>
          <cell r="E4978">
            <v>40129</v>
          </cell>
          <cell r="F4978">
            <v>22260</v>
          </cell>
        </row>
        <row r="4979">
          <cell r="A4979">
            <v>104177</v>
          </cell>
          <cell r="B4979" t="str">
            <v>Resina Poliol (Componente A) de Polyurea</v>
          </cell>
          <cell r="C4979" t="str">
            <v>kg</v>
          </cell>
          <cell r="E4979">
            <v>40784</v>
          </cell>
          <cell r="F4979">
            <v>37700</v>
          </cell>
        </row>
        <row r="4980">
          <cell r="A4980">
            <v>101160</v>
          </cell>
          <cell r="B4980" t="str">
            <v>Restauración mueble recepción IDRD</v>
          </cell>
          <cell r="C4980" t="str">
            <v>GL</v>
          </cell>
          <cell r="E4980">
            <v>40135</v>
          </cell>
          <cell r="F4980">
            <v>2460000</v>
          </cell>
        </row>
        <row r="4982">
          <cell r="A4982">
            <v>2849</v>
          </cell>
          <cell r="B4982" t="str">
            <v>RETARDADOR SIKA TARD-E - 230.0 KLG</v>
          </cell>
          <cell r="C4982" t="str">
            <v>KG</v>
          </cell>
          <cell r="D4982">
            <v>114240</v>
          </cell>
          <cell r="E4982">
            <v>41045</v>
          </cell>
          <cell r="F4982">
            <v>7424</v>
          </cell>
        </row>
        <row r="4984">
          <cell r="A4984">
            <v>100677</v>
          </cell>
          <cell r="B4984" t="str">
            <v>ROCKTOP GRIS (30 Kg)</v>
          </cell>
          <cell r="C4984" t="str">
            <v>KG</v>
          </cell>
          <cell r="E4984">
            <v>40688</v>
          </cell>
          <cell r="F4984">
            <v>887</v>
          </cell>
        </row>
        <row r="4985">
          <cell r="A4985">
            <v>699</v>
          </cell>
          <cell r="B4985" t="str">
            <v>ROCKTOP ROJO (30 Kg)</v>
          </cell>
          <cell r="C4985" t="str">
            <v>KG</v>
          </cell>
          <cell r="E4985">
            <v>42794</v>
          </cell>
          <cell r="F4985">
            <v>1960</v>
          </cell>
        </row>
        <row r="4986">
          <cell r="A4986">
            <v>105023</v>
          </cell>
          <cell r="B4986" t="str">
            <v>SARNAFIL S327-12L WHITE</v>
          </cell>
          <cell r="C4986" t="str">
            <v>m2</v>
          </cell>
          <cell r="E4986">
            <v>42851</v>
          </cell>
          <cell r="F4986">
            <v>45915</v>
          </cell>
        </row>
        <row r="4987">
          <cell r="A4987">
            <v>104884</v>
          </cell>
          <cell r="B4987" t="str">
            <v>SARNAFIL S327-12LWHITE(1.2MM)10 AÑOS</v>
          </cell>
          <cell r="C4987" t="str">
            <v>ML</v>
          </cell>
          <cell r="E4987">
            <v>41243</v>
          </cell>
          <cell r="F4987">
            <v>68440</v>
          </cell>
        </row>
        <row r="4988">
          <cell r="A4988">
            <v>3077</v>
          </cell>
          <cell r="B4988" t="str">
            <v>SELLOTOC BLANCO (5 Kg.)</v>
          </cell>
          <cell r="C4988" t="str">
            <v>KG</v>
          </cell>
          <cell r="E4988">
            <v>40688</v>
          </cell>
          <cell r="F4988">
            <v>3463</v>
          </cell>
        </row>
        <row r="4990">
          <cell r="A4990">
            <v>100421</v>
          </cell>
          <cell r="B4990" t="str">
            <v>Separol Sika (toxement Desmoldatoc)15Kg**</v>
          </cell>
          <cell r="C4990" t="str">
            <v>KG</v>
          </cell>
          <cell r="D4990">
            <v>140002</v>
          </cell>
          <cell r="E4990">
            <v>42765</v>
          </cell>
          <cell r="F4990">
            <v>16213</v>
          </cell>
        </row>
        <row r="4992">
          <cell r="A4992">
            <v>103363</v>
          </cell>
          <cell r="B4992" t="str">
            <v>Shampoo especial para fachadas e hidrofugo</v>
          </cell>
          <cell r="C4992" t="str">
            <v>UN</v>
          </cell>
          <cell r="E4992">
            <v>40458</v>
          </cell>
          <cell r="F4992">
            <v>5250</v>
          </cell>
        </row>
        <row r="4994">
          <cell r="A4994">
            <v>101090</v>
          </cell>
          <cell r="B4994" t="str">
            <v>SIKA 1 (2 KG)</v>
          </cell>
          <cell r="C4994" t="str">
            <v>KG</v>
          </cell>
          <cell r="D4994">
            <v>110000</v>
          </cell>
          <cell r="E4994">
            <v>42853</v>
          </cell>
          <cell r="F4994">
            <v>11000</v>
          </cell>
        </row>
        <row r="4995">
          <cell r="A4995">
            <v>705</v>
          </cell>
          <cell r="B4995" t="str">
            <v>SIKA 3 (ACELERANTE) 5 KILOS</v>
          </cell>
          <cell r="C4995" t="str">
            <v>KG</v>
          </cell>
          <cell r="D4995">
            <v>111102</v>
          </cell>
          <cell r="E4995">
            <v>41061</v>
          </cell>
          <cell r="F4995">
            <v>8468</v>
          </cell>
        </row>
        <row r="4996">
          <cell r="A4996">
            <v>703</v>
          </cell>
          <cell r="B4996" t="str">
            <v>SIKA 101 MORTERO BLANCO 10 KILOS</v>
          </cell>
          <cell r="C4996" t="str">
            <v>KG</v>
          </cell>
          <cell r="D4996">
            <v>124062</v>
          </cell>
          <cell r="E4996">
            <v>42626</v>
          </cell>
          <cell r="F4996">
            <v>4072</v>
          </cell>
        </row>
        <row r="4997">
          <cell r="A4997">
            <v>2004</v>
          </cell>
          <cell r="B4997" t="str">
            <v>SIKA 101 MORTERO GRIS 10 KILOS</v>
          </cell>
          <cell r="C4997" t="str">
            <v>KG</v>
          </cell>
          <cell r="D4997">
            <v>124162</v>
          </cell>
          <cell r="E4997">
            <v>42186</v>
          </cell>
          <cell r="F4997">
            <v>3318</v>
          </cell>
        </row>
        <row r="4998">
          <cell r="A4998">
            <v>101057</v>
          </cell>
          <cell r="B4998" t="str">
            <v>Sika Binda Boquilla Acrílico(2Kg) **</v>
          </cell>
          <cell r="C4998" t="str">
            <v>KG</v>
          </cell>
          <cell r="D4998">
            <v>123960</v>
          </cell>
          <cell r="E4998">
            <v>42765</v>
          </cell>
          <cell r="F4998">
            <v>4641</v>
          </cell>
        </row>
        <row r="4999">
          <cell r="A4999">
            <v>100085</v>
          </cell>
          <cell r="B4999" t="str">
            <v>Sika Binda Boquilla color (2Kg) **</v>
          </cell>
          <cell r="C4999" t="str">
            <v>KG</v>
          </cell>
          <cell r="D4999">
            <v>123860</v>
          </cell>
          <cell r="E4999">
            <v>42837</v>
          </cell>
          <cell r="F4999">
            <v>4462.5</v>
          </cell>
        </row>
        <row r="5000">
          <cell r="A5000">
            <v>100087</v>
          </cell>
          <cell r="B5000" t="str">
            <v>Sika Boom Amarillo (250cc)**</v>
          </cell>
          <cell r="C5000" t="str">
            <v>UN</v>
          </cell>
          <cell r="D5000">
            <v>200406</v>
          </cell>
          <cell r="E5000">
            <v>41045</v>
          </cell>
          <cell r="F5000">
            <v>20068</v>
          </cell>
        </row>
        <row r="5001">
          <cell r="A5001">
            <v>100712</v>
          </cell>
          <cell r="B5001" t="str">
            <v>Sika CarboDur tipo S1012 100mm*1.2mm **</v>
          </cell>
          <cell r="C5001" t="str">
            <v>ML</v>
          </cell>
          <cell r="D5001">
            <v>350495</v>
          </cell>
          <cell r="E5001">
            <v>41045</v>
          </cell>
          <cell r="F5001">
            <v>170520</v>
          </cell>
        </row>
        <row r="5002">
          <cell r="A5002">
            <v>100711</v>
          </cell>
          <cell r="B5002" t="str">
            <v>Sika CarboDur tipo S512 50mm*1.2mm **</v>
          </cell>
          <cell r="C5002" t="str">
            <v>ML</v>
          </cell>
          <cell r="D5002">
            <v>320095</v>
          </cell>
          <cell r="E5002">
            <v>42853</v>
          </cell>
          <cell r="F5002">
            <v>116500</v>
          </cell>
        </row>
        <row r="5003">
          <cell r="A5003">
            <v>100721</v>
          </cell>
          <cell r="B5003" t="str">
            <v>Sika Colma limpiador ** (DESCONTINUADO)</v>
          </cell>
          <cell r="C5003" t="str">
            <v>KG</v>
          </cell>
          <cell r="D5003">
            <v>542002</v>
          </cell>
          <cell r="E5003">
            <v>41064</v>
          </cell>
          <cell r="F5003">
            <v>12180</v>
          </cell>
        </row>
        <row r="5005">
          <cell r="A5005">
            <v>103095</v>
          </cell>
          <cell r="B5005" t="str">
            <v>SIKA COLMA SOLVENTE EPOXICO (5 GL)</v>
          </cell>
          <cell r="C5005" t="str">
            <v>KG</v>
          </cell>
          <cell r="E5005">
            <v>42765</v>
          </cell>
          <cell r="F5005">
            <v>10624</v>
          </cell>
        </row>
        <row r="5007">
          <cell r="A5007">
            <v>100679</v>
          </cell>
          <cell r="B5007" t="str">
            <v>Sika Concrelisto-RE 5000 **</v>
          </cell>
          <cell r="C5007" t="str">
            <v>KG</v>
          </cell>
          <cell r="D5007">
            <v>122580</v>
          </cell>
          <cell r="E5007">
            <v>41257</v>
          </cell>
          <cell r="F5007">
            <v>951</v>
          </cell>
        </row>
        <row r="5008">
          <cell r="A5008">
            <v>100224</v>
          </cell>
          <cell r="B5008" t="str">
            <v>Sika Estuka acrilico (1.5Kg) **</v>
          </cell>
          <cell r="C5008" t="str">
            <v>KG</v>
          </cell>
          <cell r="D5008">
            <v>218247</v>
          </cell>
          <cell r="E5008">
            <v>41045</v>
          </cell>
          <cell r="F5008">
            <v>3461</v>
          </cell>
        </row>
        <row r="5010">
          <cell r="B5010" t="str">
            <v>Tekhne Ltda. Control Integral de Obras</v>
          </cell>
        </row>
        <row r="5014">
          <cell r="B5014" t="str">
            <v>Listado de Insumos</v>
          </cell>
        </row>
        <row r="5016">
          <cell r="A5016">
            <v>43132</v>
          </cell>
          <cell r="C5016" t="str">
            <v>INSTITUTO DISTRITAL DE RECREACION Y</v>
          </cell>
          <cell r="E5016" t="str">
            <v>Página 69</v>
          </cell>
        </row>
        <row r="5019">
          <cell r="A5019" t="str">
            <v>Código</v>
          </cell>
          <cell r="B5019" t="str">
            <v>Descripción</v>
          </cell>
          <cell r="D5019" t="str">
            <v>Unidad</v>
          </cell>
          <cell r="F5019" t="str">
            <v>Referencia</v>
          </cell>
        </row>
        <row r="5022">
          <cell r="A5022">
            <v>102792</v>
          </cell>
          <cell r="B5022" t="str">
            <v>Sika Estuka acrilico (30Kg) **</v>
          </cell>
          <cell r="C5022" t="str">
            <v>KG</v>
          </cell>
          <cell r="D5022">
            <v>25218248</v>
          </cell>
          <cell r="E5022">
            <v>41045</v>
          </cell>
          <cell r="F5022">
            <v>1953</v>
          </cell>
        </row>
        <row r="5023">
          <cell r="A5023">
            <v>102788</v>
          </cell>
          <cell r="B5023" t="str">
            <v>Sika Estuka acrilico (6kg) **</v>
          </cell>
          <cell r="C5023" t="str">
            <v>KG</v>
          </cell>
          <cell r="D5023">
            <v>218247</v>
          </cell>
          <cell r="E5023">
            <v>41045</v>
          </cell>
          <cell r="F5023">
            <v>2475</v>
          </cell>
        </row>
        <row r="5024">
          <cell r="A5024">
            <v>100540</v>
          </cell>
          <cell r="B5024" t="str">
            <v>Sika felt (rollo de 48 M2) **</v>
          </cell>
          <cell r="C5024" t="str">
            <v>ML</v>
          </cell>
          <cell r="D5024">
            <v>845095</v>
          </cell>
          <cell r="E5024">
            <v>41045</v>
          </cell>
          <cell r="F5024">
            <v>2587</v>
          </cell>
        </row>
        <row r="5025">
          <cell r="A5025">
            <v>706</v>
          </cell>
          <cell r="B5025" t="str">
            <v>SIKA GUARD 63 N 4 KILOS</v>
          </cell>
          <cell r="C5025" t="str">
            <v>KG</v>
          </cell>
          <cell r="D5025">
            <v>522573</v>
          </cell>
          <cell r="E5025">
            <v>41045</v>
          </cell>
          <cell r="F5025">
            <v>91524</v>
          </cell>
        </row>
        <row r="5026">
          <cell r="A5026">
            <v>100649</v>
          </cell>
          <cell r="B5026" t="str">
            <v>Sika IGAS negro (toxement masil negro) 30Kg **</v>
          </cell>
          <cell r="C5026" t="str">
            <v>KG</v>
          </cell>
          <cell r="D5026">
            <v>210348</v>
          </cell>
          <cell r="E5026">
            <v>41064</v>
          </cell>
          <cell r="F5026">
            <v>12760</v>
          </cell>
        </row>
        <row r="5027">
          <cell r="A5027">
            <v>100084</v>
          </cell>
          <cell r="B5027" t="str">
            <v>Sika Latex (toxement Eucolatex) 20Kg **</v>
          </cell>
          <cell r="C5027" t="str">
            <v>KG</v>
          </cell>
          <cell r="D5027">
            <v>110402</v>
          </cell>
          <cell r="E5027">
            <v>41045</v>
          </cell>
          <cell r="F5027">
            <v>18444</v>
          </cell>
        </row>
        <row r="5028">
          <cell r="A5028">
            <v>102796</v>
          </cell>
          <cell r="B5028" t="str">
            <v>Sika Primer 215 (caja por 6 unidades ) **</v>
          </cell>
          <cell r="C5028" t="str">
            <v>UN</v>
          </cell>
          <cell r="D5028">
            <v>303571</v>
          </cell>
          <cell r="E5028">
            <v>42856</v>
          </cell>
          <cell r="F5028">
            <v>575320</v>
          </cell>
        </row>
        <row r="5029">
          <cell r="A5029">
            <v>100243</v>
          </cell>
          <cell r="B5029" t="str">
            <v>Sika Primer 215 (caja por 6 unidades de 250 ml) **</v>
          </cell>
          <cell r="C5029" t="str">
            <v>UN</v>
          </cell>
          <cell r="D5029">
            <v>303571</v>
          </cell>
          <cell r="E5029">
            <v>42852</v>
          </cell>
          <cell r="F5029">
            <v>98365</v>
          </cell>
        </row>
        <row r="5030">
          <cell r="A5030">
            <v>102825</v>
          </cell>
          <cell r="B5030" t="str">
            <v>SIKA quick 2500</v>
          </cell>
          <cell r="C5030" t="str">
            <v>KG</v>
          </cell>
          <cell r="D5030">
            <v>522573</v>
          </cell>
          <cell r="E5030">
            <v>41038</v>
          </cell>
          <cell r="F5030">
            <v>4617</v>
          </cell>
        </row>
        <row r="5031">
          <cell r="A5031">
            <v>102359</v>
          </cell>
          <cell r="B5031" t="str">
            <v>Sika Repair 224 (25Kg) **</v>
          </cell>
          <cell r="C5031" t="str">
            <v>KG</v>
          </cell>
          <cell r="D5031">
            <v>126564</v>
          </cell>
          <cell r="E5031">
            <v>41061</v>
          </cell>
          <cell r="F5031">
            <v>3132</v>
          </cell>
        </row>
        <row r="5032">
          <cell r="A5032">
            <v>707</v>
          </cell>
          <cell r="B5032" t="str">
            <v>SIKA TOP 121 (ADHER.) 18 KILOS</v>
          </cell>
          <cell r="C5032" t="str">
            <v>KG</v>
          </cell>
          <cell r="D5032">
            <v>120777</v>
          </cell>
          <cell r="E5032">
            <v>41061</v>
          </cell>
          <cell r="F5032">
            <v>4849</v>
          </cell>
        </row>
        <row r="5033">
          <cell r="A5033">
            <v>100227</v>
          </cell>
          <cell r="B5033" t="str">
            <v>Sika Top 122 (toxement Hardtop N°2) 30 Kg **</v>
          </cell>
          <cell r="C5033" t="str">
            <v>KG</v>
          </cell>
          <cell r="D5033">
            <v>120979</v>
          </cell>
          <cell r="E5033">
            <v>42765</v>
          </cell>
          <cell r="F5033">
            <v>4406</v>
          </cell>
        </row>
        <row r="5034">
          <cell r="A5034">
            <v>100226</v>
          </cell>
          <cell r="B5034" t="str">
            <v>Sika Top Armatec 110 EpoCem 20Kg **</v>
          </cell>
          <cell r="C5034" t="str">
            <v>KG</v>
          </cell>
          <cell r="D5034">
            <v>125275</v>
          </cell>
          <cell r="E5034">
            <v>41061</v>
          </cell>
          <cell r="F5034">
            <v>11716</v>
          </cell>
        </row>
        <row r="5036">
          <cell r="A5036">
            <v>104411</v>
          </cell>
          <cell r="B5036" t="str">
            <v>SIKA TRANSPARENTE-10 X (5 GALONES)</v>
          </cell>
          <cell r="C5036" t="str">
            <v>GLN</v>
          </cell>
          <cell r="E5036">
            <v>41096</v>
          </cell>
          <cell r="F5036">
            <v>41412</v>
          </cell>
        </row>
        <row r="5038">
          <cell r="A5038">
            <v>708</v>
          </cell>
          <cell r="B5038" t="str">
            <v>SIKA TRANSPARENTE 10 16 KILOS=5 GAL</v>
          </cell>
          <cell r="C5038" t="str">
            <v>KG</v>
          </cell>
          <cell r="D5038">
            <v>500002</v>
          </cell>
          <cell r="E5038">
            <v>42765</v>
          </cell>
          <cell r="F5038">
            <v>16511</v>
          </cell>
        </row>
        <row r="5039">
          <cell r="A5039">
            <v>100970</v>
          </cell>
          <cell r="B5039" t="str">
            <v>SIKA TRANSPARENTE 10 x 3Kg</v>
          </cell>
          <cell r="C5039" t="str">
            <v>KG</v>
          </cell>
          <cell r="D5039">
            <v>500001</v>
          </cell>
          <cell r="E5039">
            <v>41061</v>
          </cell>
          <cell r="F5039">
            <v>14693</v>
          </cell>
        </row>
        <row r="5040">
          <cell r="A5040">
            <v>100713</v>
          </cell>
          <cell r="B5040" t="str">
            <v>Sika Wrap 103C a=64cm **</v>
          </cell>
          <cell r="C5040" t="str">
            <v>ML</v>
          </cell>
          <cell r="D5040">
            <v>303571</v>
          </cell>
          <cell r="E5040">
            <v>41061</v>
          </cell>
          <cell r="F5040">
            <v>119016</v>
          </cell>
        </row>
        <row r="5041">
          <cell r="A5041">
            <v>100714</v>
          </cell>
          <cell r="B5041" t="str">
            <v>Sika Wrap 300C a=30cm **</v>
          </cell>
          <cell r="C5041" t="str">
            <v>ML</v>
          </cell>
          <cell r="D5041" t="str">
            <v>321095-02</v>
          </cell>
          <cell r="E5041">
            <v>40688</v>
          </cell>
          <cell r="F5041">
            <v>56724</v>
          </cell>
        </row>
        <row r="5042">
          <cell r="A5042">
            <v>100371</v>
          </cell>
          <cell r="B5042" t="str">
            <v>SikaAer D (toxement Air mix D)**</v>
          </cell>
          <cell r="C5042" t="str">
            <v>KG</v>
          </cell>
          <cell r="D5042">
            <v>303571</v>
          </cell>
          <cell r="E5042">
            <v>42762</v>
          </cell>
          <cell r="F5042">
            <v>2142</v>
          </cell>
        </row>
        <row r="5043">
          <cell r="A5043">
            <v>100250</v>
          </cell>
          <cell r="B5043" t="str">
            <v>SikaBarreraEpox233710+Cataliz+esmalt alquid</v>
          </cell>
          <cell r="C5043" t="str">
            <v>GN</v>
          </cell>
          <cell r="D5043">
            <v>303571</v>
          </cell>
          <cell r="E5043">
            <v>42765</v>
          </cell>
          <cell r="F5043">
            <v>291550</v>
          </cell>
        </row>
        <row r="5045">
          <cell r="A5045">
            <v>106528</v>
          </cell>
          <cell r="B5045" t="str">
            <v>SIKABOOM-500ccAMARILLO</v>
          </cell>
          <cell r="C5045" t="str">
            <v>und</v>
          </cell>
          <cell r="E5045">
            <v>42998</v>
          </cell>
          <cell r="F5045">
            <v>18690</v>
          </cell>
        </row>
        <row r="5047">
          <cell r="A5047">
            <v>102649</v>
          </cell>
          <cell r="B5047" t="str">
            <v>SikaColor 555W**</v>
          </cell>
          <cell r="C5047" t="str">
            <v>KG</v>
          </cell>
          <cell r="D5047">
            <v>303571</v>
          </cell>
          <cell r="E5047">
            <v>41064</v>
          </cell>
          <cell r="F5047">
            <v>34981</v>
          </cell>
        </row>
        <row r="5048">
          <cell r="A5048">
            <v>100235</v>
          </cell>
          <cell r="B5048" t="str">
            <v>SikaColor C (toxement Acrisello) verde 25 kg**</v>
          </cell>
          <cell r="C5048" t="str">
            <v>GAL</v>
          </cell>
          <cell r="D5048">
            <v>303571</v>
          </cell>
          <cell r="E5048">
            <v>42174</v>
          </cell>
          <cell r="F5048">
            <v>71920</v>
          </cell>
        </row>
        <row r="5049">
          <cell r="A5049">
            <v>102648</v>
          </cell>
          <cell r="B5049" t="str">
            <v>SikaColor C (toxement Acrisello) verde 25 kg**</v>
          </cell>
          <cell r="C5049" t="str">
            <v>GLN</v>
          </cell>
          <cell r="D5049">
            <v>303571</v>
          </cell>
          <cell r="E5049">
            <v>41247</v>
          </cell>
          <cell r="F5049">
            <v>68788</v>
          </cell>
        </row>
        <row r="5050">
          <cell r="A5050">
            <v>103165</v>
          </cell>
          <cell r="B5050" t="str">
            <v>Sikacryl - S ** (RemplazadoXSika Fill 12 Power)</v>
          </cell>
          <cell r="C5050" t="str">
            <v>kg</v>
          </cell>
          <cell r="D5050">
            <v>303571</v>
          </cell>
          <cell r="E5050">
            <v>42851</v>
          </cell>
          <cell r="F5050">
            <v>13328</v>
          </cell>
        </row>
        <row r="5051">
          <cell r="A5051">
            <v>100234</v>
          </cell>
          <cell r="B5051" t="str">
            <v>Sikadur-52 (toxement Toc 8004) Inyección 3Kg **</v>
          </cell>
          <cell r="C5051" t="str">
            <v>KG</v>
          </cell>
          <cell r="D5051">
            <v>313171</v>
          </cell>
          <cell r="E5051">
            <v>41064</v>
          </cell>
          <cell r="F5051">
            <v>89669</v>
          </cell>
        </row>
        <row r="5052">
          <cell r="A5052">
            <v>100716</v>
          </cell>
          <cell r="B5052" t="str">
            <v>Sikadur 301 **</v>
          </cell>
          <cell r="C5052" t="str">
            <v>KG</v>
          </cell>
          <cell r="D5052" t="str">
            <v>309176-301</v>
          </cell>
          <cell r="E5052">
            <v>41064</v>
          </cell>
          <cell r="F5052">
            <v>69600</v>
          </cell>
        </row>
        <row r="5053">
          <cell r="A5053">
            <v>100709</v>
          </cell>
          <cell r="B5053" t="str">
            <v>Sikadur 31 adhesivo de reforzam (2Kg) **</v>
          </cell>
          <cell r="C5053" t="str">
            <v>KG</v>
          </cell>
          <cell r="D5053">
            <v>303075</v>
          </cell>
          <cell r="E5053">
            <v>42765</v>
          </cell>
          <cell r="F5053">
            <v>61047</v>
          </cell>
        </row>
        <row r="5054">
          <cell r="A5054">
            <v>100710</v>
          </cell>
          <cell r="B5054" t="str">
            <v>Sikadur 31 repar+adhesivo toxement Toc 5010 **</v>
          </cell>
          <cell r="C5054" t="str">
            <v>KG</v>
          </cell>
          <cell r="D5054">
            <v>303571</v>
          </cell>
          <cell r="E5054">
            <v>41061</v>
          </cell>
          <cell r="F5054">
            <v>45820</v>
          </cell>
        </row>
        <row r="5055">
          <cell r="A5055">
            <v>710</v>
          </cell>
          <cell r="B5055" t="str">
            <v>SIKADUR 32 PRIMER 1 KILO</v>
          </cell>
          <cell r="C5055" t="str">
            <v>KG</v>
          </cell>
          <cell r="D5055">
            <v>303571</v>
          </cell>
          <cell r="E5055">
            <v>42765</v>
          </cell>
          <cell r="F5055">
            <v>73780</v>
          </cell>
        </row>
        <row r="5056">
          <cell r="A5056">
            <v>100013</v>
          </cell>
          <cell r="B5056" t="str">
            <v>Sikadur 42 anclaje 5 Kg (toxement E3F Grout) **</v>
          </cell>
          <cell r="C5056" t="str">
            <v>KG</v>
          </cell>
          <cell r="D5056">
            <v>25304480</v>
          </cell>
          <cell r="E5056">
            <v>42765</v>
          </cell>
          <cell r="F5056">
            <v>31654</v>
          </cell>
        </row>
        <row r="5057">
          <cell r="A5057">
            <v>100719</v>
          </cell>
          <cell r="B5057" t="str">
            <v>Sikadur 501 arena de cuarzo 32.5 kg **</v>
          </cell>
          <cell r="C5057" t="str">
            <v>KG</v>
          </cell>
          <cell r="D5057">
            <v>650663</v>
          </cell>
          <cell r="E5057">
            <v>42801</v>
          </cell>
          <cell r="F5057">
            <v>1763</v>
          </cell>
        </row>
        <row r="5058">
          <cell r="A5058">
            <v>100232</v>
          </cell>
          <cell r="B5058" t="str">
            <v>Sikadur AnchorFix-1(antesSikaPowerFix1) 300cc</v>
          </cell>
          <cell r="C5058" t="str">
            <v>UN</v>
          </cell>
          <cell r="D5058">
            <v>303571</v>
          </cell>
          <cell r="E5058">
            <v>41011</v>
          </cell>
          <cell r="F5058">
            <v>46400</v>
          </cell>
        </row>
        <row r="5059">
          <cell r="A5059">
            <v>100231</v>
          </cell>
          <cell r="B5059" t="str">
            <v>Sikadur AnchorFix-4(Euco 452 gel) 600cc=900gr **</v>
          </cell>
          <cell r="C5059" t="str">
            <v>UN</v>
          </cell>
          <cell r="D5059">
            <v>305074</v>
          </cell>
          <cell r="E5059">
            <v>42765</v>
          </cell>
          <cell r="F5059">
            <v>65688</v>
          </cell>
        </row>
        <row r="5061">
          <cell r="A5061">
            <v>105510</v>
          </cell>
          <cell r="B5061" t="str">
            <v>SIKADUR COMBIFLEX H-15 (ROLLO DE 12.5</v>
          </cell>
          <cell r="C5061" t="str">
            <v>mL</v>
          </cell>
          <cell r="E5061">
            <v>42107</v>
          </cell>
          <cell r="F5061">
            <v>53267</v>
          </cell>
        </row>
        <row r="5063">
          <cell r="A5063">
            <v>100233</v>
          </cell>
          <cell r="B5063" t="str">
            <v>Sikadur Injection Gel (Sikadur Gel)</v>
          </cell>
          <cell r="C5063" t="str">
            <v>KG</v>
          </cell>
          <cell r="D5063">
            <v>313073</v>
          </cell>
          <cell r="E5063">
            <v>41247</v>
          </cell>
          <cell r="F5063">
            <v>63800</v>
          </cell>
        </row>
        <row r="5064">
          <cell r="A5064">
            <v>100229</v>
          </cell>
          <cell r="B5064" t="str">
            <v>Sikadur Panel 1Kg **</v>
          </cell>
          <cell r="C5064" t="str">
            <v>KG</v>
          </cell>
          <cell r="D5064">
            <v>309071</v>
          </cell>
          <cell r="E5064">
            <v>42853</v>
          </cell>
          <cell r="F5064">
            <v>35900</v>
          </cell>
        </row>
        <row r="5066">
          <cell r="A5066">
            <v>104954</v>
          </cell>
          <cell r="B5066" t="str">
            <v>Sikadur®-30 Adhesivo para pegado de refuerzo 6</v>
          </cell>
          <cell r="C5066" t="str">
            <v>KG</v>
          </cell>
          <cell r="E5066">
            <v>42856</v>
          </cell>
          <cell r="F5066">
            <v>78005</v>
          </cell>
        </row>
        <row r="5068">
          <cell r="A5068">
            <v>658</v>
          </cell>
          <cell r="B5068" t="str">
            <v>SIKAFELT FV 225 (BASE EN FIBRA DE VIDRIO )</v>
          </cell>
          <cell r="C5068" t="str">
            <v>M2</v>
          </cell>
          <cell r="D5068">
            <v>25005</v>
          </cell>
          <cell r="E5068">
            <v>42853</v>
          </cell>
          <cell r="F5068">
            <v>3732.15</v>
          </cell>
        </row>
        <row r="5069">
          <cell r="A5069">
            <v>102413</v>
          </cell>
          <cell r="B5069" t="str">
            <v>SikaFerroGard - 903 **</v>
          </cell>
          <cell r="C5069" t="str">
            <v>KG</v>
          </cell>
          <cell r="D5069">
            <v>309071</v>
          </cell>
          <cell r="E5069">
            <v>41064</v>
          </cell>
          <cell r="F5069">
            <v>15472</v>
          </cell>
        </row>
        <row r="5070">
          <cell r="A5070">
            <v>100244</v>
          </cell>
          <cell r="B5070" t="str">
            <v>Sikafill 10/ Sikafill 12 (kg)</v>
          </cell>
          <cell r="C5070" t="str">
            <v>KG</v>
          </cell>
          <cell r="D5070">
            <v>620028</v>
          </cell>
          <cell r="E5070">
            <v>42863</v>
          </cell>
          <cell r="F5070">
            <v>12704</v>
          </cell>
        </row>
        <row r="5071">
          <cell r="A5071">
            <v>103607</v>
          </cell>
          <cell r="B5071" t="str">
            <v>SikaFill 5 (5 Gl) **</v>
          </cell>
          <cell r="C5071" t="str">
            <v>KG</v>
          </cell>
          <cell r="D5071" t="str">
            <v>25621328-02</v>
          </cell>
          <cell r="E5071">
            <v>42264</v>
          </cell>
          <cell r="F5071">
            <v>7962</v>
          </cell>
        </row>
        <row r="5072">
          <cell r="A5072">
            <v>100245</v>
          </cell>
          <cell r="B5072" t="str">
            <v>Sikafill 5 (toxement Acriltoc) 1.2Kg **</v>
          </cell>
          <cell r="C5072" t="str">
            <v>KG</v>
          </cell>
          <cell r="D5072">
            <v>621317</v>
          </cell>
          <cell r="E5072">
            <v>41061</v>
          </cell>
          <cell r="F5072">
            <v>14718</v>
          </cell>
        </row>
        <row r="5073">
          <cell r="A5073">
            <v>100994</v>
          </cell>
          <cell r="B5073" t="str">
            <v>Sikaflex-11 FC 300cc (ToxementSELLASIL 40 FC)</v>
          </cell>
          <cell r="C5073" t="str">
            <v>UN</v>
          </cell>
          <cell r="D5073">
            <v>200596</v>
          </cell>
          <cell r="E5073">
            <v>42850</v>
          </cell>
          <cell r="F5073">
            <v>24395</v>
          </cell>
        </row>
        <row r="5074">
          <cell r="A5074">
            <v>101781</v>
          </cell>
          <cell r="B5074" t="str">
            <v>SIKAFLEX-15 LM SL 22.7Kg **</v>
          </cell>
          <cell r="C5074" t="str">
            <v>KG</v>
          </cell>
          <cell r="D5074">
            <v>201346</v>
          </cell>
          <cell r="E5074">
            <v>41463</v>
          </cell>
          <cell r="F5074">
            <v>30929</v>
          </cell>
        </row>
        <row r="5075">
          <cell r="A5075">
            <v>100086</v>
          </cell>
          <cell r="B5075" t="str">
            <v>Sikaflex-15 LMSL (Descontinuad.= 2CSL cio</v>
          </cell>
          <cell r="C5075" t="str">
            <v>KG</v>
          </cell>
          <cell r="D5075">
            <v>200896</v>
          </cell>
          <cell r="E5075">
            <v>41547</v>
          </cell>
          <cell r="F5075">
            <v>30929</v>
          </cell>
        </row>
        <row r="5076">
          <cell r="A5076">
            <v>2746</v>
          </cell>
          <cell r="B5076" t="str">
            <v>SIKAFLEX-1a BLANCO(CARTUCHO DE 300 CC)</v>
          </cell>
          <cell r="C5076" t="str">
            <v>UN</v>
          </cell>
          <cell r="D5076">
            <v>200096</v>
          </cell>
          <cell r="E5076">
            <v>42765</v>
          </cell>
          <cell r="F5076">
            <v>26775</v>
          </cell>
        </row>
        <row r="5078">
          <cell r="A5078">
            <v>104953</v>
          </cell>
          <cell r="B5078" t="str">
            <v>Sikaflex 2C SL -Bicomponente- Gris (3 galones).</v>
          </cell>
          <cell r="C5078" t="str">
            <v>GLN</v>
          </cell>
          <cell r="E5078">
            <v>42853</v>
          </cell>
          <cell r="F5078">
            <v>137016</v>
          </cell>
        </row>
        <row r="5079">
          <cell r="A5079">
            <v>105511</v>
          </cell>
          <cell r="B5079" t="str">
            <v>SIKAFLEX CONSTRUCCION Cartucho 300cc</v>
          </cell>
          <cell r="C5079" t="str">
            <v>und</v>
          </cell>
          <cell r="E5079">
            <v>42702</v>
          </cell>
          <cell r="F5079">
            <v>22388</v>
          </cell>
        </row>
        <row r="5081">
          <cell r="A5081">
            <v>2739</v>
          </cell>
          <cell r="B5081" t="str">
            <v>SIKAFLEX PRO 3WF Gris 600 CC</v>
          </cell>
          <cell r="C5081" t="str">
            <v>KG</v>
          </cell>
          <cell r="D5081">
            <v>200998</v>
          </cell>
          <cell r="E5081">
            <v>42846</v>
          </cell>
          <cell r="F5081">
            <v>71162</v>
          </cell>
        </row>
        <row r="5083">
          <cell r="B5083" t="str">
            <v>Tekhne Ltda. Control Integral de Obras</v>
          </cell>
        </row>
        <row r="5087">
          <cell r="B5087" t="str">
            <v>Listado de Insumos</v>
          </cell>
        </row>
        <row r="5089">
          <cell r="A5089">
            <v>43132</v>
          </cell>
          <cell r="C5089" t="str">
            <v>INSTITUTO DISTRITAL DE RECREACION Y</v>
          </cell>
          <cell r="E5089" t="str">
            <v>Página 70</v>
          </cell>
        </row>
        <row r="5092">
          <cell r="A5092" t="str">
            <v>Código</v>
          </cell>
          <cell r="B5092" t="str">
            <v>Descripción</v>
          </cell>
          <cell r="D5092" t="str">
            <v>Unidad</v>
          </cell>
          <cell r="F5092" t="str">
            <v>Referencia</v>
          </cell>
        </row>
        <row r="5095">
          <cell r="A5095">
            <v>104919</v>
          </cell>
          <cell r="B5095" t="str">
            <v>Sikaflex®AT-Connection - Tubo 300 CC</v>
          </cell>
          <cell r="C5095" t="str">
            <v>UN</v>
          </cell>
          <cell r="E5095">
            <v>42794</v>
          </cell>
          <cell r="F5095">
            <v>29512</v>
          </cell>
        </row>
        <row r="5097">
          <cell r="A5097">
            <v>641</v>
          </cell>
          <cell r="B5097" t="str">
            <v>SIKAFLOOR 2430 CO 4 KILOS</v>
          </cell>
          <cell r="C5097" t="str">
            <v>KG</v>
          </cell>
          <cell r="D5097">
            <v>606973</v>
          </cell>
          <cell r="E5097">
            <v>41061</v>
          </cell>
          <cell r="F5097">
            <v>28188</v>
          </cell>
        </row>
        <row r="5098">
          <cell r="A5098">
            <v>100718</v>
          </cell>
          <cell r="B5098" t="str">
            <v>Sikafloor 156 imprimante **</v>
          </cell>
          <cell r="C5098" t="str">
            <v>KG</v>
          </cell>
          <cell r="D5098">
            <v>604673</v>
          </cell>
          <cell r="E5098">
            <v>42801</v>
          </cell>
          <cell r="F5098">
            <v>54145</v>
          </cell>
        </row>
        <row r="5099">
          <cell r="A5099">
            <v>100223</v>
          </cell>
          <cell r="B5099" t="str">
            <v>Sikafloor 3 Quartz top Neutro 30Kg **</v>
          </cell>
          <cell r="C5099" t="str">
            <v>KG</v>
          </cell>
          <cell r="D5099" t="str">
            <v>642266-07</v>
          </cell>
          <cell r="E5099">
            <v>42878</v>
          </cell>
          <cell r="F5099">
            <v>1012</v>
          </cell>
        </row>
        <row r="5100">
          <cell r="A5100">
            <v>100680</v>
          </cell>
          <cell r="B5100" t="str">
            <v>Sikafloor 363 CO 4.5Kg **</v>
          </cell>
          <cell r="C5100" t="str">
            <v>KG</v>
          </cell>
          <cell r="D5100">
            <v>608073</v>
          </cell>
          <cell r="E5100">
            <v>41064</v>
          </cell>
          <cell r="F5100">
            <v>48720</v>
          </cell>
        </row>
        <row r="5101">
          <cell r="A5101">
            <v>100720</v>
          </cell>
          <cell r="B5101" t="str">
            <v>Sikafloor 400 N Recubrimiento (Salio del Mercado)</v>
          </cell>
          <cell r="C5101" t="str">
            <v>KG</v>
          </cell>
          <cell r="D5101">
            <v>609046</v>
          </cell>
          <cell r="E5101">
            <v>41167</v>
          </cell>
          <cell r="F5101">
            <v>42456</v>
          </cell>
        </row>
        <row r="5102">
          <cell r="A5102">
            <v>711</v>
          </cell>
          <cell r="B5102" t="str">
            <v>SIKAGROUT-200 (PROTEC)30 KILOS</v>
          </cell>
          <cell r="C5102" t="str">
            <v>KG</v>
          </cell>
          <cell r="D5102">
            <v>122064</v>
          </cell>
          <cell r="E5102">
            <v>41061</v>
          </cell>
          <cell r="F5102">
            <v>2494</v>
          </cell>
        </row>
        <row r="5103">
          <cell r="A5103">
            <v>100222</v>
          </cell>
          <cell r="B5103" t="str">
            <v>Sikagrout 212 (toxement Hi flow grout) 30Kg **</v>
          </cell>
          <cell r="C5103" t="str">
            <v>KG</v>
          </cell>
          <cell r="D5103">
            <v>122164</v>
          </cell>
          <cell r="E5103">
            <v>41061</v>
          </cell>
          <cell r="F5103">
            <v>2088</v>
          </cell>
        </row>
        <row r="5105">
          <cell r="A5105">
            <v>104934</v>
          </cell>
          <cell r="B5105" t="str">
            <v>SIKAGUARD 50 23 Kg.</v>
          </cell>
          <cell r="C5105" t="str">
            <v>KG</v>
          </cell>
          <cell r="E5105">
            <v>42856</v>
          </cell>
          <cell r="F5105">
            <v>33950</v>
          </cell>
        </row>
        <row r="5107">
          <cell r="A5107">
            <v>712</v>
          </cell>
          <cell r="B5107" t="str">
            <v>SIKAGUARD 62 (GRIS) 3 KILOS</v>
          </cell>
          <cell r="C5107" t="str">
            <v>KG</v>
          </cell>
          <cell r="D5107">
            <v>521373</v>
          </cell>
          <cell r="E5107">
            <v>41774</v>
          </cell>
          <cell r="F5107">
            <v>59160</v>
          </cell>
        </row>
        <row r="5109">
          <cell r="A5109">
            <v>104933</v>
          </cell>
          <cell r="B5109" t="str">
            <v>SIKAGUARD 68 (BRILLANTE) 7.3 Kg</v>
          </cell>
          <cell r="C5109" t="str">
            <v>KG</v>
          </cell>
          <cell r="E5109">
            <v>42765</v>
          </cell>
          <cell r="F5109">
            <v>35224</v>
          </cell>
        </row>
        <row r="5111">
          <cell r="A5111">
            <v>100541</v>
          </cell>
          <cell r="B5111" t="str">
            <v>Sikaguard EpoCem 720 21Kg **</v>
          </cell>
          <cell r="C5111" t="str">
            <v>KG</v>
          </cell>
          <cell r="D5111">
            <v>128577</v>
          </cell>
          <cell r="E5111">
            <v>41061</v>
          </cell>
          <cell r="F5111">
            <v>10556</v>
          </cell>
        </row>
        <row r="5112">
          <cell r="A5112">
            <v>102826</v>
          </cell>
          <cell r="B5112" t="str">
            <v>Sikalatex 4.5kg **</v>
          </cell>
          <cell r="C5112" t="str">
            <v>KG</v>
          </cell>
          <cell r="D5112" t="str">
            <v>309176-301</v>
          </cell>
          <cell r="E5112">
            <v>42993</v>
          </cell>
          <cell r="F5112">
            <v>19311</v>
          </cell>
        </row>
        <row r="5113">
          <cell r="A5113">
            <v>15</v>
          </cell>
          <cell r="B5113" t="str">
            <v>SIKALISTO RESANE 25kg</v>
          </cell>
          <cell r="C5113" t="str">
            <v>KG</v>
          </cell>
          <cell r="D5113">
            <v>127264</v>
          </cell>
          <cell r="E5113">
            <v>41061</v>
          </cell>
          <cell r="F5113">
            <v>696</v>
          </cell>
        </row>
        <row r="5114">
          <cell r="A5114">
            <v>713</v>
          </cell>
          <cell r="B5114" t="str">
            <v>SIKAMENT-HE 200 (Plast) 25 KILOS</v>
          </cell>
          <cell r="C5114" t="str">
            <v>KG</v>
          </cell>
          <cell r="D5114">
            <v>101002</v>
          </cell>
          <cell r="E5114">
            <v>40688</v>
          </cell>
          <cell r="F5114">
            <v>7366</v>
          </cell>
        </row>
        <row r="5115">
          <cell r="A5115">
            <v>100370</v>
          </cell>
          <cell r="B5115" t="str">
            <v>Sikament 320 (Superplastificante)Tambor de</v>
          </cell>
          <cell r="C5115" t="str">
            <v>KG</v>
          </cell>
          <cell r="D5115">
            <v>100040</v>
          </cell>
          <cell r="E5115">
            <v>42857</v>
          </cell>
          <cell r="F5115">
            <v>8587</v>
          </cell>
        </row>
        <row r="5116">
          <cell r="A5116">
            <v>100242</v>
          </cell>
          <cell r="B5116" t="str">
            <v>Sikaplan (rollo 1.55x20) 12 NTR **</v>
          </cell>
          <cell r="C5116" t="str">
            <v>M2</v>
          </cell>
          <cell r="D5116">
            <v>400695</v>
          </cell>
          <cell r="E5116">
            <v>41061</v>
          </cell>
          <cell r="F5116">
            <v>46026</v>
          </cell>
        </row>
        <row r="5117">
          <cell r="A5117">
            <v>102354</v>
          </cell>
          <cell r="B5117" t="str">
            <v>Sikaplan 12 G CO (1.55m x 20m)(Membrana</v>
          </cell>
          <cell r="C5117" t="str">
            <v>mL</v>
          </cell>
          <cell r="D5117">
            <v>401895</v>
          </cell>
          <cell r="E5117">
            <v>41143</v>
          </cell>
          <cell r="F5117">
            <v>60552</v>
          </cell>
        </row>
        <row r="5118">
          <cell r="A5118">
            <v>100360</v>
          </cell>
          <cell r="B5118" t="str">
            <v>SikaRod 10 mm 3/8" (toxement sellasil soporte) **</v>
          </cell>
          <cell r="C5118" t="str">
            <v>ML</v>
          </cell>
          <cell r="D5118">
            <v>240095</v>
          </cell>
          <cell r="E5118">
            <v>42853</v>
          </cell>
          <cell r="F5118">
            <v>714</v>
          </cell>
        </row>
        <row r="5119">
          <cell r="A5119">
            <v>100359</v>
          </cell>
          <cell r="B5119" t="str">
            <v>SikaRod 16 mm 5/8" (toxement sellasil soporte) **</v>
          </cell>
          <cell r="C5119" t="str">
            <v>ML</v>
          </cell>
          <cell r="D5119">
            <v>240195</v>
          </cell>
          <cell r="E5119">
            <v>42808</v>
          </cell>
          <cell r="F5119">
            <v>1535</v>
          </cell>
        </row>
        <row r="5120">
          <cell r="A5120">
            <v>100358</v>
          </cell>
          <cell r="B5120" t="str">
            <v>SikaRod 22 mm 7/8" (toxement sellasil soporte) **</v>
          </cell>
          <cell r="C5120" t="str">
            <v>ML</v>
          </cell>
          <cell r="D5120">
            <v>240295</v>
          </cell>
          <cell r="E5120">
            <v>42879</v>
          </cell>
          <cell r="F5120">
            <v>2557</v>
          </cell>
        </row>
        <row r="5121">
          <cell r="A5121">
            <v>100357</v>
          </cell>
          <cell r="B5121" t="str">
            <v>SikaRod 32 mm 1 1/4" **</v>
          </cell>
          <cell r="C5121" t="str">
            <v>ML</v>
          </cell>
          <cell r="D5121">
            <v>240595</v>
          </cell>
          <cell r="E5121">
            <v>42270</v>
          </cell>
          <cell r="F5121">
            <v>4164</v>
          </cell>
        </row>
        <row r="5122">
          <cell r="A5122">
            <v>100361</v>
          </cell>
          <cell r="B5122" t="str">
            <v>SikaRod 6 mm 1/4" (toxement sellasil soporte)**</v>
          </cell>
          <cell r="C5122" t="str">
            <v>ML</v>
          </cell>
          <cell r="D5122">
            <v>240495</v>
          </cell>
          <cell r="E5122">
            <v>41064</v>
          </cell>
          <cell r="F5122">
            <v>534</v>
          </cell>
        </row>
        <row r="5123">
          <cell r="A5123">
            <v>709</v>
          </cell>
          <cell r="B5123" t="str">
            <v>SIKASET L (ACELERANTE) 5 KILOS</v>
          </cell>
          <cell r="C5123" t="str">
            <v>KG</v>
          </cell>
          <cell r="D5123">
            <v>105001</v>
          </cell>
          <cell r="E5123">
            <v>42303</v>
          </cell>
          <cell r="F5123">
            <v>10069</v>
          </cell>
        </row>
        <row r="5124">
          <cell r="A5124">
            <v>100020</v>
          </cell>
          <cell r="B5124" t="str">
            <v>SikaSwell S **</v>
          </cell>
          <cell r="C5124" t="str">
            <v>UN</v>
          </cell>
          <cell r="D5124">
            <v>303571</v>
          </cell>
          <cell r="E5124">
            <v>41061</v>
          </cell>
          <cell r="F5124">
            <v>37120</v>
          </cell>
        </row>
        <row r="5125">
          <cell r="A5125">
            <v>102212</v>
          </cell>
          <cell r="B5125" t="str">
            <v>SikaSwell S2 (Cartucho 300 cc)</v>
          </cell>
          <cell r="C5125" t="str">
            <v>UN</v>
          </cell>
          <cell r="D5125">
            <v>303571</v>
          </cell>
          <cell r="E5125">
            <v>42797</v>
          </cell>
          <cell r="F5125">
            <v>57120</v>
          </cell>
        </row>
        <row r="5126">
          <cell r="A5126">
            <v>100225</v>
          </cell>
          <cell r="B5126" t="str">
            <v>SikaTop Armatec108 (toxem. Toc Armad. 6037) 4</v>
          </cell>
          <cell r="C5126" t="str">
            <v>M2</v>
          </cell>
          <cell r="D5126">
            <v>125079</v>
          </cell>
          <cell r="E5126">
            <v>41155</v>
          </cell>
          <cell r="F5126">
            <v>9802</v>
          </cell>
        </row>
        <row r="5128">
          <cell r="A5128">
            <v>101203</v>
          </cell>
          <cell r="B5128" t="str">
            <v>SUMIN E INSTAL DE ARNESES ADULTOS</v>
          </cell>
          <cell r="C5128" t="str">
            <v>UN</v>
          </cell>
          <cell r="E5128">
            <v>40185</v>
          </cell>
          <cell r="F5128">
            <v>157499</v>
          </cell>
        </row>
        <row r="5129">
          <cell r="A5129">
            <v>101201</v>
          </cell>
          <cell r="B5129" t="str">
            <v>SUMIN E INSTAL DE ARNESES MURO</v>
          </cell>
          <cell r="C5129" t="str">
            <v>UN</v>
          </cell>
          <cell r="E5129">
            <v>40185</v>
          </cell>
          <cell r="F5129">
            <v>157499</v>
          </cell>
        </row>
        <row r="5130">
          <cell r="A5130">
            <v>101202</v>
          </cell>
          <cell r="B5130" t="str">
            <v>SUMIN E INSTAL DE ARNESES NIÑO MURO</v>
          </cell>
          <cell r="C5130" t="str">
            <v>UN</v>
          </cell>
          <cell r="E5130">
            <v>40185</v>
          </cell>
          <cell r="F5130">
            <v>138736</v>
          </cell>
        </row>
        <row r="5131">
          <cell r="A5131">
            <v>101200</v>
          </cell>
          <cell r="B5131" t="str">
            <v>SUMIN E INSTAL DE PRESAS MURO ESCALAR</v>
          </cell>
          <cell r="C5131" t="str">
            <v>UN</v>
          </cell>
          <cell r="E5131">
            <v>40185</v>
          </cell>
          <cell r="F5131">
            <v>14886</v>
          </cell>
        </row>
        <row r="5132">
          <cell r="A5132">
            <v>101199</v>
          </cell>
          <cell r="B5132" t="str">
            <v>SUMIN E INSTAL MOSQUETONES SENCILLOS</v>
          </cell>
          <cell r="C5132" t="str">
            <v>UN</v>
          </cell>
          <cell r="E5132">
            <v>40185</v>
          </cell>
          <cell r="F5132">
            <v>39898</v>
          </cell>
        </row>
        <row r="5133">
          <cell r="A5133">
            <v>101196</v>
          </cell>
          <cell r="B5133" t="str">
            <v>SUMIN E INSTAL DE CHAPA MURO ESCALAR</v>
          </cell>
          <cell r="C5133" t="str">
            <v>UN</v>
          </cell>
          <cell r="E5133">
            <v>40185</v>
          </cell>
          <cell r="F5133">
            <v>98600</v>
          </cell>
        </row>
        <row r="5134">
          <cell r="A5134">
            <v>101197</v>
          </cell>
          <cell r="B5134" t="str">
            <v>SUMIN E INSTAL DE CINTA MURO ESCALAR</v>
          </cell>
          <cell r="C5134" t="str">
            <v>UN</v>
          </cell>
          <cell r="E5134">
            <v>40185</v>
          </cell>
          <cell r="F5134">
            <v>28512</v>
          </cell>
        </row>
        <row r="5135">
          <cell r="A5135">
            <v>101198</v>
          </cell>
          <cell r="B5135" t="str">
            <v>SUMIN E INSTAL DE MAILLONES MURO</v>
          </cell>
          <cell r="C5135" t="str">
            <v>UN</v>
          </cell>
          <cell r="E5135">
            <v>40185</v>
          </cell>
          <cell r="F5135">
            <v>63800</v>
          </cell>
        </row>
        <row r="5136">
          <cell r="A5136">
            <v>101204</v>
          </cell>
          <cell r="B5136" t="str">
            <v>SUMIN E INSTAL SISTEMA SEGUR.</v>
          </cell>
          <cell r="C5136" t="str">
            <v>UN</v>
          </cell>
          <cell r="E5136">
            <v>40185</v>
          </cell>
          <cell r="F5136">
            <v>304500</v>
          </cell>
        </row>
        <row r="5137">
          <cell r="A5137">
            <v>101205</v>
          </cell>
          <cell r="B5137" t="str">
            <v>SUMIN E INSTAL SISTEMA SEGUR. MANUAL</v>
          </cell>
          <cell r="C5137" t="str">
            <v>UN</v>
          </cell>
          <cell r="E5137">
            <v>40185</v>
          </cell>
          <cell r="F5137">
            <v>50401</v>
          </cell>
        </row>
        <row r="5138">
          <cell r="A5138">
            <v>101195</v>
          </cell>
          <cell r="B5138" t="str">
            <v>SUMIN. E INSTAL.CUERDAS DINÁMICAS 50 M</v>
          </cell>
          <cell r="C5138" t="str">
            <v>UND</v>
          </cell>
          <cell r="E5138">
            <v>40185</v>
          </cell>
          <cell r="F5138">
            <v>446251</v>
          </cell>
        </row>
        <row r="5140">
          <cell r="A5140">
            <v>671</v>
          </cell>
          <cell r="B5140" t="str">
            <v>SUPER MANTO ZETAL 600 X 1 Fglas</v>
          </cell>
          <cell r="C5140" t="str">
            <v>M2</v>
          </cell>
          <cell r="D5140">
            <v>27560</v>
          </cell>
          <cell r="E5140">
            <v>41750</v>
          </cell>
          <cell r="F5140">
            <v>16790</v>
          </cell>
        </row>
        <row r="5141">
          <cell r="A5141">
            <v>3063</v>
          </cell>
          <cell r="B5141" t="str">
            <v>SUPERMANTO 400 X S/inst Fglas</v>
          </cell>
          <cell r="C5141" t="str">
            <v>M2</v>
          </cell>
          <cell r="D5141">
            <v>27005</v>
          </cell>
          <cell r="E5141">
            <v>40688</v>
          </cell>
          <cell r="F5141">
            <v>7900</v>
          </cell>
        </row>
        <row r="5142">
          <cell r="A5142">
            <v>668</v>
          </cell>
          <cell r="B5142" t="str">
            <v>SUPERMANTO 500 XT S/inst Fglas</v>
          </cell>
          <cell r="C5142" t="str">
            <v>M2</v>
          </cell>
          <cell r="D5142">
            <v>27710</v>
          </cell>
          <cell r="E5142">
            <v>40688</v>
          </cell>
          <cell r="F5142">
            <v>9500</v>
          </cell>
        </row>
        <row r="5143">
          <cell r="A5143">
            <v>3064</v>
          </cell>
          <cell r="B5143" t="str">
            <v>SUPERMANTO 600 XT S/inst Fglas</v>
          </cell>
          <cell r="C5143" t="str">
            <v>M2</v>
          </cell>
          <cell r="D5143">
            <v>27080</v>
          </cell>
          <cell r="E5143">
            <v>40147</v>
          </cell>
          <cell r="F5143">
            <v>10300</v>
          </cell>
        </row>
        <row r="5144">
          <cell r="A5144">
            <v>670</v>
          </cell>
          <cell r="B5144" t="str">
            <v>SUPERMANTO ZETAL 4mm S/inst Fglas</v>
          </cell>
          <cell r="C5144" t="str">
            <v>M2</v>
          </cell>
          <cell r="D5144">
            <v>27570</v>
          </cell>
          <cell r="E5144">
            <v>40147</v>
          </cell>
          <cell r="F5144">
            <v>16600</v>
          </cell>
        </row>
        <row r="5146">
          <cell r="A5146">
            <v>652</v>
          </cell>
          <cell r="B5146" t="str">
            <v>SUR FHARD 4 KILOS</v>
          </cell>
          <cell r="C5146" t="str">
            <v>KG</v>
          </cell>
          <cell r="E5146">
            <v>40688</v>
          </cell>
          <cell r="F5146">
            <v>24969</v>
          </cell>
        </row>
        <row r="5147">
          <cell r="A5147">
            <v>103110</v>
          </cell>
          <cell r="B5147" t="str">
            <v>TELA ASFALTICA</v>
          </cell>
          <cell r="C5147" t="str">
            <v>M2</v>
          </cell>
          <cell r="E5147">
            <v>42857</v>
          </cell>
          <cell r="F5147">
            <v>692.13</v>
          </cell>
        </row>
        <row r="5148">
          <cell r="A5148">
            <v>715</v>
          </cell>
          <cell r="B5148" t="str">
            <v>TELA ASFALTICA No.30 TEXSA</v>
          </cell>
          <cell r="C5148" t="str">
            <v>M2</v>
          </cell>
          <cell r="E5148">
            <v>40147</v>
          </cell>
          <cell r="F5148">
            <v>900</v>
          </cell>
        </row>
        <row r="5149">
          <cell r="A5149">
            <v>1960</v>
          </cell>
          <cell r="B5149" t="str">
            <v>TELA POLIESTER RLLO 100 M2 (30 grm/m2)</v>
          </cell>
          <cell r="C5149" t="str">
            <v>M2</v>
          </cell>
          <cell r="E5149">
            <v>42817</v>
          </cell>
          <cell r="F5149">
            <v>700</v>
          </cell>
        </row>
        <row r="5150">
          <cell r="A5150">
            <v>3072</v>
          </cell>
          <cell r="B5150" t="str">
            <v>TOC 50-10 (3 kg.)</v>
          </cell>
          <cell r="C5150" t="str">
            <v>KG</v>
          </cell>
          <cell r="E5150">
            <v>40688</v>
          </cell>
          <cell r="F5150">
            <v>42440</v>
          </cell>
        </row>
        <row r="5151">
          <cell r="A5151">
            <v>2191</v>
          </cell>
          <cell r="B5151" t="str">
            <v>TOC 8004 INYECCION 3 KILOS</v>
          </cell>
          <cell r="C5151" t="str">
            <v>KG</v>
          </cell>
          <cell r="E5151">
            <v>40688</v>
          </cell>
          <cell r="F5151">
            <v>102119</v>
          </cell>
        </row>
        <row r="5152">
          <cell r="A5152">
            <v>2193</v>
          </cell>
          <cell r="B5152" t="str">
            <v>TOC 8015 JUNTA ANTIACIDA BEIGE 16 Kg</v>
          </cell>
          <cell r="C5152" t="str">
            <v>KG</v>
          </cell>
          <cell r="E5152">
            <v>40688</v>
          </cell>
          <cell r="F5152">
            <v>19496</v>
          </cell>
        </row>
        <row r="5154">
          <cell r="B5154" t="str">
            <v>Tekhne Ltda. Control Integral de Obras</v>
          </cell>
        </row>
        <row r="5158">
          <cell r="B5158" t="str">
            <v>Listado de Insumos</v>
          </cell>
        </row>
        <row r="5160">
          <cell r="A5160">
            <v>43132</v>
          </cell>
          <cell r="C5160" t="str">
            <v>INSTITUTO DISTRITAL DE RECREACION Y</v>
          </cell>
          <cell r="E5160" t="str">
            <v>Página 71</v>
          </cell>
        </row>
        <row r="5163">
          <cell r="A5163" t="str">
            <v>Código</v>
          </cell>
          <cell r="B5163" t="str">
            <v>Descripción</v>
          </cell>
          <cell r="D5163" t="str">
            <v>Unidad</v>
          </cell>
          <cell r="F5163" t="str">
            <v>Referencia</v>
          </cell>
        </row>
        <row r="5166">
          <cell r="A5166">
            <v>3078</v>
          </cell>
          <cell r="B5166" t="str">
            <v>TOC FIBRA FIBRILADA 500 (10 Kg.) 3/4</v>
          </cell>
          <cell r="C5166" t="str">
            <v>KG</v>
          </cell>
          <cell r="E5166">
            <v>40688</v>
          </cell>
          <cell r="F5166">
            <v>14616</v>
          </cell>
        </row>
        <row r="5167">
          <cell r="A5167">
            <v>667</v>
          </cell>
          <cell r="B5167" t="str">
            <v>TOXEMENT "1A" 2 KILOS</v>
          </cell>
          <cell r="C5167" t="str">
            <v>KG</v>
          </cell>
          <cell r="E5167">
            <v>40688</v>
          </cell>
          <cell r="F5167">
            <v>6328</v>
          </cell>
        </row>
        <row r="5168">
          <cell r="A5168">
            <v>680</v>
          </cell>
          <cell r="B5168" t="str">
            <v>TOXEMENT POLVO EN BALDE 30 Kg</v>
          </cell>
          <cell r="C5168" t="str">
            <v>KG</v>
          </cell>
          <cell r="E5168">
            <v>40688</v>
          </cell>
          <cell r="F5168">
            <v>4240</v>
          </cell>
        </row>
        <row r="5169">
          <cell r="A5169">
            <v>2194</v>
          </cell>
          <cell r="B5169" t="str">
            <v>TOXEMENT POLVO EN BOLSA 25 Kg</v>
          </cell>
          <cell r="C5169" t="str">
            <v>KG</v>
          </cell>
          <cell r="E5169">
            <v>40688</v>
          </cell>
          <cell r="F5169">
            <v>4193</v>
          </cell>
        </row>
        <row r="5172">
          <cell r="A5172">
            <v>13</v>
          </cell>
          <cell r="C5172" t="str">
            <v>INST. ELECTRICAS</v>
          </cell>
        </row>
        <row r="5175">
          <cell r="A5175">
            <v>101674</v>
          </cell>
          <cell r="B5175" t="str">
            <v>1000 m cable control e interconexión (sum+inst)</v>
          </cell>
          <cell r="C5175" t="str">
            <v>UN</v>
          </cell>
          <cell r="E5175">
            <v>40876</v>
          </cell>
          <cell r="F5175">
            <v>9604800</v>
          </cell>
        </row>
        <row r="5177">
          <cell r="A5177">
            <v>3707</v>
          </cell>
          <cell r="B5177" t="str">
            <v>ABRAZADERA 1 SALIDA</v>
          </cell>
          <cell r="C5177" t="str">
            <v>UN</v>
          </cell>
          <cell r="D5177" t="str">
            <v>99AB100</v>
          </cell>
          <cell r="E5177">
            <v>40394</v>
          </cell>
          <cell r="F5177">
            <v>13000</v>
          </cell>
        </row>
        <row r="5178">
          <cell r="A5178">
            <v>2</v>
          </cell>
          <cell r="B5178" t="str">
            <v>ABRAZADERA 1" DELGADA DE</v>
          </cell>
          <cell r="C5178" t="str">
            <v>UN</v>
          </cell>
          <cell r="D5178" t="str">
            <v>99AB100</v>
          </cell>
          <cell r="E5178">
            <v>41955</v>
          </cell>
          <cell r="F5178">
            <v>1400</v>
          </cell>
        </row>
        <row r="5179">
          <cell r="A5179">
            <v>3</v>
          </cell>
          <cell r="B5179" t="str">
            <v>ABRAZADERA 1/2" DELGADA DE CREMALLERA</v>
          </cell>
          <cell r="C5179" t="str">
            <v>UN</v>
          </cell>
          <cell r="D5179" t="str">
            <v>99AB100</v>
          </cell>
          <cell r="E5179">
            <v>40780</v>
          </cell>
          <cell r="F5179">
            <v>321</v>
          </cell>
        </row>
        <row r="5180">
          <cell r="A5180">
            <v>101335</v>
          </cell>
          <cell r="B5180" t="str">
            <v>ABRAZADERA COLGANTE FIJA 2" AC1</v>
          </cell>
          <cell r="C5180" t="str">
            <v>UN</v>
          </cell>
          <cell r="D5180" t="str">
            <v>50AU</v>
          </cell>
          <cell r="E5180">
            <v>42775</v>
          </cell>
          <cell r="F5180">
            <v>1125</v>
          </cell>
        </row>
        <row r="5181">
          <cell r="A5181">
            <v>101339</v>
          </cell>
          <cell r="B5181" t="str">
            <v>ABRAZADERA COLGANTE FIJA 3" AC1</v>
          </cell>
          <cell r="C5181" t="str">
            <v>UN</v>
          </cell>
          <cell r="D5181" t="str">
            <v>50AU</v>
          </cell>
          <cell r="E5181">
            <v>42835</v>
          </cell>
          <cell r="F5181">
            <v>2980</v>
          </cell>
        </row>
        <row r="5182">
          <cell r="A5182">
            <v>101330</v>
          </cell>
          <cell r="B5182" t="str">
            <v>ABRAZADERA COLGANTE FIJA 1 1/4" AC1</v>
          </cell>
          <cell r="C5182" t="str">
            <v>UN</v>
          </cell>
          <cell r="D5182" t="str">
            <v>50AU</v>
          </cell>
          <cell r="E5182">
            <v>40394</v>
          </cell>
          <cell r="F5182">
            <v>1833</v>
          </cell>
        </row>
        <row r="5183">
          <cell r="A5183">
            <v>101325</v>
          </cell>
          <cell r="B5183" t="str">
            <v>ABRAZADERA COLGANTE FIJA 1" AC1</v>
          </cell>
          <cell r="C5183" t="str">
            <v>UN</v>
          </cell>
          <cell r="D5183" t="str">
            <v>50AU</v>
          </cell>
          <cell r="E5183">
            <v>42775</v>
          </cell>
          <cell r="F5183">
            <v>702</v>
          </cell>
        </row>
        <row r="5184">
          <cell r="A5184">
            <v>101324</v>
          </cell>
          <cell r="B5184" t="str">
            <v>ABRAZADERA COLGANTE FIJA 3/4" AC1</v>
          </cell>
          <cell r="C5184" t="str">
            <v>UN</v>
          </cell>
          <cell r="D5184" t="str">
            <v>50AU</v>
          </cell>
          <cell r="E5184">
            <v>42865</v>
          </cell>
          <cell r="F5184">
            <v>1668</v>
          </cell>
        </row>
        <row r="5185">
          <cell r="A5185">
            <v>16</v>
          </cell>
          <cell r="B5185" t="str">
            <v>ABRAZADERA DE 3/4" DELGADA DE</v>
          </cell>
          <cell r="C5185" t="str">
            <v>UN</v>
          </cell>
          <cell r="D5185" t="str">
            <v>99AB100</v>
          </cell>
          <cell r="E5185">
            <v>40780</v>
          </cell>
          <cell r="F5185">
            <v>592</v>
          </cell>
        </row>
        <row r="5187">
          <cell r="A5187">
            <v>105195</v>
          </cell>
          <cell r="B5187" t="str">
            <v>ABRAZADERA EN "U"Ø2"-PLATINA 1"X1/8"</v>
          </cell>
          <cell r="C5187" t="str">
            <v>UN</v>
          </cell>
          <cell r="E5187">
            <v>41807</v>
          </cell>
          <cell r="F5187">
            <v>1868</v>
          </cell>
        </row>
        <row r="5189">
          <cell r="A5189">
            <v>3701</v>
          </cell>
          <cell r="B5189" t="str">
            <v>ABRAZADERA EN U TIPO-3 Ø210MM</v>
          </cell>
          <cell r="C5189" t="str">
            <v>UN</v>
          </cell>
          <cell r="D5189" t="str">
            <v>50AU</v>
          </cell>
          <cell r="E5189">
            <v>42930</v>
          </cell>
          <cell r="F5189">
            <v>17295</v>
          </cell>
        </row>
        <row r="5191">
          <cell r="A5191">
            <v>102514</v>
          </cell>
          <cell r="B5191" t="str">
            <v>Abrazadera Met.Doble Ala 3/4"Para Tubo metalico</v>
          </cell>
          <cell r="C5191" t="str">
            <v>UN</v>
          </cell>
          <cell r="E5191">
            <v>42775</v>
          </cell>
          <cell r="F5191">
            <v>214</v>
          </cell>
        </row>
        <row r="5192">
          <cell r="A5192">
            <v>104768</v>
          </cell>
          <cell r="B5192" t="str">
            <v>ABRAZADERA METALICA 3/4"</v>
          </cell>
          <cell r="C5192" t="str">
            <v>und</v>
          </cell>
          <cell r="E5192">
            <v>41717</v>
          </cell>
          <cell r="F5192">
            <v>2000</v>
          </cell>
        </row>
        <row r="5194">
          <cell r="A5194">
            <v>101309</v>
          </cell>
          <cell r="B5194" t="str">
            <v>ABRAZADERA METALICA TIPO TRAPECIO 1 1/2"</v>
          </cell>
          <cell r="C5194" t="str">
            <v>UN</v>
          </cell>
          <cell r="D5194" t="str">
            <v>99AB100</v>
          </cell>
          <cell r="E5194">
            <v>40394</v>
          </cell>
          <cell r="F5194">
            <v>3445</v>
          </cell>
        </row>
        <row r="5195">
          <cell r="A5195">
            <v>101308</v>
          </cell>
          <cell r="B5195" t="str">
            <v>ABRAZADERA METALICA TIPO TRAPECIO 1 1/4"</v>
          </cell>
          <cell r="C5195" t="str">
            <v>UN</v>
          </cell>
          <cell r="D5195" t="str">
            <v>99AB100</v>
          </cell>
          <cell r="E5195">
            <v>40177</v>
          </cell>
          <cell r="F5195">
            <v>3207</v>
          </cell>
        </row>
        <row r="5196">
          <cell r="A5196">
            <v>101307</v>
          </cell>
          <cell r="B5196" t="str">
            <v>ABRAZADERA METALICA TIPO TRAPECIO 1" **</v>
          </cell>
          <cell r="C5196" t="str">
            <v>UN</v>
          </cell>
          <cell r="D5196" t="str">
            <v>99AB100</v>
          </cell>
          <cell r="E5196">
            <v>42965</v>
          </cell>
          <cell r="F5196">
            <v>1654</v>
          </cell>
        </row>
        <row r="5197">
          <cell r="A5197">
            <v>101305</v>
          </cell>
          <cell r="B5197" t="str">
            <v>ABRAZADERA METALICA TIPO TRAPECIO 1/2"</v>
          </cell>
          <cell r="C5197" t="str">
            <v>UN</v>
          </cell>
          <cell r="D5197" t="str">
            <v>99AB100</v>
          </cell>
          <cell r="E5197">
            <v>42965</v>
          </cell>
          <cell r="F5197">
            <v>869</v>
          </cell>
        </row>
        <row r="5198">
          <cell r="A5198">
            <v>101310</v>
          </cell>
          <cell r="B5198" t="str">
            <v>ABRAZADERA METALICA TIPO TRAPECIO 2 1/2"</v>
          </cell>
          <cell r="C5198" t="str">
            <v>UN</v>
          </cell>
          <cell r="D5198" t="str">
            <v>99AB100</v>
          </cell>
          <cell r="E5198">
            <v>40394</v>
          </cell>
          <cell r="F5198">
            <v>5800</v>
          </cell>
        </row>
        <row r="5199">
          <cell r="A5199">
            <v>101311</v>
          </cell>
          <cell r="B5199" t="str">
            <v>ABRAZADERA METALICA TIPO TRAPECIO 3" **</v>
          </cell>
          <cell r="C5199" t="str">
            <v>UN</v>
          </cell>
          <cell r="D5199" t="str">
            <v>99AB100</v>
          </cell>
          <cell r="E5199">
            <v>40394</v>
          </cell>
          <cell r="F5199">
            <v>5220</v>
          </cell>
        </row>
        <row r="5200">
          <cell r="A5200">
            <v>101306</v>
          </cell>
          <cell r="B5200" t="str">
            <v>ABRAZADERA METALICA TIPO TRAPECIO 3/4"</v>
          </cell>
          <cell r="C5200" t="str">
            <v>UN</v>
          </cell>
          <cell r="D5200" t="str">
            <v>99AB100</v>
          </cell>
          <cell r="E5200">
            <v>42965</v>
          </cell>
          <cell r="F5200">
            <v>1100</v>
          </cell>
        </row>
        <row r="5202">
          <cell r="A5202">
            <v>105336</v>
          </cell>
          <cell r="B5202" t="str">
            <v>ABRAZADERA PARA TUBERIA EMT Ø1"</v>
          </cell>
          <cell r="C5202" t="str">
            <v>UN</v>
          </cell>
          <cell r="E5202">
            <v>41955</v>
          </cell>
          <cell r="F5202">
            <v>186</v>
          </cell>
        </row>
        <row r="5204">
          <cell r="A5204">
            <v>3791</v>
          </cell>
          <cell r="B5204" t="str">
            <v>ABRAZADERA SIN SALIDA</v>
          </cell>
          <cell r="C5204" t="str">
            <v>UN</v>
          </cell>
          <cell r="D5204" t="str">
            <v>TIPO 2</v>
          </cell>
          <cell r="E5204">
            <v>40394</v>
          </cell>
          <cell r="F5204">
            <v>11885</v>
          </cell>
        </row>
        <row r="5206">
          <cell r="A5206">
            <v>106533</v>
          </cell>
          <cell r="B5206" t="str">
            <v>ABRAZADERAS METÁLICA DOBLE TORNILLO</v>
          </cell>
          <cell r="C5206" t="str">
            <v>und</v>
          </cell>
          <cell r="E5206">
            <v>42998</v>
          </cell>
          <cell r="F5206">
            <v>225</v>
          </cell>
        </row>
        <row r="5207">
          <cell r="A5207">
            <v>101421</v>
          </cell>
          <cell r="B5207" t="str">
            <v>ACCESORIOS ELECTRICOS**</v>
          </cell>
          <cell r="C5207" t="str">
            <v>UN</v>
          </cell>
          <cell r="E5207">
            <v>42766</v>
          </cell>
          <cell r="F5207">
            <v>14347</v>
          </cell>
        </row>
        <row r="5208">
          <cell r="A5208">
            <v>105623</v>
          </cell>
          <cell r="B5208" t="str">
            <v>Acometida en cable de aluminio 7 hilos con aislami</v>
          </cell>
          <cell r="C5208" t="str">
            <v>mL</v>
          </cell>
          <cell r="E5208">
            <v>42615</v>
          </cell>
          <cell r="F5208">
            <v>3930.82</v>
          </cell>
        </row>
        <row r="5210">
          <cell r="A5210">
            <v>2461</v>
          </cell>
          <cell r="B5210" t="str">
            <v>ADAPTADOR CONDUIT CONDUFLEX ½"</v>
          </cell>
          <cell r="C5210" t="str">
            <v>UN</v>
          </cell>
          <cell r="D5210">
            <v>10234</v>
          </cell>
          <cell r="E5210">
            <v>42865</v>
          </cell>
          <cell r="F5210">
            <v>200</v>
          </cell>
        </row>
        <row r="5211">
          <cell r="A5211">
            <v>3781</v>
          </cell>
          <cell r="B5211" t="str">
            <v>ADAPTADOR CONDUIT CONDUFLEX 3/4"</v>
          </cell>
          <cell r="C5211" t="str">
            <v>UN</v>
          </cell>
          <cell r="D5211">
            <v>10247</v>
          </cell>
          <cell r="E5211">
            <v>41240</v>
          </cell>
          <cell r="F5211">
            <v>250</v>
          </cell>
        </row>
        <row r="5213">
          <cell r="A5213">
            <v>104794</v>
          </cell>
          <cell r="B5213" t="str">
            <v>ADAPTADOR TERMINAL PVC 1 1/2" Conduit</v>
          </cell>
          <cell r="C5213" t="str">
            <v>UN</v>
          </cell>
          <cell r="E5213">
            <v>42219</v>
          </cell>
          <cell r="F5213">
            <v>1450</v>
          </cell>
        </row>
        <row r="5214">
          <cell r="A5214">
            <v>104913</v>
          </cell>
          <cell r="B5214" t="str">
            <v>AISLADOR TIPO CARRETE</v>
          </cell>
          <cell r="C5214" t="str">
            <v>und</v>
          </cell>
          <cell r="E5214">
            <v>42776</v>
          </cell>
          <cell r="F5214">
            <v>2000</v>
          </cell>
        </row>
        <row r="5215">
          <cell r="A5215">
            <v>105004</v>
          </cell>
          <cell r="B5215" t="str">
            <v>AISLADOR DE PIN - ANSI 55-5</v>
          </cell>
          <cell r="C5215" t="str">
            <v>UN</v>
          </cell>
          <cell r="E5215">
            <v>42773</v>
          </cell>
          <cell r="F5215">
            <v>13875.4</v>
          </cell>
        </row>
        <row r="5217">
          <cell r="A5217">
            <v>625</v>
          </cell>
          <cell r="B5217" t="str">
            <v>AISLADOR DE PIN DE 15KV</v>
          </cell>
          <cell r="C5217" t="str">
            <v>UN</v>
          </cell>
          <cell r="D5217" t="str">
            <v>ANSI 52 - 30</v>
          </cell>
          <cell r="E5217">
            <v>43089</v>
          </cell>
          <cell r="F5217">
            <v>14750</v>
          </cell>
        </row>
        <row r="5218">
          <cell r="A5218">
            <v>3723</v>
          </cell>
          <cell r="B5218" t="str">
            <v>AISLADOR DE PIN DE ANSI 52-1</v>
          </cell>
          <cell r="C5218" t="str">
            <v>UN</v>
          </cell>
          <cell r="D5218" t="str">
            <v>30AS06R</v>
          </cell>
          <cell r="E5218">
            <v>40394</v>
          </cell>
          <cell r="F5218">
            <v>19189</v>
          </cell>
        </row>
        <row r="5219">
          <cell r="A5219">
            <v>3732</v>
          </cell>
          <cell r="B5219" t="str">
            <v>AISLADOR DE PIN DE ANSI 52-4</v>
          </cell>
          <cell r="C5219" t="str">
            <v>UN</v>
          </cell>
          <cell r="D5219" t="str">
            <v>30AS10</v>
          </cell>
          <cell r="E5219">
            <v>40394</v>
          </cell>
          <cell r="F5219">
            <v>36940</v>
          </cell>
        </row>
        <row r="5221">
          <cell r="A5221">
            <v>104836</v>
          </cell>
          <cell r="B5221" t="str">
            <v>AISLADOR PARA BARRAJE 40X30MM (100AMP)</v>
          </cell>
          <cell r="C5221" t="str">
            <v>UN</v>
          </cell>
          <cell r="E5221">
            <v>42857</v>
          </cell>
          <cell r="F5221">
            <v>3276.7</v>
          </cell>
        </row>
        <row r="5223">
          <cell r="A5223">
            <v>3693</v>
          </cell>
          <cell r="B5223" t="str">
            <v>AISLADOR PIN 34.5KV ANSI 56-3</v>
          </cell>
          <cell r="C5223" t="str">
            <v>UN</v>
          </cell>
          <cell r="D5223" t="str">
            <v>30A34KV</v>
          </cell>
          <cell r="E5223">
            <v>41246</v>
          </cell>
          <cell r="F5223">
            <v>34600</v>
          </cell>
        </row>
        <row r="5224">
          <cell r="A5224">
            <v>3782</v>
          </cell>
          <cell r="B5224" t="str">
            <v>ALAMBRE-CU AISLADO No.10 THHN-THWN 90</v>
          </cell>
          <cell r="C5224" t="str">
            <v>ML</v>
          </cell>
          <cell r="D5224">
            <v>200305</v>
          </cell>
          <cell r="E5224">
            <v>42775</v>
          </cell>
          <cell r="F5224">
            <v>1471.91</v>
          </cell>
        </row>
        <row r="5226">
          <cell r="A5226">
            <v>103843</v>
          </cell>
          <cell r="B5226" t="str">
            <v>ALAMBRE AISLADO No.12 THHN-THWN (NO</v>
          </cell>
          <cell r="C5226" t="str">
            <v>ML</v>
          </cell>
          <cell r="E5226">
            <v>42769</v>
          </cell>
          <cell r="F5226">
            <v>850</v>
          </cell>
        </row>
        <row r="5228">
          <cell r="A5228">
            <v>3784</v>
          </cell>
          <cell r="B5228" t="str">
            <v>ALAMBRE AISLADO No.12 THHN-THWN 90</v>
          </cell>
          <cell r="C5228" t="str">
            <v>ML</v>
          </cell>
          <cell r="D5228">
            <v>200303</v>
          </cell>
          <cell r="E5228">
            <v>42976</v>
          </cell>
          <cell r="F5228">
            <v>895</v>
          </cell>
        </row>
        <row r="5229">
          <cell r="A5229">
            <v>718</v>
          </cell>
          <cell r="B5229" t="str">
            <v>ALAMBRE AISLADO No. 8 THHN-THWN 90 600V</v>
          </cell>
          <cell r="C5229" t="str">
            <v>ML</v>
          </cell>
          <cell r="D5229">
            <v>200307</v>
          </cell>
          <cell r="E5229">
            <v>42846</v>
          </cell>
          <cell r="F5229">
            <v>2450</v>
          </cell>
        </row>
        <row r="5230">
          <cell r="A5230">
            <v>191</v>
          </cell>
          <cell r="B5230" t="str">
            <v>ALAMBRE AISLADO No.14 THHN-THWN 90</v>
          </cell>
          <cell r="C5230" t="str">
            <v>ML</v>
          </cell>
          <cell r="D5230">
            <v>200303</v>
          </cell>
          <cell r="E5230">
            <v>42294</v>
          </cell>
          <cell r="F5230">
            <v>559</v>
          </cell>
        </row>
        <row r="5231">
          <cell r="A5231">
            <v>721</v>
          </cell>
          <cell r="B5231" t="str">
            <v>ALAMBRE AISLADO No.14 THHN-THWN 90</v>
          </cell>
          <cell r="C5231" t="str">
            <v>ML</v>
          </cell>
          <cell r="D5231">
            <v>200300</v>
          </cell>
          <cell r="E5231">
            <v>42775</v>
          </cell>
          <cell r="F5231">
            <v>635.25</v>
          </cell>
        </row>
        <row r="5232">
          <cell r="A5232">
            <v>7000</v>
          </cell>
          <cell r="B5232" t="str">
            <v>ALAMBRE AWG No.8</v>
          </cell>
          <cell r="C5232" t="str">
            <v>ML</v>
          </cell>
          <cell r="D5232" t="str">
            <v>0190071A</v>
          </cell>
          <cell r="E5232">
            <v>40394</v>
          </cell>
          <cell r="F5232">
            <v>16667</v>
          </cell>
        </row>
        <row r="5235">
          <cell r="B5235" t="str">
            <v>Tekhne Ltda. Control Integral de Obras</v>
          </cell>
        </row>
        <row r="5239">
          <cell r="B5239" t="str">
            <v>Listado de Insumos</v>
          </cell>
        </row>
        <row r="5241">
          <cell r="A5241">
            <v>43132</v>
          </cell>
          <cell r="C5241" t="str">
            <v>INSTITUTO DISTRITAL DE RECREACION Y</v>
          </cell>
          <cell r="E5241" t="str">
            <v>Página 72</v>
          </cell>
        </row>
        <row r="5244">
          <cell r="A5244" t="str">
            <v>Código</v>
          </cell>
          <cell r="B5244" t="str">
            <v>Descripción</v>
          </cell>
          <cell r="D5244" t="str">
            <v>Unidad</v>
          </cell>
          <cell r="F5244" t="str">
            <v>Referencia</v>
          </cell>
        </row>
        <row r="5247">
          <cell r="A5247">
            <v>101427</v>
          </cell>
          <cell r="B5247" t="str">
            <v>ALAMBRE COBRE AWG 12 THHN-90 AISLADO(</v>
          </cell>
          <cell r="C5247" t="str">
            <v>ML</v>
          </cell>
          <cell r="D5247">
            <v>200796</v>
          </cell>
          <cell r="E5247">
            <v>42587</v>
          </cell>
          <cell r="F5247">
            <v>768</v>
          </cell>
        </row>
        <row r="5248">
          <cell r="A5248">
            <v>101426</v>
          </cell>
          <cell r="B5248" t="str">
            <v>ALAMBRE COBRE # 10</v>
          </cell>
          <cell r="C5248" t="str">
            <v>ML</v>
          </cell>
          <cell r="D5248">
            <v>200796</v>
          </cell>
          <cell r="E5248">
            <v>40394</v>
          </cell>
          <cell r="F5248">
            <v>1250</v>
          </cell>
        </row>
        <row r="5250">
          <cell r="A5250">
            <v>103437</v>
          </cell>
          <cell r="B5250" t="str">
            <v>ALAMBRE COBRE DESNUDO N°10</v>
          </cell>
          <cell r="C5250" t="str">
            <v>ML</v>
          </cell>
          <cell r="E5250">
            <v>41717</v>
          </cell>
          <cell r="F5250">
            <v>1249</v>
          </cell>
        </row>
        <row r="5251">
          <cell r="A5251">
            <v>102511</v>
          </cell>
          <cell r="B5251" t="str">
            <v>ALAMBRE COBRE No.12 AISLADOTHH(N0</v>
          </cell>
          <cell r="C5251" t="str">
            <v>ML</v>
          </cell>
          <cell r="E5251">
            <v>42775</v>
          </cell>
          <cell r="F5251">
            <v>864.33</v>
          </cell>
        </row>
        <row r="5253">
          <cell r="A5253">
            <v>101534</v>
          </cell>
          <cell r="B5253" t="str">
            <v>Alambre Cu 3N°12 AWG THHN</v>
          </cell>
          <cell r="C5253" t="str">
            <v>ML</v>
          </cell>
          <cell r="D5253" t="str">
            <v>26CA02</v>
          </cell>
          <cell r="E5253">
            <v>42859</v>
          </cell>
          <cell r="F5253">
            <v>2142</v>
          </cell>
        </row>
        <row r="5254">
          <cell r="A5254">
            <v>90008</v>
          </cell>
          <cell r="B5254" t="str">
            <v>ALAMBRE Cu aislado AWG 10 THHN- 90G</v>
          </cell>
          <cell r="C5254" t="str">
            <v>ML</v>
          </cell>
          <cell r="D5254">
            <v>200305</v>
          </cell>
          <cell r="E5254">
            <v>42775</v>
          </cell>
          <cell r="F5254">
            <v>1650</v>
          </cell>
        </row>
        <row r="5255">
          <cell r="A5255">
            <v>101729</v>
          </cell>
          <cell r="B5255" t="str">
            <v>ALAMBRE Cu aislado AWG 10 THHN- 90G</v>
          </cell>
          <cell r="C5255" t="str">
            <v>ML</v>
          </cell>
          <cell r="D5255">
            <v>200305</v>
          </cell>
          <cell r="E5255">
            <v>42625</v>
          </cell>
          <cell r="F5255">
            <v>1129</v>
          </cell>
        </row>
        <row r="5256">
          <cell r="A5256">
            <v>101424</v>
          </cell>
          <cell r="B5256" t="str">
            <v>ALAMBRE Cu AWG 10 THHN- 90G</v>
          </cell>
          <cell r="C5256" t="str">
            <v>ML</v>
          </cell>
          <cell r="D5256">
            <v>200305</v>
          </cell>
          <cell r="E5256">
            <v>41876</v>
          </cell>
          <cell r="F5256">
            <v>8628</v>
          </cell>
        </row>
        <row r="5257">
          <cell r="A5257">
            <v>2764</v>
          </cell>
          <cell r="B5257" t="str">
            <v>ALAMBRE CU DESNUDO #10</v>
          </cell>
          <cell r="C5257" t="str">
            <v>ML</v>
          </cell>
          <cell r="D5257" t="str">
            <v>26AD10I</v>
          </cell>
          <cell r="E5257">
            <v>42846</v>
          </cell>
          <cell r="F5257">
            <v>1550</v>
          </cell>
        </row>
        <row r="5258">
          <cell r="A5258">
            <v>101422</v>
          </cell>
          <cell r="B5258" t="str">
            <v>ALAMBRE Cu DESNUDO AWG 12</v>
          </cell>
          <cell r="C5258" t="str">
            <v>ML</v>
          </cell>
          <cell r="D5258">
            <v>200796</v>
          </cell>
          <cell r="E5258">
            <v>42775</v>
          </cell>
          <cell r="F5258">
            <v>714</v>
          </cell>
        </row>
        <row r="5259">
          <cell r="A5259">
            <v>3602</v>
          </cell>
          <cell r="B5259" t="str">
            <v>ALAMBRE Cu DESNUDO AWG 14</v>
          </cell>
          <cell r="C5259" t="str">
            <v>ML</v>
          </cell>
          <cell r="D5259">
            <v>200796</v>
          </cell>
          <cell r="E5259">
            <v>41240</v>
          </cell>
          <cell r="F5259">
            <v>460</v>
          </cell>
        </row>
        <row r="5260">
          <cell r="A5260">
            <v>101777</v>
          </cell>
          <cell r="B5260" t="str">
            <v>Alambre de cobre desnudo N°4 AWG</v>
          </cell>
          <cell r="C5260" t="str">
            <v>ML</v>
          </cell>
          <cell r="D5260" t="str">
            <v>26CA02</v>
          </cell>
          <cell r="E5260">
            <v>40772</v>
          </cell>
          <cell r="F5260">
            <v>5810</v>
          </cell>
        </row>
        <row r="5261">
          <cell r="A5261">
            <v>2766</v>
          </cell>
          <cell r="B5261" t="str">
            <v>ALAMBRE DE CU DESNUDO #8 INTERM DI 3.26</v>
          </cell>
          <cell r="C5261" t="str">
            <v>ML</v>
          </cell>
          <cell r="D5261" t="str">
            <v>26AD08I</v>
          </cell>
          <cell r="E5261">
            <v>42877</v>
          </cell>
          <cell r="F5261">
            <v>2350</v>
          </cell>
        </row>
        <row r="5262">
          <cell r="A5262">
            <v>2763</v>
          </cell>
          <cell r="B5262" t="str">
            <v>ALAMBRE DESN #4 INTER DI 1.35</v>
          </cell>
          <cell r="C5262" t="str">
            <v>ML</v>
          </cell>
          <cell r="D5262" t="str">
            <v>26AD14I</v>
          </cell>
          <cell r="E5262">
            <v>40399</v>
          </cell>
          <cell r="F5262">
            <v>209</v>
          </cell>
        </row>
        <row r="5263">
          <cell r="A5263">
            <v>2765</v>
          </cell>
          <cell r="B5263" t="str">
            <v>ALAMBRE DESNUDO #12 INTER DI 1.62</v>
          </cell>
          <cell r="C5263" t="str">
            <v>ML</v>
          </cell>
          <cell r="D5263" t="str">
            <v>26AD12I</v>
          </cell>
          <cell r="E5263">
            <v>42262</v>
          </cell>
          <cell r="F5263">
            <v>740</v>
          </cell>
        </row>
        <row r="5264">
          <cell r="A5264">
            <v>48</v>
          </cell>
          <cell r="B5264" t="str">
            <v>ALAMBRE DESNUDO No 14</v>
          </cell>
          <cell r="C5264" t="str">
            <v>ML</v>
          </cell>
          <cell r="D5264" t="str">
            <v>26AD14I</v>
          </cell>
          <cell r="E5264">
            <v>42808</v>
          </cell>
          <cell r="F5264">
            <v>601</v>
          </cell>
        </row>
        <row r="5265">
          <cell r="A5265">
            <v>58</v>
          </cell>
          <cell r="B5265" t="str">
            <v>ALAMBRE ELECTRICO No 08 PROCABLES</v>
          </cell>
          <cell r="C5265" t="str">
            <v>ML</v>
          </cell>
          <cell r="D5265">
            <v>200303</v>
          </cell>
          <cell r="E5265">
            <v>40784</v>
          </cell>
          <cell r="F5265">
            <v>2240</v>
          </cell>
        </row>
        <row r="5266">
          <cell r="A5266">
            <v>104</v>
          </cell>
          <cell r="B5266" t="str">
            <v>ALAMBRE ELECTRICO No 10 PROCABLES</v>
          </cell>
          <cell r="C5266" t="str">
            <v>ML</v>
          </cell>
          <cell r="D5266">
            <v>200303</v>
          </cell>
          <cell r="E5266">
            <v>40784</v>
          </cell>
          <cell r="F5266">
            <v>1400</v>
          </cell>
        </row>
        <row r="5267">
          <cell r="A5267">
            <v>129</v>
          </cell>
          <cell r="B5267" t="str">
            <v>ALAMBRE ELECTRICO No 12 PROCABLES(NO</v>
          </cell>
          <cell r="C5267" t="str">
            <v>ML</v>
          </cell>
          <cell r="D5267">
            <v>200303</v>
          </cell>
          <cell r="E5267">
            <v>40784</v>
          </cell>
          <cell r="F5267">
            <v>835</v>
          </cell>
        </row>
        <row r="5268">
          <cell r="A5268">
            <v>2832</v>
          </cell>
          <cell r="B5268" t="str">
            <v>ALAMBRE PARALELO 2x18 DWP - 2PE</v>
          </cell>
          <cell r="C5268" t="str">
            <v>ML</v>
          </cell>
          <cell r="D5268">
            <v>202464</v>
          </cell>
          <cell r="E5268">
            <v>40399</v>
          </cell>
          <cell r="F5268">
            <v>1538</v>
          </cell>
        </row>
        <row r="5269">
          <cell r="A5269">
            <v>2816</v>
          </cell>
          <cell r="B5269" t="str">
            <v>ALAMBRE PARALELO 2x18 DWP - PVC</v>
          </cell>
          <cell r="C5269" t="str">
            <v>ML</v>
          </cell>
          <cell r="D5269">
            <v>202466</v>
          </cell>
          <cell r="E5269">
            <v>40399</v>
          </cell>
          <cell r="F5269">
            <v>980</v>
          </cell>
        </row>
        <row r="5270">
          <cell r="A5270">
            <v>722</v>
          </cell>
          <cell r="B5270" t="str">
            <v>ALAMBRE TELEFONICO 2 x 22 JWT- PVC</v>
          </cell>
          <cell r="C5270" t="str">
            <v>ML</v>
          </cell>
          <cell r="D5270" t="str">
            <v>FACOMEC</v>
          </cell>
          <cell r="E5270">
            <v>42775</v>
          </cell>
          <cell r="F5270">
            <v>179.69</v>
          </cell>
        </row>
        <row r="5271">
          <cell r="A5271">
            <v>2831</v>
          </cell>
          <cell r="B5271" t="str">
            <v>ALAMBRE TRENZADO 2x18 DWT - PVC</v>
          </cell>
          <cell r="C5271" t="str">
            <v>ML</v>
          </cell>
          <cell r="D5271">
            <v>202471</v>
          </cell>
          <cell r="E5271">
            <v>40399</v>
          </cell>
          <cell r="F5271">
            <v>977</v>
          </cell>
        </row>
        <row r="5272">
          <cell r="A5272">
            <v>105621</v>
          </cell>
          <cell r="B5272" t="str">
            <v>Alambrón de aluminio calibre #8AWG</v>
          </cell>
          <cell r="C5272" t="str">
            <v>ML</v>
          </cell>
          <cell r="D5272">
            <v>200307</v>
          </cell>
          <cell r="E5272">
            <v>42835</v>
          </cell>
          <cell r="F5272">
            <v>2020</v>
          </cell>
        </row>
        <row r="5274">
          <cell r="A5274">
            <v>103116</v>
          </cell>
          <cell r="B5274" t="str">
            <v>AMARRE PARA TUBERIA PVC</v>
          </cell>
          <cell r="C5274" t="str">
            <v>UN</v>
          </cell>
          <cell r="E5274">
            <v>40411</v>
          </cell>
          <cell r="F5274">
            <v>533</v>
          </cell>
        </row>
        <row r="5275">
          <cell r="A5275">
            <v>103230</v>
          </cell>
          <cell r="B5275" t="str">
            <v>Amarre Plástico de 15 cm</v>
          </cell>
          <cell r="C5275" t="str">
            <v>UN</v>
          </cell>
          <cell r="E5275">
            <v>42775</v>
          </cell>
          <cell r="F5275">
            <v>26.16</v>
          </cell>
        </row>
        <row r="5277">
          <cell r="A5277">
            <v>101546</v>
          </cell>
          <cell r="B5277" t="str">
            <v>Amperímetro análogo 0-1000 Amp.</v>
          </cell>
          <cell r="C5277" t="str">
            <v>UN</v>
          </cell>
          <cell r="D5277" t="str">
            <v>TWC-12M</v>
          </cell>
          <cell r="E5277">
            <v>42842</v>
          </cell>
          <cell r="F5277">
            <v>55930</v>
          </cell>
        </row>
        <row r="5278">
          <cell r="A5278">
            <v>101579</v>
          </cell>
          <cell r="B5278" t="str">
            <v>Amperímetro análogo 0-200/5 A.</v>
          </cell>
          <cell r="C5278" t="str">
            <v>UN</v>
          </cell>
          <cell r="D5278" t="str">
            <v>TWC-12M</v>
          </cell>
          <cell r="E5278">
            <v>40399</v>
          </cell>
          <cell r="F5278">
            <v>45836</v>
          </cell>
        </row>
        <row r="5280">
          <cell r="A5280">
            <v>106585</v>
          </cell>
          <cell r="B5280" t="str">
            <v>ANGULO EXTERNO 20X12 BL</v>
          </cell>
          <cell r="C5280" t="str">
            <v>und</v>
          </cell>
          <cell r="E5280">
            <v>43000</v>
          </cell>
          <cell r="F5280">
            <v>950</v>
          </cell>
        </row>
        <row r="5281">
          <cell r="A5281">
            <v>106534</v>
          </cell>
          <cell r="B5281" t="str">
            <v>ANGULO EXTERNO 20X20 BL</v>
          </cell>
          <cell r="C5281" t="str">
            <v>und</v>
          </cell>
          <cell r="E5281">
            <v>42998</v>
          </cell>
          <cell r="F5281">
            <v>1100</v>
          </cell>
        </row>
        <row r="5282">
          <cell r="A5282">
            <v>106535</v>
          </cell>
          <cell r="B5282" t="str">
            <v>ANGULO EXTERNO 25X25 BL</v>
          </cell>
          <cell r="C5282" t="str">
            <v>und</v>
          </cell>
          <cell r="E5282">
            <v>42998</v>
          </cell>
          <cell r="F5282">
            <v>1590</v>
          </cell>
        </row>
        <row r="5283">
          <cell r="A5283">
            <v>106537</v>
          </cell>
          <cell r="B5283" t="str">
            <v>ANGULO PLANO 20X12 BL</v>
          </cell>
          <cell r="C5283" t="str">
            <v>und</v>
          </cell>
          <cell r="E5283">
            <v>42998</v>
          </cell>
          <cell r="F5283">
            <v>950</v>
          </cell>
        </row>
        <row r="5284">
          <cell r="A5284">
            <v>106536</v>
          </cell>
          <cell r="B5284" t="str">
            <v>ANGULO PLANO 20X20 BL</v>
          </cell>
          <cell r="C5284" t="str">
            <v>und</v>
          </cell>
          <cell r="E5284">
            <v>42998</v>
          </cell>
          <cell r="F5284">
            <v>1100</v>
          </cell>
        </row>
        <row r="5285">
          <cell r="A5285">
            <v>106538</v>
          </cell>
          <cell r="B5285" t="str">
            <v>ANGULO PLANO 25X25 BL</v>
          </cell>
          <cell r="C5285" t="str">
            <v>und</v>
          </cell>
          <cell r="E5285">
            <v>42998</v>
          </cell>
          <cell r="F5285">
            <v>1590</v>
          </cell>
        </row>
        <row r="5286">
          <cell r="A5286">
            <v>104987</v>
          </cell>
          <cell r="B5286" t="str">
            <v>APLIQUE DE SOBREPONER(2X27W)LUZ</v>
          </cell>
          <cell r="C5286" t="str">
            <v>UN</v>
          </cell>
          <cell r="E5286">
            <v>41759</v>
          </cell>
          <cell r="F5286">
            <v>44080</v>
          </cell>
        </row>
        <row r="5288">
          <cell r="A5288">
            <v>724</v>
          </cell>
          <cell r="B5288" t="str">
            <v>APLIQUE MURO 2x14 CM</v>
          </cell>
          <cell r="C5288" t="str">
            <v>UN</v>
          </cell>
          <cell r="D5288" t="str">
            <v>62AM86</v>
          </cell>
          <cell r="E5288">
            <v>40429</v>
          </cell>
          <cell r="F5288">
            <v>18130</v>
          </cell>
        </row>
        <row r="5289">
          <cell r="A5289">
            <v>723</v>
          </cell>
          <cell r="B5289" t="str">
            <v>APLIQUE MURO B.REC P-8 OPAL</v>
          </cell>
          <cell r="C5289" t="str">
            <v>UN</v>
          </cell>
          <cell r="D5289" t="str">
            <v>62AM102</v>
          </cell>
          <cell r="E5289">
            <v>40399</v>
          </cell>
          <cell r="F5289">
            <v>20828</v>
          </cell>
        </row>
        <row r="5291">
          <cell r="A5291">
            <v>105124</v>
          </cell>
          <cell r="B5291" t="str">
            <v>ArmarioEquip.Medida+Transf.(TCS)Corri.BT(N-A</v>
          </cell>
          <cell r="C5291" t="str">
            <v>UN</v>
          </cell>
          <cell r="E5291">
            <v>42808</v>
          </cell>
          <cell r="F5291">
            <v>4832032</v>
          </cell>
        </row>
        <row r="5292">
          <cell r="A5292">
            <v>105021</v>
          </cell>
          <cell r="B5292" t="str">
            <v>ARRANCADOR SUAVE CORRIENTE NOMINAL</v>
          </cell>
          <cell r="C5292" t="str">
            <v>UN</v>
          </cell>
          <cell r="E5292">
            <v>41759</v>
          </cell>
          <cell r="F5292">
            <v>3181068</v>
          </cell>
        </row>
        <row r="5293">
          <cell r="A5293">
            <v>104307</v>
          </cell>
          <cell r="B5293" t="str">
            <v>AUTOADHESIVO PARA AMARRE PLÁSTICO</v>
          </cell>
          <cell r="C5293" t="str">
            <v>UN</v>
          </cell>
          <cell r="E5293">
            <v>40947</v>
          </cell>
          <cell r="F5293">
            <v>150</v>
          </cell>
        </row>
        <row r="5294">
          <cell r="A5294">
            <v>102295</v>
          </cell>
          <cell r="B5294" t="str">
            <v>Aviso de señalización con LED 2 caras Iluram o</v>
          </cell>
          <cell r="C5294" t="str">
            <v>UN</v>
          </cell>
          <cell r="E5294">
            <v>40129</v>
          </cell>
          <cell r="F5294">
            <v>447586</v>
          </cell>
        </row>
        <row r="5295">
          <cell r="A5295">
            <v>106611</v>
          </cell>
          <cell r="B5295" t="str">
            <v>BAFLE SATÉLITE O PARLANTE DE PARED DE</v>
          </cell>
          <cell r="C5295" t="str">
            <v>und</v>
          </cell>
          <cell r="E5295">
            <v>43005</v>
          </cell>
          <cell r="F5295">
            <v>217056</v>
          </cell>
        </row>
        <row r="5296">
          <cell r="A5296">
            <v>101533</v>
          </cell>
          <cell r="B5296" t="str">
            <v>Bajante en CG 4",amarres, hebillas, curva PVC 4"</v>
          </cell>
          <cell r="C5296" t="str">
            <v>UN</v>
          </cell>
          <cell r="E5296">
            <v>40399</v>
          </cell>
          <cell r="F5296">
            <v>1495000</v>
          </cell>
        </row>
        <row r="5297">
          <cell r="A5297">
            <v>3521</v>
          </cell>
          <cell r="B5297" t="str">
            <v>BALA ALUMINIO No.10</v>
          </cell>
          <cell r="C5297" t="str">
            <v>UN</v>
          </cell>
          <cell r="E5297">
            <v>40399</v>
          </cell>
          <cell r="F5297">
            <v>13050</v>
          </cell>
        </row>
        <row r="5299">
          <cell r="A5299">
            <v>102250</v>
          </cell>
          <cell r="B5299" t="str">
            <v>Bala circular incandescente halógena 35 W 12 V</v>
          </cell>
          <cell r="C5299" t="str">
            <v>UN</v>
          </cell>
          <cell r="D5299" t="str">
            <v>52BIFBL</v>
          </cell>
          <cell r="E5299">
            <v>40106</v>
          </cell>
          <cell r="F5299">
            <v>46400</v>
          </cell>
        </row>
        <row r="5301">
          <cell r="A5301">
            <v>104570</v>
          </cell>
          <cell r="B5301" t="str">
            <v>BALA DE INCRUSTAR 50 W-120 V- BOMBILLO</v>
          </cell>
          <cell r="C5301" t="str">
            <v>UN</v>
          </cell>
          <cell r="E5301">
            <v>41170</v>
          </cell>
          <cell r="F5301">
            <v>9280</v>
          </cell>
        </row>
        <row r="5302">
          <cell r="A5302">
            <v>103242</v>
          </cell>
          <cell r="B5302" t="str">
            <v>BALA DULUX 2X26W BALAST.ELECTRON BOM.</v>
          </cell>
          <cell r="C5302" t="str">
            <v>UN</v>
          </cell>
          <cell r="E5302">
            <v>41807</v>
          </cell>
          <cell r="F5302">
            <v>68904</v>
          </cell>
        </row>
        <row r="5303">
          <cell r="A5303">
            <v>105098</v>
          </cell>
          <cell r="B5303" t="str">
            <v>BALA DULUX (1X26W)</v>
          </cell>
          <cell r="C5303" t="str">
            <v>UN</v>
          </cell>
          <cell r="E5303">
            <v>41759</v>
          </cell>
          <cell r="F5303">
            <v>73800</v>
          </cell>
        </row>
        <row r="5305">
          <cell r="A5305">
            <v>102884</v>
          </cell>
          <cell r="B5305" t="str">
            <v>BALA DULUX 2XE27 BL SV PROYECTOS***</v>
          </cell>
          <cell r="C5305" t="str">
            <v>UN</v>
          </cell>
          <cell r="D5305" t="str">
            <v>52BIFBL</v>
          </cell>
          <cell r="E5305">
            <v>40336</v>
          </cell>
          <cell r="F5305">
            <v>33600</v>
          </cell>
        </row>
        <row r="5306">
          <cell r="A5306">
            <v>101099</v>
          </cell>
          <cell r="B5306" t="str">
            <v>BALA FLUORESCENTE 2X26 (Inc. Bombillo)</v>
          </cell>
          <cell r="C5306" t="str">
            <v>UN</v>
          </cell>
          <cell r="D5306" t="str">
            <v>52BIFBL</v>
          </cell>
          <cell r="E5306">
            <v>40399</v>
          </cell>
          <cell r="F5306">
            <v>113680</v>
          </cell>
        </row>
        <row r="5308">
          <cell r="B5308" t="str">
            <v>Tekhne Ltda. Control Integral de Obras</v>
          </cell>
        </row>
        <row r="5312">
          <cell r="B5312" t="str">
            <v>Listado de Insumos</v>
          </cell>
        </row>
        <row r="5314">
          <cell r="A5314">
            <v>43132</v>
          </cell>
          <cell r="C5314" t="str">
            <v>INSTITUTO DISTRITAL DE RECREACION Y</v>
          </cell>
          <cell r="E5314" t="str">
            <v>Página 73</v>
          </cell>
        </row>
        <row r="5317">
          <cell r="A5317" t="str">
            <v>Código</v>
          </cell>
          <cell r="B5317" t="str">
            <v>Descripción</v>
          </cell>
          <cell r="D5317" t="str">
            <v>Unidad</v>
          </cell>
          <cell r="F5317" t="str">
            <v>Referencia</v>
          </cell>
        </row>
        <row r="5320">
          <cell r="A5320">
            <v>104664</v>
          </cell>
          <cell r="B5320" t="str">
            <v>BALA HALOG SELLADAIP-65;</v>
          </cell>
          <cell r="C5320" t="str">
            <v>UN</v>
          </cell>
          <cell r="E5320">
            <v>41180</v>
          </cell>
          <cell r="F5320">
            <v>56000</v>
          </cell>
        </row>
        <row r="5322">
          <cell r="A5322">
            <v>101162</v>
          </cell>
          <cell r="B5322" t="str">
            <v>BALA HALOGENA 50 W (Inc. Bombill</v>
          </cell>
          <cell r="C5322" t="str">
            <v>UN</v>
          </cell>
          <cell r="D5322" t="str">
            <v>52BIFBL</v>
          </cell>
          <cell r="E5322">
            <v>41170</v>
          </cell>
          <cell r="F5322">
            <v>9280</v>
          </cell>
        </row>
        <row r="5323">
          <cell r="A5323">
            <v>3523</v>
          </cell>
          <cell r="B5323" t="str">
            <v>BALA INCANDECENTE BL IFBL</v>
          </cell>
          <cell r="C5323" t="str">
            <v>UN</v>
          </cell>
          <cell r="D5323" t="str">
            <v>52BIFBL</v>
          </cell>
          <cell r="E5323">
            <v>40399</v>
          </cell>
          <cell r="F5323">
            <v>18000</v>
          </cell>
        </row>
        <row r="5325">
          <cell r="A5325">
            <v>103495</v>
          </cell>
          <cell r="B5325" t="str">
            <v>BALA INCANDESCENTE</v>
          </cell>
          <cell r="C5325" t="str">
            <v>und</v>
          </cell>
          <cell r="E5325">
            <v>40500</v>
          </cell>
          <cell r="F5325">
            <v>30740</v>
          </cell>
        </row>
        <row r="5326">
          <cell r="A5326">
            <v>101500</v>
          </cell>
          <cell r="B5326" t="str">
            <v>Bala performa 2X26 WCO1016B Construlita o</v>
          </cell>
          <cell r="C5326" t="str">
            <v>UN</v>
          </cell>
          <cell r="E5326">
            <v>40399</v>
          </cell>
          <cell r="F5326">
            <v>188500</v>
          </cell>
        </row>
        <row r="5327">
          <cell r="A5327">
            <v>104583</v>
          </cell>
          <cell r="B5327" t="str">
            <v>BALA SOBRE MURO 50W-120V HALOGENA</v>
          </cell>
          <cell r="C5327" t="str">
            <v>UN</v>
          </cell>
          <cell r="E5327">
            <v>41171</v>
          </cell>
          <cell r="F5327">
            <v>55000</v>
          </cell>
        </row>
        <row r="5328">
          <cell r="A5328">
            <v>105100</v>
          </cell>
          <cell r="B5328" t="str">
            <v>BALA(1X27W)+Vidrio(Chasis+Bomb Ahorrad de</v>
          </cell>
          <cell r="C5328" t="str">
            <v>UN</v>
          </cell>
          <cell r="E5328">
            <v>42621</v>
          </cell>
          <cell r="F5328">
            <v>32480</v>
          </cell>
        </row>
        <row r="5329">
          <cell r="A5329">
            <v>105101</v>
          </cell>
          <cell r="B5329" t="str">
            <v>BALA(2X27W)+Vidrio(Chasis+Bomb Ahorrad de</v>
          </cell>
          <cell r="C5329" t="str">
            <v>UN</v>
          </cell>
          <cell r="E5329">
            <v>42853</v>
          </cell>
          <cell r="F5329">
            <v>35235</v>
          </cell>
        </row>
        <row r="5330">
          <cell r="A5330">
            <v>105041</v>
          </cell>
          <cell r="B5330" t="str">
            <v>BALASTO 1000 W CWA (KID) CON</v>
          </cell>
          <cell r="C5330" t="str">
            <v>UN</v>
          </cell>
          <cell r="E5330">
            <v>42807</v>
          </cell>
          <cell r="F5330">
            <v>238000</v>
          </cell>
        </row>
        <row r="5332">
          <cell r="A5332">
            <v>729</v>
          </cell>
          <cell r="B5332" t="str">
            <v>BALASTO 2 x 48</v>
          </cell>
          <cell r="C5332" t="str">
            <v>UN</v>
          </cell>
          <cell r="D5332" t="str">
            <v>05E248S</v>
          </cell>
          <cell r="E5332">
            <v>41759</v>
          </cell>
          <cell r="F5332">
            <v>17900</v>
          </cell>
        </row>
        <row r="5333">
          <cell r="A5333">
            <v>728</v>
          </cell>
          <cell r="B5333" t="str">
            <v>BALASTO 2 x 96</v>
          </cell>
          <cell r="C5333" t="str">
            <v>UN</v>
          </cell>
          <cell r="D5333" t="str">
            <v>05E296S</v>
          </cell>
          <cell r="E5333">
            <v>41759</v>
          </cell>
          <cell r="F5333">
            <v>23900</v>
          </cell>
        </row>
        <row r="5334">
          <cell r="A5334">
            <v>102855</v>
          </cell>
          <cell r="B5334" t="str">
            <v>BALASTO 4 x 32 ELECTRON</v>
          </cell>
          <cell r="C5334" t="str">
            <v>UN</v>
          </cell>
          <cell r="D5334" t="str">
            <v>05E248S</v>
          </cell>
          <cell r="E5334">
            <v>43018</v>
          </cell>
          <cell r="F5334">
            <v>23800</v>
          </cell>
        </row>
        <row r="5336">
          <cell r="A5336">
            <v>103078</v>
          </cell>
          <cell r="B5336" t="str">
            <v>BALASTO ELECTRONICO 2 X 26 **</v>
          </cell>
          <cell r="C5336" t="str">
            <v>UN</v>
          </cell>
          <cell r="E5336">
            <v>42857</v>
          </cell>
          <cell r="F5336">
            <v>32900</v>
          </cell>
        </row>
        <row r="5338">
          <cell r="A5338">
            <v>61</v>
          </cell>
          <cell r="B5338" t="str">
            <v>BALASTO SILVANIA 2X32</v>
          </cell>
          <cell r="C5338" t="str">
            <v>UN</v>
          </cell>
          <cell r="D5338" t="str">
            <v>2 x 48</v>
          </cell>
          <cell r="E5338">
            <v>40399</v>
          </cell>
          <cell r="F5338">
            <v>30856</v>
          </cell>
        </row>
        <row r="5340">
          <cell r="A5340">
            <v>106155</v>
          </cell>
          <cell r="B5340" t="str">
            <v>BANDEJA PARA RACK DE 35CM</v>
          </cell>
          <cell r="C5340" t="str">
            <v>UN</v>
          </cell>
          <cell r="E5340">
            <v>42833</v>
          </cell>
          <cell r="F5340">
            <v>55384</v>
          </cell>
        </row>
        <row r="5342">
          <cell r="A5342">
            <v>102476</v>
          </cell>
          <cell r="B5342" t="str">
            <v>Barraje en Cobre de 150 AMP.</v>
          </cell>
          <cell r="C5342" t="str">
            <v>UN</v>
          </cell>
          <cell r="D5342" t="str">
            <v>TWC-12M</v>
          </cell>
          <cell r="E5342">
            <v>40213</v>
          </cell>
          <cell r="F5342">
            <v>230840</v>
          </cell>
        </row>
        <row r="5344">
          <cell r="A5344">
            <v>101635</v>
          </cell>
          <cell r="B5344" t="str">
            <v>Barraje BT preformado 500 A 6x1/2 para caja</v>
          </cell>
          <cell r="C5344" t="str">
            <v>UN</v>
          </cell>
          <cell r="E5344">
            <v>42808</v>
          </cell>
          <cell r="F5344">
            <v>243988</v>
          </cell>
        </row>
        <row r="5345">
          <cell r="A5345">
            <v>101630</v>
          </cell>
          <cell r="B5345" t="str">
            <v>Barraje interconexión entre totalizador y transfer</v>
          </cell>
          <cell r="C5345" t="str">
            <v>UN</v>
          </cell>
          <cell r="E5345">
            <v>42857</v>
          </cell>
          <cell r="F5345">
            <v>7171745</v>
          </cell>
        </row>
        <row r="5346">
          <cell r="A5346">
            <v>101633</v>
          </cell>
          <cell r="B5346" t="str">
            <v>Barraje interconexión totalizador y transfer 2</v>
          </cell>
          <cell r="C5346" t="str">
            <v>UN</v>
          </cell>
          <cell r="E5346">
            <v>40399</v>
          </cell>
          <cell r="F5346">
            <v>3105000</v>
          </cell>
        </row>
        <row r="5347">
          <cell r="A5347">
            <v>101490</v>
          </cell>
          <cell r="B5347" t="str">
            <v>Base vertical 90° para punta 5/8" en cobre</v>
          </cell>
          <cell r="C5347" t="str">
            <v>UN</v>
          </cell>
          <cell r="E5347">
            <v>42808</v>
          </cell>
          <cell r="F5347">
            <v>93415</v>
          </cell>
        </row>
        <row r="5348">
          <cell r="A5348">
            <v>104430</v>
          </cell>
          <cell r="B5348" t="str">
            <v>BLACK INSERT</v>
          </cell>
          <cell r="C5348" t="str">
            <v>und</v>
          </cell>
          <cell r="E5348">
            <v>41120</v>
          </cell>
          <cell r="F5348">
            <v>696</v>
          </cell>
        </row>
        <row r="5349">
          <cell r="A5349">
            <v>103959</v>
          </cell>
          <cell r="B5349" t="str">
            <v>Bombilla 250 W Metal Halide Tubular</v>
          </cell>
          <cell r="C5349" t="str">
            <v>UN</v>
          </cell>
          <cell r="E5349">
            <v>42857</v>
          </cell>
          <cell r="F5349">
            <v>36300</v>
          </cell>
        </row>
        <row r="5350">
          <cell r="A5350">
            <v>103960</v>
          </cell>
          <cell r="B5350" t="str">
            <v>Bombilla 400 W Metal Halide</v>
          </cell>
          <cell r="C5350" t="str">
            <v>UN</v>
          </cell>
          <cell r="E5350">
            <v>42857</v>
          </cell>
          <cell r="F5350">
            <v>38080</v>
          </cell>
        </row>
        <row r="5351">
          <cell r="A5351">
            <v>103957</v>
          </cell>
          <cell r="B5351" t="str">
            <v>Bombilla 70 W Metal Halide</v>
          </cell>
          <cell r="C5351" t="str">
            <v>UN</v>
          </cell>
          <cell r="E5351">
            <v>42857</v>
          </cell>
          <cell r="F5351">
            <v>33320</v>
          </cell>
        </row>
        <row r="5352">
          <cell r="A5352">
            <v>104390</v>
          </cell>
          <cell r="B5352" t="str">
            <v>BOMBILLA 1000 W Metal Halide Oboide Claro</v>
          </cell>
          <cell r="C5352" t="str">
            <v>UN</v>
          </cell>
          <cell r="E5352">
            <v>42807</v>
          </cell>
          <cell r="F5352">
            <v>105000</v>
          </cell>
        </row>
        <row r="5353">
          <cell r="A5353">
            <v>103958</v>
          </cell>
          <cell r="B5353" t="str">
            <v>Bombilla 150 W Metal Halide Oboide</v>
          </cell>
          <cell r="C5353" t="str">
            <v>UN</v>
          </cell>
          <cell r="E5353">
            <v>42857</v>
          </cell>
          <cell r="F5353">
            <v>33320</v>
          </cell>
        </row>
        <row r="5354">
          <cell r="A5354">
            <v>104122</v>
          </cell>
          <cell r="B5354" t="str">
            <v>bombilla 250 W Sodio</v>
          </cell>
          <cell r="C5354" t="str">
            <v>UN</v>
          </cell>
          <cell r="E5354">
            <v>42857</v>
          </cell>
          <cell r="F5354">
            <v>26800</v>
          </cell>
        </row>
        <row r="5355">
          <cell r="A5355">
            <v>104988</v>
          </cell>
          <cell r="B5355" t="str">
            <v>BOMBILLA DE 27W PARA APLIQUE DE</v>
          </cell>
          <cell r="C5355" t="str">
            <v>UN</v>
          </cell>
          <cell r="E5355">
            <v>41759</v>
          </cell>
          <cell r="F5355">
            <v>11122</v>
          </cell>
        </row>
        <row r="5356">
          <cell r="A5356">
            <v>105111</v>
          </cell>
          <cell r="B5356" t="str">
            <v>BOMBILLA METAL HALIDE (1.000W) TUBULAR</v>
          </cell>
          <cell r="C5356" t="str">
            <v>UN</v>
          </cell>
          <cell r="E5356">
            <v>41759</v>
          </cell>
          <cell r="F5356">
            <v>91400</v>
          </cell>
        </row>
        <row r="5357">
          <cell r="A5357">
            <v>104876</v>
          </cell>
          <cell r="B5357" t="str">
            <v>BOMBILLA SOADIO OVOIDE PEQUEÑA</v>
          </cell>
          <cell r="C5357" t="str">
            <v>UN</v>
          </cell>
          <cell r="E5357">
            <v>41240</v>
          </cell>
          <cell r="F5357">
            <v>121800</v>
          </cell>
        </row>
        <row r="5358">
          <cell r="A5358">
            <v>104382</v>
          </cell>
          <cell r="B5358" t="str">
            <v>BOMBILLA SODIO 1000 W OVOIDE GRANDE</v>
          </cell>
          <cell r="C5358" t="str">
            <v>UN</v>
          </cell>
          <cell r="E5358">
            <v>41240</v>
          </cell>
          <cell r="F5358">
            <v>110200</v>
          </cell>
        </row>
        <row r="5360">
          <cell r="A5360">
            <v>103261</v>
          </cell>
          <cell r="B5360" t="str">
            <v>BOMBILLO AHORRADOR 13 WAT - 120V LUZ B.</v>
          </cell>
          <cell r="C5360" t="str">
            <v>UN</v>
          </cell>
          <cell r="D5360" t="str">
            <v>06C601</v>
          </cell>
          <cell r="E5360">
            <v>42621</v>
          </cell>
          <cell r="F5360">
            <v>6403</v>
          </cell>
        </row>
        <row r="5362">
          <cell r="A5362">
            <v>103890</v>
          </cell>
          <cell r="B5362" t="str">
            <v>Bombillo ahorrador 1x15 W Espiral 8.000 Hrs.</v>
          </cell>
          <cell r="C5362" t="str">
            <v>UN</v>
          </cell>
          <cell r="E5362">
            <v>42930</v>
          </cell>
          <cell r="F5362">
            <v>7378</v>
          </cell>
        </row>
        <row r="5364">
          <cell r="A5364">
            <v>101161</v>
          </cell>
          <cell r="B5364" t="str">
            <v>BOMBILLO AHORRADOR 26 WAT - 110V</v>
          </cell>
          <cell r="C5364" t="str">
            <v>UN</v>
          </cell>
          <cell r="D5364" t="str">
            <v>06C601</v>
          </cell>
          <cell r="E5364">
            <v>42930</v>
          </cell>
          <cell r="F5364">
            <v>8509</v>
          </cell>
        </row>
        <row r="5365">
          <cell r="A5365">
            <v>102843</v>
          </cell>
          <cell r="B5365" t="str">
            <v>BOMBILLO AHORRADOR 4 PIN DE 32 A 42W</v>
          </cell>
          <cell r="C5365" t="str">
            <v>UN</v>
          </cell>
          <cell r="D5365" t="str">
            <v>06C601</v>
          </cell>
          <cell r="E5365">
            <v>40332</v>
          </cell>
          <cell r="F5365">
            <v>35000</v>
          </cell>
        </row>
        <row r="5367">
          <cell r="A5367">
            <v>103262</v>
          </cell>
          <cell r="B5367" t="str">
            <v>BOMBILLO AHORRADOR DE 32W</v>
          </cell>
          <cell r="C5367" t="str">
            <v>UN</v>
          </cell>
          <cell r="E5367">
            <v>42857</v>
          </cell>
          <cell r="F5367">
            <v>15702</v>
          </cell>
        </row>
        <row r="5369">
          <cell r="A5369">
            <v>102842</v>
          </cell>
          <cell r="B5369" t="str">
            <v>BOMBILLO AHORRADOR ESPIRAL 26</v>
          </cell>
          <cell r="C5369" t="str">
            <v>UN</v>
          </cell>
          <cell r="D5369" t="str">
            <v>06C601</v>
          </cell>
          <cell r="E5369">
            <v>40795</v>
          </cell>
          <cell r="F5369">
            <v>10900</v>
          </cell>
        </row>
        <row r="5371">
          <cell r="A5371">
            <v>103216</v>
          </cell>
          <cell r="B5371" t="str">
            <v>BOMBILLO AHORRADOR LUZ BCA. 20W</v>
          </cell>
          <cell r="C5371" t="str">
            <v>UND</v>
          </cell>
          <cell r="E5371">
            <v>42835</v>
          </cell>
          <cell r="F5371">
            <v>11495</v>
          </cell>
        </row>
        <row r="5373">
          <cell r="A5373">
            <v>734</v>
          </cell>
          <cell r="B5373" t="str">
            <v>BOMBILLO CLARO 60 WAT - 110V</v>
          </cell>
          <cell r="C5373" t="str">
            <v>UN</v>
          </cell>
          <cell r="D5373" t="str">
            <v>06C601</v>
          </cell>
          <cell r="E5373">
            <v>40791</v>
          </cell>
          <cell r="F5373">
            <v>928</v>
          </cell>
        </row>
        <row r="5374">
          <cell r="A5374">
            <v>733</v>
          </cell>
          <cell r="B5374" t="str">
            <v>BOMBILLO CLARO 150 WAT - 110V</v>
          </cell>
          <cell r="C5374" t="str">
            <v>UN</v>
          </cell>
          <cell r="D5374" t="str">
            <v>06C1501</v>
          </cell>
          <cell r="E5374">
            <v>40399</v>
          </cell>
          <cell r="F5374">
            <v>2227</v>
          </cell>
        </row>
        <row r="5376">
          <cell r="A5376">
            <v>431</v>
          </cell>
          <cell r="B5376" t="str">
            <v>BOMBILLO DE 100W</v>
          </cell>
          <cell r="C5376" t="str">
            <v>UN</v>
          </cell>
          <cell r="E5376">
            <v>39884</v>
          </cell>
          <cell r="F5376">
            <v>812</v>
          </cell>
        </row>
        <row r="5377">
          <cell r="A5377">
            <v>103115</v>
          </cell>
          <cell r="B5377" t="str">
            <v>BOMBILLO DE 100W</v>
          </cell>
          <cell r="C5377" t="str">
            <v>UN</v>
          </cell>
          <cell r="E5377">
            <v>39884</v>
          </cell>
          <cell r="F5377">
            <v>812</v>
          </cell>
        </row>
        <row r="5379">
          <cell r="A5379">
            <v>101420</v>
          </cell>
          <cell r="B5379" t="str">
            <v>BOMBILLO DE SODIO 400 W</v>
          </cell>
          <cell r="C5379" t="str">
            <v>UN</v>
          </cell>
          <cell r="D5379" t="str">
            <v>06C601</v>
          </cell>
          <cell r="E5379">
            <v>42857</v>
          </cell>
          <cell r="F5379">
            <v>28556</v>
          </cell>
        </row>
        <row r="5380">
          <cell r="A5380">
            <v>102885</v>
          </cell>
          <cell r="B5380" t="str">
            <v>BOMBILLO FC DB 26W/840 PHL***</v>
          </cell>
          <cell r="C5380" t="str">
            <v>UN</v>
          </cell>
          <cell r="D5380" t="str">
            <v>06C601</v>
          </cell>
          <cell r="E5380">
            <v>40336</v>
          </cell>
          <cell r="F5380">
            <v>11500</v>
          </cell>
        </row>
        <row r="5382">
          <cell r="A5382">
            <v>106197</v>
          </cell>
          <cell r="B5382" t="str">
            <v>Bombillo Led (12W)</v>
          </cell>
          <cell r="C5382" t="str">
            <v>UN</v>
          </cell>
          <cell r="E5382">
            <v>42847</v>
          </cell>
          <cell r="F5382">
            <v>9298</v>
          </cell>
        </row>
        <row r="5383">
          <cell r="A5383">
            <v>106540</v>
          </cell>
          <cell r="B5383" t="str">
            <v>BOMBILLO LED GU 10</v>
          </cell>
          <cell r="C5383" t="str">
            <v>und</v>
          </cell>
          <cell r="E5383">
            <v>42999</v>
          </cell>
          <cell r="F5383">
            <v>6545</v>
          </cell>
        </row>
        <row r="5384">
          <cell r="A5384">
            <v>105888</v>
          </cell>
          <cell r="B5384" t="str">
            <v>BOMBILLO LUZ MIXTA (160W/220V)</v>
          </cell>
          <cell r="C5384" t="str">
            <v>UN</v>
          </cell>
          <cell r="E5384">
            <v>42607</v>
          </cell>
          <cell r="F5384">
            <v>9000</v>
          </cell>
        </row>
        <row r="5386">
          <cell r="A5386">
            <v>776</v>
          </cell>
          <cell r="B5386" t="str">
            <v>BOMBILLO MERCURIO 125W / 220V</v>
          </cell>
          <cell r="C5386" t="str">
            <v>UN</v>
          </cell>
          <cell r="D5386" t="str">
            <v>06M125</v>
          </cell>
          <cell r="E5386">
            <v>42612</v>
          </cell>
          <cell r="F5386">
            <v>10400</v>
          </cell>
        </row>
        <row r="5387">
          <cell r="A5387">
            <v>101097</v>
          </cell>
          <cell r="B5387" t="str">
            <v>BOMBILLO MH 1000 W E40 Tub. Europeo</v>
          </cell>
          <cell r="C5387" t="str">
            <v>UN</v>
          </cell>
          <cell r="D5387" t="str">
            <v>06C601</v>
          </cell>
          <cell r="E5387">
            <v>41759</v>
          </cell>
          <cell r="F5387">
            <v>91400</v>
          </cell>
        </row>
        <row r="5388">
          <cell r="A5388">
            <v>101098</v>
          </cell>
          <cell r="B5388" t="str">
            <v>BOMBILLO MH 400 W E40 Tub. Europeo</v>
          </cell>
          <cell r="C5388" t="str">
            <v>UN</v>
          </cell>
          <cell r="D5388" t="str">
            <v>06C601</v>
          </cell>
          <cell r="E5388">
            <v>40399</v>
          </cell>
          <cell r="F5388">
            <v>51991</v>
          </cell>
        </row>
        <row r="5390">
          <cell r="B5390" t="str">
            <v>Tekhne Ltda. Control Integral de Obras</v>
          </cell>
        </row>
        <row r="5394">
          <cell r="B5394" t="str">
            <v>Listado de Insumos</v>
          </cell>
        </row>
        <row r="5396">
          <cell r="A5396">
            <v>43132</v>
          </cell>
          <cell r="C5396" t="str">
            <v>INSTITUTO DISTRITAL DE RECREACION Y</v>
          </cell>
          <cell r="E5396" t="str">
            <v>Página 74</v>
          </cell>
        </row>
        <row r="5399">
          <cell r="A5399" t="str">
            <v>Código</v>
          </cell>
          <cell r="B5399" t="str">
            <v>Descripción</v>
          </cell>
          <cell r="D5399" t="str">
            <v>Unidad</v>
          </cell>
          <cell r="F5399" t="str">
            <v>Referencia</v>
          </cell>
        </row>
        <row r="5402">
          <cell r="A5402">
            <v>506</v>
          </cell>
          <cell r="B5402" t="str">
            <v>BOMBILLOS HALOGENOS DE 1500X220</v>
          </cell>
          <cell r="C5402" t="str">
            <v>UN</v>
          </cell>
          <cell r="E5402">
            <v>40198</v>
          </cell>
          <cell r="F5402">
            <v>10150</v>
          </cell>
        </row>
        <row r="5403">
          <cell r="A5403">
            <v>953</v>
          </cell>
          <cell r="B5403" t="str">
            <v>BOMBILLOS HALOGENOS DE 1500x220</v>
          </cell>
          <cell r="C5403" t="str">
            <v>UN</v>
          </cell>
          <cell r="E5403">
            <v>39888</v>
          </cell>
          <cell r="F5403">
            <v>29255</v>
          </cell>
        </row>
        <row r="5404">
          <cell r="A5404">
            <v>106539</v>
          </cell>
          <cell r="B5404" t="str">
            <v>BOMBILLOS HALOGENOS DICROICOS 50 W,</v>
          </cell>
          <cell r="C5404" t="str">
            <v>und</v>
          </cell>
          <cell r="E5404">
            <v>42998</v>
          </cell>
          <cell r="F5404">
            <v>2500</v>
          </cell>
        </row>
        <row r="5405">
          <cell r="A5405">
            <v>102512</v>
          </cell>
          <cell r="B5405" t="str">
            <v>BOQUILLA TERMINAL EMT-3/4"</v>
          </cell>
          <cell r="C5405" t="str">
            <v>UN</v>
          </cell>
          <cell r="E5405">
            <v>42857</v>
          </cell>
          <cell r="F5405">
            <v>945</v>
          </cell>
        </row>
        <row r="5406">
          <cell r="A5406">
            <v>105113</v>
          </cell>
          <cell r="B5406" t="str">
            <v>BOQUILLA GALVANIZADA D=6"</v>
          </cell>
          <cell r="C5406" t="str">
            <v>UN</v>
          </cell>
          <cell r="E5406">
            <v>42797</v>
          </cell>
          <cell r="F5406">
            <v>73713</v>
          </cell>
        </row>
        <row r="5407">
          <cell r="A5407">
            <v>104983</v>
          </cell>
          <cell r="B5407" t="str">
            <v>BOQUILLA TERMINAL EMT 1 1/2"</v>
          </cell>
          <cell r="C5407" t="str">
            <v>UN</v>
          </cell>
          <cell r="E5407">
            <v>42857</v>
          </cell>
          <cell r="F5407">
            <v>2443</v>
          </cell>
        </row>
        <row r="5408">
          <cell r="A5408">
            <v>104984</v>
          </cell>
          <cell r="B5408" t="str">
            <v>BOQUILLA TERMINAL EMT 2"</v>
          </cell>
          <cell r="C5408" t="str">
            <v>UN</v>
          </cell>
          <cell r="E5408">
            <v>42857</v>
          </cell>
          <cell r="F5408">
            <v>3270</v>
          </cell>
        </row>
        <row r="5410">
          <cell r="A5410">
            <v>769</v>
          </cell>
          <cell r="B5410" t="str">
            <v>BOQUILLAS COD ½ "+ TUERCA PARA TUB.</v>
          </cell>
          <cell r="C5410" t="str">
            <v>UN</v>
          </cell>
          <cell r="D5410" t="str">
            <v>66B050</v>
          </cell>
          <cell r="E5410">
            <v>42857</v>
          </cell>
          <cell r="F5410">
            <v>550</v>
          </cell>
        </row>
        <row r="5412">
          <cell r="A5412">
            <v>1140</v>
          </cell>
          <cell r="B5412" t="str">
            <v>BOQUILLERA ALUMINIODE 3-X11/2X6 Mts</v>
          </cell>
          <cell r="C5412" t="str">
            <v>UN</v>
          </cell>
          <cell r="E5412">
            <v>39888</v>
          </cell>
          <cell r="F5412">
            <v>29255</v>
          </cell>
        </row>
        <row r="5413">
          <cell r="A5413">
            <v>1166</v>
          </cell>
          <cell r="B5413" t="str">
            <v>BOQUILLERA ALUMINIODE 3-X1X6 Mts</v>
          </cell>
          <cell r="C5413" t="str">
            <v>UN</v>
          </cell>
          <cell r="E5413">
            <v>39872</v>
          </cell>
          <cell r="F5413">
            <v>7827</v>
          </cell>
        </row>
        <row r="5414">
          <cell r="A5414">
            <v>104658</v>
          </cell>
          <cell r="B5414" t="str">
            <v>BORNA PARA CONEXIÓN PARA CABLE Nº10</v>
          </cell>
          <cell r="C5414" t="str">
            <v>UN</v>
          </cell>
          <cell r="E5414">
            <v>41178</v>
          </cell>
          <cell r="F5414">
            <v>700</v>
          </cell>
        </row>
        <row r="5415">
          <cell r="A5415">
            <v>104654</v>
          </cell>
          <cell r="B5415" t="str">
            <v>BORNA PARA CONEXIÓN PARA CABLE Nº2</v>
          </cell>
          <cell r="C5415" t="str">
            <v>UN</v>
          </cell>
          <cell r="E5415">
            <v>42901</v>
          </cell>
          <cell r="F5415">
            <v>2200</v>
          </cell>
        </row>
        <row r="5416">
          <cell r="A5416">
            <v>104655</v>
          </cell>
          <cell r="B5416" t="str">
            <v>BORNA PARA CONEXIÓN PARA CABLE Nº4</v>
          </cell>
          <cell r="C5416" t="str">
            <v>UN</v>
          </cell>
          <cell r="E5416">
            <v>43088</v>
          </cell>
          <cell r="F5416">
            <v>1012</v>
          </cell>
        </row>
        <row r="5417">
          <cell r="A5417">
            <v>104656</v>
          </cell>
          <cell r="B5417" t="str">
            <v>BORNA PARA CONEXIÓN PARA CABLE Nº6</v>
          </cell>
          <cell r="C5417" t="str">
            <v>UN</v>
          </cell>
          <cell r="E5417">
            <v>41180</v>
          </cell>
          <cell r="F5417">
            <v>1167</v>
          </cell>
        </row>
        <row r="5418">
          <cell r="A5418">
            <v>104657</v>
          </cell>
          <cell r="B5418" t="str">
            <v>BORNA PARA CONEXIÓN PARA CABLE Nº8</v>
          </cell>
          <cell r="C5418" t="str">
            <v>UN</v>
          </cell>
          <cell r="E5418">
            <v>41178</v>
          </cell>
          <cell r="F5418">
            <v>1000</v>
          </cell>
        </row>
        <row r="5419">
          <cell r="A5419">
            <v>104542</v>
          </cell>
          <cell r="B5419" t="str">
            <v>BORNA TERMINAL ESTAÑADA Nº8</v>
          </cell>
          <cell r="C5419" t="str">
            <v>UN</v>
          </cell>
          <cell r="E5419">
            <v>41158</v>
          </cell>
          <cell r="F5419">
            <v>700</v>
          </cell>
        </row>
        <row r="5420">
          <cell r="A5420">
            <v>105614</v>
          </cell>
          <cell r="B5420" t="str">
            <v>BORNERA DE PRUEBA</v>
          </cell>
          <cell r="C5420" t="str">
            <v>UN</v>
          </cell>
          <cell r="E5420">
            <v>41178</v>
          </cell>
          <cell r="F5420">
            <v>2309</v>
          </cell>
        </row>
        <row r="5422">
          <cell r="A5422">
            <v>102289</v>
          </cell>
          <cell r="B5422" t="str">
            <v>Bornes y cables de conexión</v>
          </cell>
          <cell r="C5422" t="str">
            <v>UN</v>
          </cell>
          <cell r="D5422">
            <v>605</v>
          </cell>
          <cell r="E5422">
            <v>42612</v>
          </cell>
          <cell r="F5422">
            <v>137885</v>
          </cell>
        </row>
        <row r="5423">
          <cell r="A5423">
            <v>749</v>
          </cell>
          <cell r="B5423" t="str">
            <v>BOTON PUERTAS Elec.+T.Ameri. FOSF</v>
          </cell>
          <cell r="C5423" t="str">
            <v>UN</v>
          </cell>
          <cell r="D5423" t="str">
            <v>9956-PE</v>
          </cell>
          <cell r="E5423">
            <v>40399</v>
          </cell>
          <cell r="F5423">
            <v>6280</v>
          </cell>
        </row>
        <row r="5424">
          <cell r="A5424">
            <v>753</v>
          </cell>
          <cell r="B5424" t="str">
            <v>BOTON TEMPORIZADOR + T Ameri. AVE</v>
          </cell>
          <cell r="C5424" t="str">
            <v>UN</v>
          </cell>
          <cell r="D5424">
            <v>39513</v>
          </cell>
          <cell r="E5424">
            <v>40400</v>
          </cell>
          <cell r="F5424">
            <v>10820</v>
          </cell>
        </row>
        <row r="5425">
          <cell r="A5425">
            <v>3204</v>
          </cell>
          <cell r="B5425" t="str">
            <v>BOTON TEMPORIZADOR VOLARE</v>
          </cell>
          <cell r="C5425" t="str">
            <v>UN</v>
          </cell>
          <cell r="D5425" t="str">
            <v>1005T-LP</v>
          </cell>
          <cell r="E5425">
            <v>40400</v>
          </cell>
          <cell r="F5425">
            <v>11252</v>
          </cell>
        </row>
        <row r="5426">
          <cell r="A5426">
            <v>3003</v>
          </cell>
          <cell r="B5426" t="str">
            <v>BOTON TIMBRE 200 SOBREPARED AVE</v>
          </cell>
          <cell r="C5426" t="str">
            <v>UN</v>
          </cell>
          <cell r="D5426">
            <v>205</v>
          </cell>
          <cell r="E5426">
            <v>40400</v>
          </cell>
          <cell r="F5426">
            <v>1633</v>
          </cell>
        </row>
        <row r="5427">
          <cell r="A5427">
            <v>736</v>
          </cell>
          <cell r="B5427" t="str">
            <v>BOTON TIMBRE 600 AVE</v>
          </cell>
          <cell r="C5427" t="str">
            <v>UN</v>
          </cell>
          <cell r="D5427">
            <v>605</v>
          </cell>
          <cell r="E5427">
            <v>40400</v>
          </cell>
          <cell r="F5427">
            <v>4216</v>
          </cell>
        </row>
        <row r="5428">
          <cell r="A5428">
            <v>3215</v>
          </cell>
          <cell r="B5428" t="str">
            <v>BOTON TIMBRE 800 PARA PISOS</v>
          </cell>
          <cell r="C5428" t="str">
            <v>UN</v>
          </cell>
          <cell r="D5428">
            <v>805</v>
          </cell>
          <cell r="E5428">
            <v>40400</v>
          </cell>
          <cell r="F5428">
            <v>12032</v>
          </cell>
        </row>
        <row r="5429">
          <cell r="A5429">
            <v>3033</v>
          </cell>
          <cell r="B5429" t="str">
            <v>BOTON TIMBRE ABITARE LUZ PILOTO AVE</v>
          </cell>
          <cell r="C5429" t="str">
            <v>UN</v>
          </cell>
          <cell r="D5429" t="str">
            <v>1905-LP</v>
          </cell>
          <cell r="E5429">
            <v>40400</v>
          </cell>
          <cell r="F5429">
            <v>7992</v>
          </cell>
        </row>
        <row r="5431">
          <cell r="A5431">
            <v>104721</v>
          </cell>
          <cell r="B5431" t="str">
            <v>BOTON TIMBRE BEIGE LINEA GALICA</v>
          </cell>
          <cell r="C5431" t="str">
            <v>UN</v>
          </cell>
          <cell r="E5431">
            <v>42219</v>
          </cell>
          <cell r="F5431">
            <v>4028</v>
          </cell>
        </row>
        <row r="5433">
          <cell r="A5433">
            <v>3022</v>
          </cell>
          <cell r="B5433" t="str">
            <v>BOTON TIMBRE FOSF AVE</v>
          </cell>
          <cell r="C5433" t="str">
            <v>UN</v>
          </cell>
          <cell r="D5433">
            <v>9905</v>
          </cell>
          <cell r="E5433">
            <v>40400</v>
          </cell>
          <cell r="F5433">
            <v>4380</v>
          </cell>
        </row>
        <row r="5434">
          <cell r="A5434">
            <v>3203</v>
          </cell>
          <cell r="B5434" t="str">
            <v>BOTON TIMBRE VOLARE</v>
          </cell>
          <cell r="C5434" t="str">
            <v>UN</v>
          </cell>
          <cell r="D5434">
            <v>1005</v>
          </cell>
          <cell r="E5434">
            <v>40400</v>
          </cell>
          <cell r="F5434">
            <v>5220</v>
          </cell>
        </row>
        <row r="5436">
          <cell r="A5436">
            <v>105545</v>
          </cell>
          <cell r="B5436" t="str">
            <v>BRAZO SENCILLO GALVANIZADO 1 1/2" X 1.5M,</v>
          </cell>
          <cell r="C5436" t="str">
            <v>UND</v>
          </cell>
          <cell r="E5436">
            <v>42821</v>
          </cell>
          <cell r="F5436">
            <v>66283</v>
          </cell>
        </row>
        <row r="5438">
          <cell r="A5438">
            <v>3612</v>
          </cell>
          <cell r="B5438" t="str">
            <v>BrazoØ3/4"LuminariaL=1.50m+(2)collarines1"sal4</v>
          </cell>
          <cell r="C5438" t="str">
            <v>UN</v>
          </cell>
          <cell r="D5438" t="str">
            <v>1.00m X1½"</v>
          </cell>
          <cell r="E5438">
            <v>42619</v>
          </cell>
          <cell r="F5438">
            <v>76683</v>
          </cell>
        </row>
        <row r="5440">
          <cell r="A5440">
            <v>104957</v>
          </cell>
          <cell r="B5440" t="str">
            <v>BREAKER IND. GRADUABLE 50 KA-125A</v>
          </cell>
          <cell r="C5440" t="str">
            <v>UN</v>
          </cell>
          <cell r="E5440">
            <v>42775</v>
          </cell>
          <cell r="F5440">
            <v>360605.7</v>
          </cell>
        </row>
        <row r="5441">
          <cell r="A5441">
            <v>104434</v>
          </cell>
          <cell r="B5441" t="str">
            <v>BREAKER 3X(70-100AMP)LUMINEX</v>
          </cell>
          <cell r="C5441" t="str">
            <v>UN</v>
          </cell>
          <cell r="E5441">
            <v>42850</v>
          </cell>
          <cell r="F5441">
            <v>155000</v>
          </cell>
        </row>
        <row r="5443">
          <cell r="A5443">
            <v>2990</v>
          </cell>
          <cell r="B5443" t="str">
            <v>Breaker ATORN. 1X30A</v>
          </cell>
          <cell r="C5443" t="str">
            <v>UN</v>
          </cell>
          <cell r="D5443" t="str">
            <v>DSA-1030</v>
          </cell>
          <cell r="E5443">
            <v>42789</v>
          </cell>
          <cell r="F5443">
            <v>15654</v>
          </cell>
        </row>
        <row r="5444">
          <cell r="A5444">
            <v>2989</v>
          </cell>
          <cell r="B5444" t="str">
            <v>BREAKER ATORN.1x20A</v>
          </cell>
          <cell r="C5444" t="str">
            <v>UN</v>
          </cell>
          <cell r="D5444" t="str">
            <v>DSA-1020</v>
          </cell>
          <cell r="E5444">
            <v>42857</v>
          </cell>
          <cell r="F5444">
            <v>9500</v>
          </cell>
        </row>
        <row r="5446">
          <cell r="A5446">
            <v>103188</v>
          </cell>
          <cell r="B5446" t="str">
            <v>Breaker Ench 2X20/30/40A (10KA)</v>
          </cell>
          <cell r="C5446" t="str">
            <v>UN</v>
          </cell>
          <cell r="E5446">
            <v>42775</v>
          </cell>
          <cell r="F5446">
            <v>22155.42</v>
          </cell>
        </row>
        <row r="5447">
          <cell r="A5447">
            <v>103852</v>
          </cell>
          <cell r="B5447" t="str">
            <v>Breaker Ench. 1 x40A LMX</v>
          </cell>
          <cell r="C5447" t="str">
            <v>UN</v>
          </cell>
          <cell r="E5447">
            <v>42773</v>
          </cell>
          <cell r="F5447">
            <v>8751</v>
          </cell>
        </row>
        <row r="5448">
          <cell r="A5448">
            <v>103146</v>
          </cell>
          <cell r="B5448" t="str">
            <v>Breaker Ench. 1X15/20/30A (10KA)</v>
          </cell>
          <cell r="C5448" t="str">
            <v>UN</v>
          </cell>
          <cell r="E5448">
            <v>42775</v>
          </cell>
          <cell r="F5448">
            <v>7735</v>
          </cell>
        </row>
        <row r="5449">
          <cell r="A5449">
            <v>104652</v>
          </cell>
          <cell r="B5449" t="str">
            <v>Breaker Ench. 1X30A LMX (NO USAR)</v>
          </cell>
          <cell r="C5449" t="str">
            <v>UN</v>
          </cell>
          <cell r="E5449">
            <v>41178</v>
          </cell>
          <cell r="F5449">
            <v>8274</v>
          </cell>
        </row>
        <row r="5450">
          <cell r="A5450">
            <v>103851</v>
          </cell>
          <cell r="B5450" t="str">
            <v>Breaker Ench. 1x50A LMX</v>
          </cell>
          <cell r="C5450" t="str">
            <v>UN</v>
          </cell>
          <cell r="E5450">
            <v>42997</v>
          </cell>
          <cell r="F5450">
            <v>8604</v>
          </cell>
        </row>
        <row r="5451">
          <cell r="A5451">
            <v>103850</v>
          </cell>
          <cell r="B5451" t="str">
            <v>Breaker Ench. 2x30A LMX (10KA)</v>
          </cell>
          <cell r="C5451" t="str">
            <v>UN</v>
          </cell>
          <cell r="E5451">
            <v>42857</v>
          </cell>
          <cell r="F5451">
            <v>29700</v>
          </cell>
        </row>
        <row r="5452">
          <cell r="A5452">
            <v>104650</v>
          </cell>
          <cell r="B5452" t="str">
            <v>Breaker Ench. 2X50A</v>
          </cell>
          <cell r="C5452" t="str">
            <v>UN</v>
          </cell>
          <cell r="E5452">
            <v>42857</v>
          </cell>
          <cell r="F5452">
            <v>36900</v>
          </cell>
        </row>
        <row r="5453">
          <cell r="A5453">
            <v>103849</v>
          </cell>
          <cell r="B5453" t="str">
            <v>Breaker Ench. 3 x30A LMX</v>
          </cell>
          <cell r="C5453" t="str">
            <v>UN</v>
          </cell>
          <cell r="E5453">
            <v>42997</v>
          </cell>
          <cell r="F5453">
            <v>38000</v>
          </cell>
        </row>
        <row r="5454">
          <cell r="A5454">
            <v>103148</v>
          </cell>
          <cell r="B5454" t="str">
            <v>Breaker Ench. 3X20A/30A/40A (10KA)</v>
          </cell>
          <cell r="C5454" t="str">
            <v>UN</v>
          </cell>
          <cell r="E5454">
            <v>42775</v>
          </cell>
          <cell r="F5454">
            <v>51120</v>
          </cell>
        </row>
        <row r="5455">
          <cell r="A5455">
            <v>103848</v>
          </cell>
          <cell r="B5455" t="str">
            <v>Breaker Ench. 3x40A LMX</v>
          </cell>
          <cell r="C5455" t="str">
            <v>UN</v>
          </cell>
          <cell r="E5455">
            <v>42857</v>
          </cell>
          <cell r="F5455">
            <v>61900</v>
          </cell>
        </row>
        <row r="5456">
          <cell r="A5456">
            <v>104717</v>
          </cell>
          <cell r="B5456" t="str">
            <v>Breaker Ind 3x40 AMP (25 KA)</v>
          </cell>
          <cell r="C5456" t="str">
            <v>UN</v>
          </cell>
          <cell r="E5456">
            <v>42775</v>
          </cell>
          <cell r="F5456">
            <v>143650</v>
          </cell>
        </row>
        <row r="5457">
          <cell r="A5457">
            <v>105122</v>
          </cell>
          <cell r="B5457" t="str">
            <v>Breaker Ind. Graduable ABB224 - 320A -85 KA o</v>
          </cell>
          <cell r="C5457" t="str">
            <v>UN</v>
          </cell>
          <cell r="E5457">
            <v>42825</v>
          </cell>
          <cell r="F5457">
            <v>1332586</v>
          </cell>
        </row>
        <row r="5458">
          <cell r="A5458">
            <v>104828</v>
          </cell>
          <cell r="B5458" t="str">
            <v>BREAKER IND.(3X30AMP)25KA</v>
          </cell>
          <cell r="C5458" t="str">
            <v>und</v>
          </cell>
          <cell r="E5458">
            <v>42857</v>
          </cell>
          <cell r="F5458">
            <v>130826.22</v>
          </cell>
        </row>
        <row r="5459">
          <cell r="A5459">
            <v>104829</v>
          </cell>
          <cell r="B5459" t="str">
            <v>BREAKER IND.(3X40AMP)25KA</v>
          </cell>
          <cell r="C5459" t="str">
            <v>und</v>
          </cell>
          <cell r="E5459">
            <v>42857</v>
          </cell>
          <cell r="F5459">
            <v>130826.22</v>
          </cell>
        </row>
        <row r="5460">
          <cell r="A5460">
            <v>104830</v>
          </cell>
          <cell r="B5460" t="str">
            <v>BREAKER IND.(3X50AMP)25KA</v>
          </cell>
          <cell r="C5460" t="str">
            <v>und</v>
          </cell>
          <cell r="E5460">
            <v>42857</v>
          </cell>
          <cell r="F5460">
            <v>130826.22</v>
          </cell>
        </row>
        <row r="5461">
          <cell r="A5461">
            <v>105627</v>
          </cell>
          <cell r="B5461" t="str">
            <v>BREAKER IND.(3X60AMP)25KA</v>
          </cell>
          <cell r="C5461" t="str">
            <v>UN</v>
          </cell>
          <cell r="E5461">
            <v>42194</v>
          </cell>
          <cell r="F5461">
            <v>107300</v>
          </cell>
        </row>
        <row r="5463">
          <cell r="B5463" t="str">
            <v>Tekhne Ltda. Control Integral de Obras</v>
          </cell>
        </row>
        <row r="5467">
          <cell r="B5467" t="str">
            <v>Listado de Insumos</v>
          </cell>
        </row>
        <row r="5469">
          <cell r="A5469">
            <v>43132</v>
          </cell>
          <cell r="C5469" t="str">
            <v>INSTITUTO DISTRITAL DE RECREACION Y</v>
          </cell>
          <cell r="E5469" t="str">
            <v>Página 75</v>
          </cell>
        </row>
        <row r="5472">
          <cell r="A5472" t="str">
            <v>Código</v>
          </cell>
          <cell r="B5472" t="str">
            <v>Descripción</v>
          </cell>
          <cell r="D5472" t="str">
            <v>Unidad</v>
          </cell>
          <cell r="F5472" t="str">
            <v>Referencia</v>
          </cell>
        </row>
        <row r="5475">
          <cell r="A5475">
            <v>104056</v>
          </cell>
          <cell r="B5475" t="str">
            <v>BREAKER INDUSTRIAL (LUMINEX) 3X150AMP</v>
          </cell>
          <cell r="C5475" t="str">
            <v>UN</v>
          </cell>
          <cell r="E5475">
            <v>41759</v>
          </cell>
          <cell r="F5475">
            <v>267640</v>
          </cell>
        </row>
        <row r="5476">
          <cell r="A5476">
            <v>104055</v>
          </cell>
          <cell r="B5476" t="str">
            <v>BREAKER INDUSTRIAL 3X100AMP</v>
          </cell>
          <cell r="C5476" t="str">
            <v>UN</v>
          </cell>
          <cell r="E5476">
            <v>42837</v>
          </cell>
          <cell r="F5476">
            <v>135065</v>
          </cell>
        </row>
        <row r="5477">
          <cell r="A5477">
            <v>105570</v>
          </cell>
          <cell r="B5477" t="str">
            <v>BREAKER INDUSTRIAL 3x102 a 160A Ajustable</v>
          </cell>
          <cell r="C5477" t="str">
            <v>Un</v>
          </cell>
          <cell r="E5477">
            <v>42110</v>
          </cell>
          <cell r="F5477">
            <v>295000</v>
          </cell>
        </row>
        <row r="5478">
          <cell r="A5478">
            <v>105574</v>
          </cell>
          <cell r="B5478" t="str">
            <v>BREAKER INDUSTRIAL 3x12 a 16A Ajustable</v>
          </cell>
          <cell r="C5478" t="str">
            <v>Un</v>
          </cell>
          <cell r="E5478">
            <v>42835</v>
          </cell>
          <cell r="F5478">
            <v>144942</v>
          </cell>
        </row>
        <row r="5479">
          <cell r="A5479">
            <v>105572</v>
          </cell>
          <cell r="B5479" t="str">
            <v>BREAKER INDUSTRIAL 3x18 a 25A Ajustable</v>
          </cell>
          <cell r="C5479" t="str">
            <v>Un</v>
          </cell>
          <cell r="E5479">
            <v>42846</v>
          </cell>
          <cell r="F5479">
            <v>156593</v>
          </cell>
        </row>
        <row r="5480">
          <cell r="A5480">
            <v>105567</v>
          </cell>
          <cell r="B5480" t="str">
            <v>BREAKER INDUSTRIAL 3x28 a 40A Ajustable</v>
          </cell>
          <cell r="C5480" t="str">
            <v>Un</v>
          </cell>
          <cell r="E5480">
            <v>42835</v>
          </cell>
          <cell r="F5480">
            <v>165410</v>
          </cell>
        </row>
        <row r="5481">
          <cell r="A5481">
            <v>103263</v>
          </cell>
          <cell r="B5481" t="str">
            <v>BREAKER INDUSTRIAL 3X30A L.G.</v>
          </cell>
          <cell r="C5481" t="str">
            <v>UN</v>
          </cell>
          <cell r="E5481">
            <v>42219</v>
          </cell>
          <cell r="F5481">
            <v>113680</v>
          </cell>
        </row>
        <row r="5482">
          <cell r="A5482">
            <v>105565</v>
          </cell>
          <cell r="B5482" t="str">
            <v>BREAKER INDUSTRIAL 3x44 a 63A Ajustable</v>
          </cell>
          <cell r="C5482" t="str">
            <v>Un</v>
          </cell>
          <cell r="E5482">
            <v>42835</v>
          </cell>
          <cell r="F5482">
            <v>158700</v>
          </cell>
        </row>
        <row r="5483">
          <cell r="A5483">
            <v>104716</v>
          </cell>
          <cell r="B5483" t="str">
            <v>Breaker industrial 3x50/60 AMP (25 KA)</v>
          </cell>
          <cell r="C5483" t="str">
            <v>UN</v>
          </cell>
          <cell r="E5483">
            <v>42775</v>
          </cell>
          <cell r="F5483">
            <v>112362.18</v>
          </cell>
        </row>
        <row r="5484">
          <cell r="A5484">
            <v>104437</v>
          </cell>
          <cell r="B5484" t="str">
            <v>BREAKER INDUSTRIAL 3X50A</v>
          </cell>
          <cell r="C5484" t="str">
            <v>UN</v>
          </cell>
          <cell r="E5484">
            <v>42837</v>
          </cell>
          <cell r="F5484">
            <v>125069</v>
          </cell>
        </row>
        <row r="5485">
          <cell r="A5485">
            <v>102090</v>
          </cell>
          <cell r="B5485" t="str">
            <v>BREAKER INDUSTRIAL 3X70-100AMP</v>
          </cell>
          <cell r="C5485" t="str">
            <v>UN</v>
          </cell>
          <cell r="E5485">
            <v>42198</v>
          </cell>
          <cell r="F5485">
            <v>127600</v>
          </cell>
        </row>
        <row r="5486">
          <cell r="A5486">
            <v>105566</v>
          </cell>
          <cell r="B5486" t="str">
            <v>BREAKER INDUSTRIAL 3x70 a 100A Ajustable</v>
          </cell>
          <cell r="C5486" t="str">
            <v>Un</v>
          </cell>
          <cell r="E5486">
            <v>42930</v>
          </cell>
          <cell r="F5486">
            <v>145000</v>
          </cell>
        </row>
        <row r="5487">
          <cell r="A5487">
            <v>105116</v>
          </cell>
          <cell r="B5487" t="str">
            <v>BREAKER INDUSTRIAL 3X70 AMP</v>
          </cell>
          <cell r="C5487" t="str">
            <v>UN</v>
          </cell>
          <cell r="E5487">
            <v>42773</v>
          </cell>
          <cell r="F5487">
            <v>155000</v>
          </cell>
        </row>
        <row r="5488">
          <cell r="A5488">
            <v>105117</v>
          </cell>
          <cell r="B5488" t="str">
            <v>BREAKER INDUSTRIAL 3X80 AMP</v>
          </cell>
          <cell r="C5488" t="str">
            <v>UN</v>
          </cell>
          <cell r="E5488">
            <v>42825</v>
          </cell>
          <cell r="F5488">
            <v>130029</v>
          </cell>
        </row>
        <row r="5489">
          <cell r="A5489">
            <v>105571</v>
          </cell>
          <cell r="B5489" t="str">
            <v>BREAKER INDUSTRIAL 87.5a125A-GRADUABLE</v>
          </cell>
          <cell r="C5489" t="str">
            <v>Un</v>
          </cell>
          <cell r="E5489">
            <v>42997</v>
          </cell>
          <cell r="F5489">
            <v>292088</v>
          </cell>
        </row>
        <row r="5490">
          <cell r="A5490">
            <v>105549</v>
          </cell>
          <cell r="B5490" t="str">
            <v>Breaker Industrial Regulable (3x28 a 40 AMP)</v>
          </cell>
          <cell r="C5490" t="str">
            <v>UN</v>
          </cell>
          <cell r="E5490">
            <v>42835</v>
          </cell>
          <cell r="F5490">
            <v>173175</v>
          </cell>
        </row>
        <row r="5492">
          <cell r="A5492">
            <v>101590</v>
          </cell>
          <cell r="B5492" t="str">
            <v>BREAKER Interruptor atornillable de 3x30 A</v>
          </cell>
          <cell r="C5492" t="str">
            <v>UN</v>
          </cell>
          <cell r="D5492" t="str">
            <v>TWC-12M</v>
          </cell>
          <cell r="E5492">
            <v>41837</v>
          </cell>
          <cell r="F5492">
            <v>107800</v>
          </cell>
        </row>
        <row r="5493">
          <cell r="A5493">
            <v>101679</v>
          </cell>
          <cell r="B5493" t="str">
            <v>BREAKER Interruptor Industrial 3x30 A</v>
          </cell>
          <cell r="C5493" t="str">
            <v>UN</v>
          </cell>
          <cell r="D5493" t="str">
            <v>TWC-12M</v>
          </cell>
          <cell r="E5493">
            <v>42837</v>
          </cell>
          <cell r="F5493">
            <v>125598.55</v>
          </cell>
        </row>
        <row r="5495">
          <cell r="A5495">
            <v>103884</v>
          </cell>
          <cell r="B5495" t="str">
            <v>BREAKER TACO ENCHUF. 2X15**</v>
          </cell>
          <cell r="C5495" t="str">
            <v>und</v>
          </cell>
          <cell r="E5495">
            <v>42114</v>
          </cell>
          <cell r="F5495">
            <v>23900</v>
          </cell>
        </row>
        <row r="5497">
          <cell r="A5497">
            <v>102474</v>
          </cell>
          <cell r="B5497" t="str">
            <v>BREAKER Totalizador industrial 3x30A Merlin Yerin</v>
          </cell>
          <cell r="C5497" t="str">
            <v>UN</v>
          </cell>
          <cell r="D5497" t="str">
            <v>TWC-12M</v>
          </cell>
          <cell r="E5497">
            <v>41837</v>
          </cell>
          <cell r="F5497">
            <v>107800</v>
          </cell>
        </row>
        <row r="5499">
          <cell r="A5499">
            <v>104433</v>
          </cell>
          <cell r="B5499" t="str">
            <v>BREAKER(3X200AMP)</v>
          </cell>
          <cell r="C5499" t="str">
            <v>UN</v>
          </cell>
          <cell r="E5499">
            <v>42837</v>
          </cell>
          <cell r="F5499">
            <v>343444.71</v>
          </cell>
        </row>
        <row r="5500">
          <cell r="A5500">
            <v>105008</v>
          </cell>
          <cell r="B5500" t="str">
            <v>CABINA INSONORA(PINT.</v>
          </cell>
          <cell r="C5500" t="str">
            <v>UN</v>
          </cell>
          <cell r="E5500">
            <v>41506</v>
          </cell>
          <cell r="F5500">
            <v>8932000</v>
          </cell>
        </row>
        <row r="5501">
          <cell r="A5501">
            <v>106664</v>
          </cell>
          <cell r="B5501" t="str">
            <v>CABL COBRE AISLADO # 250 MCM- KCM</v>
          </cell>
          <cell r="C5501" t="str">
            <v>mL</v>
          </cell>
          <cell r="E5501">
            <v>43084</v>
          </cell>
          <cell r="F5501">
            <v>41650</v>
          </cell>
        </row>
        <row r="5502">
          <cell r="A5502">
            <v>106584</v>
          </cell>
          <cell r="B5502" t="str">
            <v>CABLE 1/0 Cu-19 Hilos</v>
          </cell>
          <cell r="C5502" t="str">
            <v>ML</v>
          </cell>
          <cell r="E5502">
            <v>43000</v>
          </cell>
          <cell r="F5502">
            <v>14500</v>
          </cell>
        </row>
        <row r="5503">
          <cell r="A5503">
            <v>102361</v>
          </cell>
          <cell r="B5503" t="str">
            <v>CABLE 20 PARES SILICONADO</v>
          </cell>
          <cell r="C5503" t="str">
            <v>ML</v>
          </cell>
          <cell r="E5503">
            <v>42775</v>
          </cell>
          <cell r="F5503">
            <v>6426</v>
          </cell>
        </row>
        <row r="5505">
          <cell r="A5505">
            <v>102647</v>
          </cell>
          <cell r="B5505" t="str">
            <v>Cable 3X12 Cu Trenzado</v>
          </cell>
          <cell r="C5505" t="str">
            <v>ML</v>
          </cell>
          <cell r="D5505">
            <v>200305</v>
          </cell>
          <cell r="E5505">
            <v>40268</v>
          </cell>
          <cell r="F5505">
            <v>3828</v>
          </cell>
        </row>
        <row r="5507">
          <cell r="A5507">
            <v>106586</v>
          </cell>
          <cell r="B5507" t="str">
            <v>Cable 4 Cu-Blanco 7 Hilos</v>
          </cell>
          <cell r="C5507" t="str">
            <v>ML</v>
          </cell>
          <cell r="E5507">
            <v>43000</v>
          </cell>
          <cell r="F5507">
            <v>5914</v>
          </cell>
        </row>
        <row r="5509">
          <cell r="A5509">
            <v>101791</v>
          </cell>
          <cell r="B5509" t="str">
            <v>Cable 4X10 Cu aisl termoplástico 75 °C 600 V</v>
          </cell>
          <cell r="C5509" t="str">
            <v>ML</v>
          </cell>
          <cell r="D5509">
            <v>200305</v>
          </cell>
          <cell r="E5509">
            <v>40400</v>
          </cell>
          <cell r="F5509">
            <v>6593</v>
          </cell>
        </row>
        <row r="5510">
          <cell r="A5510">
            <v>101817</v>
          </cell>
          <cell r="B5510" t="str">
            <v>Cable 4X10 Encauchetado**</v>
          </cell>
          <cell r="C5510" t="str">
            <v>ML</v>
          </cell>
          <cell r="D5510">
            <v>200305</v>
          </cell>
          <cell r="E5510">
            <v>40182</v>
          </cell>
          <cell r="F5510">
            <v>6380</v>
          </cell>
        </row>
        <row r="5511">
          <cell r="A5511">
            <v>101792</v>
          </cell>
          <cell r="B5511" t="str">
            <v>Cable 4X8 Cu aisl termoplástico 75 °C 600 V</v>
          </cell>
          <cell r="C5511" t="str">
            <v>ML</v>
          </cell>
          <cell r="D5511">
            <v>200305</v>
          </cell>
          <cell r="E5511">
            <v>40400</v>
          </cell>
          <cell r="F5511">
            <v>10767</v>
          </cell>
        </row>
        <row r="5513">
          <cell r="A5513">
            <v>106587</v>
          </cell>
          <cell r="B5513" t="str">
            <v>Cable 6 Cu-Verde 7 Hilos</v>
          </cell>
          <cell r="C5513" t="str">
            <v>ML</v>
          </cell>
          <cell r="E5513">
            <v>43000</v>
          </cell>
          <cell r="F5513">
            <v>3749</v>
          </cell>
        </row>
        <row r="5514">
          <cell r="A5514">
            <v>106588</v>
          </cell>
          <cell r="B5514" t="str">
            <v>Cable 8 Cu-Negro 7 Hilos</v>
          </cell>
          <cell r="C5514" t="str">
            <v>ML</v>
          </cell>
          <cell r="E5514">
            <v>43000</v>
          </cell>
          <cell r="F5514">
            <v>2416</v>
          </cell>
        </row>
        <row r="5516">
          <cell r="A5516">
            <v>2876</v>
          </cell>
          <cell r="B5516" t="str">
            <v>CABLE Alum. Aisl. 1/0 THW</v>
          </cell>
          <cell r="C5516" t="str">
            <v>ML</v>
          </cell>
          <cell r="D5516" t="str">
            <v>26CA1/0</v>
          </cell>
          <cell r="E5516">
            <v>42789</v>
          </cell>
          <cell r="F5516">
            <v>3000</v>
          </cell>
        </row>
        <row r="5517">
          <cell r="A5517">
            <v>834</v>
          </cell>
          <cell r="B5517" t="str">
            <v>CABLE Alum. Aisl. 2 THW</v>
          </cell>
          <cell r="C5517" t="str">
            <v>ML</v>
          </cell>
          <cell r="D5517" t="str">
            <v>26CA02</v>
          </cell>
          <cell r="E5517">
            <v>40974</v>
          </cell>
          <cell r="F5517">
            <v>2156</v>
          </cell>
        </row>
        <row r="5518">
          <cell r="A5518">
            <v>2877</v>
          </cell>
          <cell r="B5518" t="str">
            <v>CABLE Alum. Aisl. 2/0 THW</v>
          </cell>
          <cell r="C5518" t="str">
            <v>ML</v>
          </cell>
          <cell r="D5518" t="str">
            <v>26CA2/0</v>
          </cell>
          <cell r="E5518">
            <v>42789</v>
          </cell>
          <cell r="F5518">
            <v>5058</v>
          </cell>
        </row>
        <row r="5519">
          <cell r="A5519">
            <v>2161</v>
          </cell>
          <cell r="B5519" t="str">
            <v>CABLE Alum. Aisl. 4/0 THW</v>
          </cell>
          <cell r="C5519" t="str">
            <v>ML</v>
          </cell>
          <cell r="D5519" t="str">
            <v>26CA4/0</v>
          </cell>
          <cell r="E5519">
            <v>42902</v>
          </cell>
          <cell r="F5519">
            <v>6000</v>
          </cell>
        </row>
        <row r="5520">
          <cell r="A5520">
            <v>101542</v>
          </cell>
          <cell r="B5520" t="str">
            <v>Cable Aluminio N°1/0 AWG 600 V 75°C</v>
          </cell>
          <cell r="C5520" t="str">
            <v>ML</v>
          </cell>
          <cell r="D5520" t="str">
            <v>26CA02</v>
          </cell>
          <cell r="E5520">
            <v>42773</v>
          </cell>
          <cell r="F5520">
            <v>3980.55</v>
          </cell>
        </row>
        <row r="5521">
          <cell r="A5521">
            <v>101541</v>
          </cell>
          <cell r="B5521" t="str">
            <v>Cable Aluminio N°2 AWG 600 V 75°C</v>
          </cell>
          <cell r="C5521" t="str">
            <v>ML</v>
          </cell>
          <cell r="D5521" t="str">
            <v>26CA02</v>
          </cell>
          <cell r="E5521">
            <v>42247</v>
          </cell>
          <cell r="F5521">
            <v>2593</v>
          </cell>
        </row>
        <row r="5522">
          <cell r="A5522">
            <v>101539</v>
          </cell>
          <cell r="B5522" t="str">
            <v>Cable Aluminio N°2/0 AWG 600 V 75°C</v>
          </cell>
          <cell r="C5522" t="str">
            <v>ML</v>
          </cell>
          <cell r="D5522" t="str">
            <v>26CA02</v>
          </cell>
          <cell r="E5522">
            <v>40400</v>
          </cell>
          <cell r="F5522">
            <v>3532</v>
          </cell>
        </row>
        <row r="5523">
          <cell r="A5523">
            <v>101540</v>
          </cell>
          <cell r="B5523" t="str">
            <v>Cable Aluminio N°4/0 AWG 600 V 75°C</v>
          </cell>
          <cell r="C5523" t="str">
            <v>ML</v>
          </cell>
          <cell r="D5523" t="str">
            <v>26CA02</v>
          </cell>
          <cell r="E5523">
            <v>42865</v>
          </cell>
          <cell r="F5523">
            <v>6250</v>
          </cell>
        </row>
        <row r="5524">
          <cell r="A5524">
            <v>106668</v>
          </cell>
          <cell r="B5524" t="str">
            <v>CABLE ALUMINIO N°4/0 AWG SERIE 8000</v>
          </cell>
          <cell r="C5524" t="str">
            <v>ML</v>
          </cell>
          <cell r="D5524" t="str">
            <v>26CA02</v>
          </cell>
          <cell r="E5524">
            <v>43090</v>
          </cell>
          <cell r="F5524">
            <v>6938</v>
          </cell>
        </row>
        <row r="5525">
          <cell r="A5525">
            <v>101536</v>
          </cell>
          <cell r="B5525" t="str">
            <v>Cable Aluminio N°6 AWG 600 V 75°C</v>
          </cell>
          <cell r="C5525" t="str">
            <v>ML</v>
          </cell>
          <cell r="D5525" t="str">
            <v>26CA02</v>
          </cell>
          <cell r="E5525">
            <v>42899</v>
          </cell>
          <cell r="F5525">
            <v>1134</v>
          </cell>
        </row>
        <row r="5527">
          <cell r="A5527">
            <v>105037</v>
          </cell>
          <cell r="B5527" t="str">
            <v>CABLE ALUMINIO 2/0 THNN-600V</v>
          </cell>
          <cell r="C5527" t="str">
            <v>mL</v>
          </cell>
          <cell r="E5527">
            <v>42773</v>
          </cell>
          <cell r="F5527">
            <v>5150</v>
          </cell>
        </row>
        <row r="5528">
          <cell r="A5528">
            <v>106356</v>
          </cell>
          <cell r="B5528" t="str">
            <v>Cable Aluminio 350 (MCM) THHW</v>
          </cell>
          <cell r="C5528" t="str">
            <v>ML</v>
          </cell>
          <cell r="E5528">
            <v>42865</v>
          </cell>
          <cell r="F5528">
            <v>10710</v>
          </cell>
        </row>
        <row r="5529">
          <cell r="A5529">
            <v>105038</v>
          </cell>
          <cell r="B5529" t="str">
            <v>CABLE ALUMINIO ACSR( 2/0)DESNUDO AWG</v>
          </cell>
          <cell r="C5529" t="str">
            <v>mL</v>
          </cell>
          <cell r="E5529">
            <v>42930</v>
          </cell>
          <cell r="F5529">
            <v>2894</v>
          </cell>
        </row>
        <row r="5531">
          <cell r="A5531">
            <v>613</v>
          </cell>
          <cell r="B5531" t="str">
            <v>CABLE ALUMINIO N° 4 THHN-AWG(SERIE</v>
          </cell>
          <cell r="C5531" t="str">
            <v>ML</v>
          </cell>
          <cell r="D5531" t="str">
            <v>26CA04</v>
          </cell>
          <cell r="E5531">
            <v>42773</v>
          </cell>
          <cell r="F5531">
            <v>1648.15</v>
          </cell>
        </row>
        <row r="5533">
          <cell r="A5533">
            <v>105548</v>
          </cell>
          <cell r="B5533" t="str">
            <v>CABLE ALUMINIO N°2 - THHN-AWG-600V 75°</v>
          </cell>
          <cell r="C5533" t="str">
            <v>ML</v>
          </cell>
          <cell r="E5533">
            <v>42773</v>
          </cell>
          <cell r="F5533">
            <v>2413.13</v>
          </cell>
        </row>
        <row r="5535">
          <cell r="A5535">
            <v>101538</v>
          </cell>
          <cell r="B5535" t="str">
            <v>Cable Aluminio N°4 THHN-AWG 600 V</v>
          </cell>
          <cell r="C5535" t="str">
            <v>ML</v>
          </cell>
          <cell r="D5535" t="str">
            <v>26CA02</v>
          </cell>
          <cell r="E5535">
            <v>42773</v>
          </cell>
          <cell r="F5535">
            <v>1648.15</v>
          </cell>
        </row>
        <row r="5537">
          <cell r="A5537">
            <v>105103</v>
          </cell>
          <cell r="B5537" t="str">
            <v>Cable Aluminio XLPE - 15 KV - N°2/0 - 90°C Aislam</v>
          </cell>
          <cell r="C5537" t="str">
            <v>ML</v>
          </cell>
          <cell r="E5537">
            <v>42825</v>
          </cell>
          <cell r="F5537">
            <v>22299</v>
          </cell>
        </row>
        <row r="5538">
          <cell r="A5538">
            <v>1577</v>
          </cell>
          <cell r="B5538" t="str">
            <v>CABLE CITOFONO 10 PARES</v>
          </cell>
          <cell r="C5538" t="str">
            <v>ML</v>
          </cell>
          <cell r="E5538">
            <v>40400</v>
          </cell>
          <cell r="F5538">
            <v>1600</v>
          </cell>
        </row>
        <row r="5540">
          <cell r="B5540" t="str">
            <v>Tekhne Ltda. Control Integral de Obras</v>
          </cell>
        </row>
        <row r="5544">
          <cell r="B5544" t="str">
            <v>Listado de Insumos</v>
          </cell>
        </row>
        <row r="5546">
          <cell r="A5546">
            <v>43132</v>
          </cell>
          <cell r="C5546" t="str">
            <v>INSTITUTO DISTRITAL DE RECREACION Y</v>
          </cell>
          <cell r="E5546" t="str">
            <v>Página 76</v>
          </cell>
        </row>
        <row r="5549">
          <cell r="A5549" t="str">
            <v>Código</v>
          </cell>
          <cell r="B5549" t="str">
            <v>Descripción</v>
          </cell>
          <cell r="D5549" t="str">
            <v>Unidad</v>
          </cell>
          <cell r="F5549" t="str">
            <v>Referencia</v>
          </cell>
        </row>
        <row r="5552">
          <cell r="A5552">
            <v>106541</v>
          </cell>
          <cell r="B5552" t="str">
            <v>CABLE COAXIAL RG-6 CERTIFICADO</v>
          </cell>
          <cell r="C5552" t="str">
            <v>mL</v>
          </cell>
          <cell r="E5552">
            <v>42999</v>
          </cell>
          <cell r="F5552">
            <v>600</v>
          </cell>
        </row>
        <row r="5553">
          <cell r="A5553">
            <v>103844</v>
          </cell>
          <cell r="B5553" t="str">
            <v>cable coaxial RG59 al 60%</v>
          </cell>
          <cell r="C5553" t="str">
            <v>ML</v>
          </cell>
          <cell r="E5553">
            <v>42865</v>
          </cell>
          <cell r="F5553">
            <v>900</v>
          </cell>
        </row>
        <row r="5555">
          <cell r="A5555">
            <v>102278</v>
          </cell>
          <cell r="B5555" t="str">
            <v>CABLE cobre 1X250 KCM THHN - 90 C 600V</v>
          </cell>
          <cell r="C5555" t="str">
            <v>ML</v>
          </cell>
          <cell r="D5555" t="str">
            <v>FACOMEC</v>
          </cell>
          <cell r="E5555">
            <v>40113</v>
          </cell>
          <cell r="F5555">
            <v>54341</v>
          </cell>
        </row>
        <row r="5556">
          <cell r="A5556">
            <v>101423</v>
          </cell>
          <cell r="B5556" t="str">
            <v>CABLE cobre 8 THH - 90 C 600V</v>
          </cell>
          <cell r="C5556" t="str">
            <v>ML</v>
          </cell>
          <cell r="D5556" t="str">
            <v>FACOMEC</v>
          </cell>
          <cell r="E5556">
            <v>41198</v>
          </cell>
          <cell r="F5556">
            <v>2100</v>
          </cell>
        </row>
        <row r="5558">
          <cell r="A5558">
            <v>90011</v>
          </cell>
          <cell r="B5558" t="str">
            <v>CABLE cobre # 10 - THHN 90 - 600V AWG</v>
          </cell>
          <cell r="C5558" t="str">
            <v>mL</v>
          </cell>
          <cell r="E5558">
            <v>42835</v>
          </cell>
          <cell r="F5558">
            <v>2021</v>
          </cell>
        </row>
        <row r="5559">
          <cell r="A5559">
            <v>90009</v>
          </cell>
          <cell r="B5559" t="str">
            <v>CABLE cobre #8 THHN 90 - 600V-AWG **</v>
          </cell>
          <cell r="C5559" t="str">
            <v>mL</v>
          </cell>
          <cell r="E5559">
            <v>42825</v>
          </cell>
          <cell r="F5559">
            <v>2559</v>
          </cell>
        </row>
        <row r="5560">
          <cell r="A5560">
            <v>103837</v>
          </cell>
          <cell r="B5560" t="str">
            <v>Cable cobre 10 AWG THHN</v>
          </cell>
          <cell r="C5560" t="str">
            <v>ML</v>
          </cell>
          <cell r="E5560">
            <v>42774</v>
          </cell>
          <cell r="F5560">
            <v>1702</v>
          </cell>
        </row>
        <row r="5561">
          <cell r="A5561">
            <v>103838</v>
          </cell>
          <cell r="B5561" t="str">
            <v>cable cobre 12 AWG THHN</v>
          </cell>
          <cell r="C5561" t="str">
            <v>ML</v>
          </cell>
          <cell r="E5561">
            <v>42807</v>
          </cell>
          <cell r="F5561">
            <v>1200</v>
          </cell>
        </row>
        <row r="5562">
          <cell r="A5562">
            <v>103830</v>
          </cell>
          <cell r="B5562" t="str">
            <v>Cable Cobre 4/0 AWG-THHN</v>
          </cell>
          <cell r="C5562" t="str">
            <v>ML</v>
          </cell>
          <cell r="E5562">
            <v>42773</v>
          </cell>
          <cell r="F5562">
            <v>28454.09</v>
          </cell>
        </row>
        <row r="5564">
          <cell r="A5564">
            <v>741</v>
          </cell>
          <cell r="B5564" t="str">
            <v>CABLE cobre Aisl. 1/0 THW - 75 C 600V</v>
          </cell>
          <cell r="C5564" t="str">
            <v>ML</v>
          </cell>
          <cell r="D5564">
            <v>200082</v>
          </cell>
          <cell r="E5564">
            <v>40400</v>
          </cell>
          <cell r="F5564">
            <v>22424</v>
          </cell>
        </row>
        <row r="5565">
          <cell r="A5565">
            <v>2841</v>
          </cell>
          <cell r="B5565" t="str">
            <v>CABLE cobre Aisl. 10 THW - 90 C 600V</v>
          </cell>
          <cell r="C5565" t="str">
            <v>ML</v>
          </cell>
          <cell r="D5565" t="str">
            <v>FACOMEC</v>
          </cell>
          <cell r="E5565">
            <v>42860</v>
          </cell>
          <cell r="F5565">
            <v>2021</v>
          </cell>
        </row>
        <row r="5566">
          <cell r="A5566">
            <v>2840</v>
          </cell>
          <cell r="B5566" t="str">
            <v>CABLE cobre Aisl. 12 THW - 90 C 600V(NO</v>
          </cell>
          <cell r="C5566" t="str">
            <v>ML</v>
          </cell>
          <cell r="D5566" t="str">
            <v>FACOMEC</v>
          </cell>
          <cell r="E5566">
            <v>42794</v>
          </cell>
          <cell r="F5566">
            <v>1150</v>
          </cell>
        </row>
        <row r="5567">
          <cell r="A5567">
            <v>2833</v>
          </cell>
          <cell r="B5567" t="str">
            <v>CABLE cobre Aisl. 14 THW - 90 C 600V</v>
          </cell>
          <cell r="C5567" t="str">
            <v>ML</v>
          </cell>
          <cell r="D5567" t="str">
            <v>FACOMEC</v>
          </cell>
          <cell r="E5567">
            <v>42774</v>
          </cell>
          <cell r="F5567">
            <v>850</v>
          </cell>
        </row>
        <row r="5568">
          <cell r="A5568">
            <v>742</v>
          </cell>
          <cell r="B5568" t="str">
            <v>CABLE cobre Aisl. 2/0 THW - 75 C 600V</v>
          </cell>
          <cell r="C5568" t="str">
            <v>ML</v>
          </cell>
          <cell r="D5568">
            <v>200084</v>
          </cell>
          <cell r="E5568">
            <v>40400</v>
          </cell>
          <cell r="F5568">
            <v>28037</v>
          </cell>
        </row>
        <row r="5569">
          <cell r="A5569">
            <v>101234</v>
          </cell>
          <cell r="B5569" t="str">
            <v>CABLE cobre Aisl. 250 MCM THW - 90 C 600V</v>
          </cell>
          <cell r="C5569" t="str">
            <v>ML</v>
          </cell>
          <cell r="D5569" t="str">
            <v>FACOMEC</v>
          </cell>
          <cell r="E5569">
            <v>42618</v>
          </cell>
          <cell r="F5569">
            <v>32000</v>
          </cell>
        </row>
        <row r="5571">
          <cell r="A5571">
            <v>105099</v>
          </cell>
          <cell r="B5571" t="str">
            <v>CABLE cobre Aisl. 300 MCM THW - 90 C 600V</v>
          </cell>
          <cell r="C5571" t="str">
            <v>ML</v>
          </cell>
          <cell r="E5571">
            <v>42825</v>
          </cell>
          <cell r="F5571">
            <v>44950</v>
          </cell>
        </row>
        <row r="5573">
          <cell r="A5573">
            <v>101233</v>
          </cell>
          <cell r="B5573" t="str">
            <v>CABLE cobre Aisl. 350 MCM THW - 90 C 600V</v>
          </cell>
          <cell r="C5573" t="str">
            <v>ML</v>
          </cell>
          <cell r="D5573" t="str">
            <v>FACOMEC</v>
          </cell>
          <cell r="E5573">
            <v>40400</v>
          </cell>
          <cell r="F5573">
            <v>46496</v>
          </cell>
        </row>
        <row r="5574">
          <cell r="A5574">
            <v>2755</v>
          </cell>
          <cell r="B5574" t="str">
            <v>CABLE cobre Aisl. 3U0 THW - 90 C 600V</v>
          </cell>
          <cell r="C5574" t="str">
            <v>ML</v>
          </cell>
          <cell r="D5574" t="str">
            <v>FACOMEC</v>
          </cell>
          <cell r="E5574">
            <v>40400</v>
          </cell>
          <cell r="F5574">
            <v>35182</v>
          </cell>
        </row>
        <row r="5575">
          <cell r="A5575">
            <v>101723</v>
          </cell>
          <cell r="B5575" t="str">
            <v>CABLE cobre Aisl. 400 MCM THW - 90 C 600V</v>
          </cell>
          <cell r="C5575" t="str">
            <v>ML</v>
          </cell>
          <cell r="D5575">
            <v>200413</v>
          </cell>
          <cell r="E5575">
            <v>42772</v>
          </cell>
          <cell r="F5575">
            <v>60717</v>
          </cell>
        </row>
        <row r="5576">
          <cell r="A5576">
            <v>2756</v>
          </cell>
          <cell r="B5576" t="str">
            <v>CABLE cobre Aisl. 4U0 THW - 75 C 600V</v>
          </cell>
          <cell r="C5576" t="str">
            <v>ML</v>
          </cell>
          <cell r="D5576">
            <v>200087</v>
          </cell>
          <cell r="E5576">
            <v>40428</v>
          </cell>
          <cell r="F5576">
            <v>43944</v>
          </cell>
        </row>
        <row r="5578">
          <cell r="A5578">
            <v>103836</v>
          </cell>
          <cell r="B5578" t="str">
            <v>Cable Cobre Aisl. 8 THW - 90 C 600V</v>
          </cell>
          <cell r="C5578" t="str">
            <v>ML</v>
          </cell>
          <cell r="E5578">
            <v>42775</v>
          </cell>
          <cell r="F5578">
            <v>2532</v>
          </cell>
        </row>
        <row r="5580">
          <cell r="A5580">
            <v>2842</v>
          </cell>
          <cell r="B5580" t="str">
            <v>CABLE cobre Aisl. 8 THW - 90 C 600V (NO</v>
          </cell>
          <cell r="C5580" t="str">
            <v>ML</v>
          </cell>
          <cell r="D5580" t="str">
            <v>FACOMEC</v>
          </cell>
          <cell r="E5580">
            <v>42775</v>
          </cell>
          <cell r="F5580">
            <v>2532</v>
          </cell>
        </row>
        <row r="5582">
          <cell r="A5582">
            <v>103896</v>
          </cell>
          <cell r="B5582" t="str">
            <v>CABLE cobre Aisl. 8 THW - 90 C 600V (NO</v>
          </cell>
          <cell r="C5582" t="str">
            <v>ml</v>
          </cell>
          <cell r="E5582">
            <v>42775</v>
          </cell>
          <cell r="F5582">
            <v>2532</v>
          </cell>
        </row>
        <row r="5583">
          <cell r="A5583">
            <v>106398</v>
          </cell>
          <cell r="B5583" t="str">
            <v>CABLE cobre Aisl. HFFR # 12</v>
          </cell>
          <cell r="C5583" t="str">
            <v>ML</v>
          </cell>
          <cell r="E5583">
            <v>42963</v>
          </cell>
          <cell r="F5583">
            <v>1388</v>
          </cell>
        </row>
        <row r="5584">
          <cell r="A5584">
            <v>103831</v>
          </cell>
          <cell r="B5584" t="str">
            <v>Cable Cobre Aislado N°2/0 AWG THHN</v>
          </cell>
          <cell r="C5584" t="str">
            <v>ML</v>
          </cell>
          <cell r="E5584">
            <v>42857</v>
          </cell>
          <cell r="F5584">
            <v>19001</v>
          </cell>
        </row>
        <row r="5585">
          <cell r="A5585">
            <v>105914</v>
          </cell>
          <cell r="B5585" t="str">
            <v>CABLE COBRE AISLADO 500 MCM THW - 90 C</v>
          </cell>
          <cell r="C5585" t="str">
            <v>mL</v>
          </cell>
          <cell r="E5585">
            <v>42636</v>
          </cell>
          <cell r="F5585">
            <v>61311</v>
          </cell>
        </row>
        <row r="5587">
          <cell r="A5587">
            <v>3734</v>
          </cell>
          <cell r="B5587" t="str">
            <v>CABLE cobre desnudo AWG 1/0</v>
          </cell>
          <cell r="C5587" t="str">
            <v>ML</v>
          </cell>
          <cell r="D5587">
            <v>2000887</v>
          </cell>
          <cell r="E5587">
            <v>42773</v>
          </cell>
          <cell r="F5587">
            <v>13898.01</v>
          </cell>
        </row>
        <row r="5588">
          <cell r="A5588">
            <v>103158</v>
          </cell>
          <cell r="B5588" t="str">
            <v>CABLE cobre desnudo AWG 1/0</v>
          </cell>
          <cell r="C5588" t="str">
            <v>ML</v>
          </cell>
          <cell r="D5588">
            <v>2000887</v>
          </cell>
          <cell r="E5588">
            <v>42144</v>
          </cell>
          <cell r="F5588">
            <v>12459</v>
          </cell>
        </row>
        <row r="5590">
          <cell r="A5590">
            <v>103436</v>
          </cell>
          <cell r="B5590" t="str">
            <v>cable cobre desnudo N°4</v>
          </cell>
          <cell r="C5590" t="str">
            <v>mL</v>
          </cell>
          <cell r="E5590">
            <v>42775</v>
          </cell>
          <cell r="F5590">
            <v>6050</v>
          </cell>
        </row>
        <row r="5591">
          <cell r="A5591">
            <v>102510</v>
          </cell>
          <cell r="B5591" t="str">
            <v>CABLE COBRE DESNUDO No. 2/0 AWG 19hilos</v>
          </cell>
          <cell r="C5591" t="str">
            <v>ML</v>
          </cell>
          <cell r="E5591">
            <v>42775</v>
          </cell>
          <cell r="F5591">
            <v>18422</v>
          </cell>
        </row>
        <row r="5593">
          <cell r="A5593">
            <v>103162</v>
          </cell>
          <cell r="B5593" t="str">
            <v>CABLE cobre RG59 AMERICANO</v>
          </cell>
          <cell r="C5593" t="str">
            <v>ML</v>
          </cell>
          <cell r="D5593" t="str">
            <v>FACOMEC</v>
          </cell>
          <cell r="E5593">
            <v>40418</v>
          </cell>
          <cell r="F5593">
            <v>312</v>
          </cell>
        </row>
        <row r="5595">
          <cell r="A5595">
            <v>101728</v>
          </cell>
          <cell r="B5595" t="str">
            <v>Cable cobre THHN 90-600V-2 AWG (NO USAR)</v>
          </cell>
          <cell r="C5595" t="str">
            <v>mL</v>
          </cell>
          <cell r="E5595">
            <v>42618</v>
          </cell>
          <cell r="F5595">
            <v>8004</v>
          </cell>
        </row>
        <row r="5596">
          <cell r="A5596">
            <v>101724</v>
          </cell>
          <cell r="B5596" t="str">
            <v>CABLE cobre THHN 90 - 600V 1/0 AWG</v>
          </cell>
          <cell r="C5596" t="str">
            <v>mL</v>
          </cell>
          <cell r="E5596">
            <v>42835</v>
          </cell>
          <cell r="F5596">
            <v>15550</v>
          </cell>
        </row>
        <row r="5597">
          <cell r="A5597">
            <v>90003</v>
          </cell>
          <cell r="B5597" t="str">
            <v>CABLE cobre THHN 90 - 600V 1/0 AWG (NO</v>
          </cell>
          <cell r="C5597" t="str">
            <v>mL</v>
          </cell>
          <cell r="E5597">
            <v>42835</v>
          </cell>
          <cell r="F5597">
            <v>15550</v>
          </cell>
        </row>
        <row r="5598">
          <cell r="A5598">
            <v>101732</v>
          </cell>
          <cell r="B5598" t="str">
            <v>CABLE cobre THHN 90 - 600V 10 AWG **</v>
          </cell>
          <cell r="C5598" t="str">
            <v>mL</v>
          </cell>
          <cell r="E5598">
            <v>42774</v>
          </cell>
          <cell r="F5598">
            <v>1702</v>
          </cell>
        </row>
        <row r="5599">
          <cell r="A5599">
            <v>103897</v>
          </cell>
          <cell r="B5599" t="str">
            <v>CABLE cobre THHN 90 - 600V 10 AWG **</v>
          </cell>
          <cell r="C5599" t="str">
            <v>ml</v>
          </cell>
          <cell r="E5599">
            <v>42774</v>
          </cell>
          <cell r="F5599">
            <v>1702</v>
          </cell>
        </row>
        <row r="5600">
          <cell r="A5600">
            <v>105260</v>
          </cell>
          <cell r="B5600" t="str">
            <v>CABLE cobre THHN 90 - 600V 12 AWG(NO</v>
          </cell>
          <cell r="C5600" t="str">
            <v>ml</v>
          </cell>
          <cell r="E5600">
            <v>42835</v>
          </cell>
          <cell r="F5600">
            <v>1397</v>
          </cell>
        </row>
        <row r="5601">
          <cell r="A5601">
            <v>90007</v>
          </cell>
          <cell r="B5601" t="str">
            <v>CABLE cobre THHN 90 - 600V 2 AWG</v>
          </cell>
          <cell r="C5601" t="str">
            <v>mL</v>
          </cell>
          <cell r="E5601">
            <v>42807</v>
          </cell>
          <cell r="F5601">
            <v>9500</v>
          </cell>
        </row>
        <row r="5603">
          <cell r="A5603">
            <v>2846</v>
          </cell>
          <cell r="B5603" t="str">
            <v>CABLE cobre THHN 90 - 600V 2 AWG (NO</v>
          </cell>
          <cell r="C5603" t="str">
            <v>ML</v>
          </cell>
          <cell r="D5603">
            <v>200079</v>
          </cell>
          <cell r="E5603">
            <v>43089</v>
          </cell>
          <cell r="F5603">
            <v>10000</v>
          </cell>
        </row>
        <row r="5605">
          <cell r="A5605">
            <v>103833</v>
          </cell>
          <cell r="B5605" t="str">
            <v>CABLE cobre THHN 90 - 600V 2 AWG (NO</v>
          </cell>
          <cell r="C5605" t="str">
            <v>ML</v>
          </cell>
          <cell r="E5605">
            <v>42807</v>
          </cell>
          <cell r="F5605">
            <v>9500</v>
          </cell>
        </row>
        <row r="5606">
          <cell r="A5606">
            <v>103893</v>
          </cell>
          <cell r="B5606" t="str">
            <v>CABLE cobre THHN 90 - 600V 2 AWG (NO</v>
          </cell>
          <cell r="C5606" t="str">
            <v>ml</v>
          </cell>
          <cell r="E5606">
            <v>42807</v>
          </cell>
          <cell r="F5606">
            <v>9500</v>
          </cell>
        </row>
        <row r="5607">
          <cell r="A5607">
            <v>90004</v>
          </cell>
          <cell r="B5607" t="str">
            <v>CABLE cobre THHN 90 - 600V 4 AWG</v>
          </cell>
          <cell r="C5607" t="str">
            <v>mL</v>
          </cell>
          <cell r="E5607">
            <v>42933</v>
          </cell>
          <cell r="F5607">
            <v>6400</v>
          </cell>
        </row>
        <row r="5609">
          <cell r="A5609">
            <v>2845</v>
          </cell>
          <cell r="B5609" t="str">
            <v>CABLE cobre THHN 90 - 600V 4 AWG (NO</v>
          </cell>
          <cell r="C5609" t="str">
            <v>ML</v>
          </cell>
          <cell r="D5609">
            <v>200078</v>
          </cell>
          <cell r="E5609">
            <v>42933</v>
          </cell>
          <cell r="F5609">
            <v>6400</v>
          </cell>
        </row>
        <row r="5610">
          <cell r="A5610">
            <v>101412</v>
          </cell>
          <cell r="B5610" t="str">
            <v>CABLE cobre THHN 90 - 600V 4 AWG (NO</v>
          </cell>
          <cell r="C5610" t="str">
            <v>ML</v>
          </cell>
          <cell r="D5610" t="str">
            <v>26CA02</v>
          </cell>
          <cell r="E5610">
            <v>42933</v>
          </cell>
          <cell r="F5610">
            <v>6400</v>
          </cell>
        </row>
        <row r="5612">
          <cell r="A5612">
            <v>101725</v>
          </cell>
          <cell r="B5612" t="str">
            <v>CABLE cobre THHN 90 - 600V 4 AWG (NO</v>
          </cell>
          <cell r="C5612" t="str">
            <v>mL</v>
          </cell>
          <cell r="E5612">
            <v>42860</v>
          </cell>
          <cell r="F5612">
            <v>6400</v>
          </cell>
        </row>
        <row r="5613">
          <cell r="A5613">
            <v>103834</v>
          </cell>
          <cell r="B5613" t="str">
            <v>CABLE cobre THHN 90 - 600V 4 AWG (NO</v>
          </cell>
          <cell r="C5613" t="str">
            <v>ML</v>
          </cell>
          <cell r="E5613">
            <v>42851</v>
          </cell>
          <cell r="F5613">
            <v>6400</v>
          </cell>
        </row>
        <row r="5614">
          <cell r="A5614">
            <v>103894</v>
          </cell>
          <cell r="B5614" t="str">
            <v>CABLE cobre THHN 90 - 600V 4 AWG (NO</v>
          </cell>
          <cell r="C5614" t="str">
            <v>ml</v>
          </cell>
          <cell r="E5614">
            <v>42860</v>
          </cell>
          <cell r="F5614">
            <v>6400</v>
          </cell>
        </row>
        <row r="5615">
          <cell r="A5615">
            <v>90006</v>
          </cell>
          <cell r="B5615" t="str">
            <v>CABLE cobre THHN 90 - 600V 4/0 AWG **</v>
          </cell>
          <cell r="C5615" t="str">
            <v>mL</v>
          </cell>
          <cell r="E5615">
            <v>42338</v>
          </cell>
          <cell r="F5615">
            <v>28850</v>
          </cell>
        </row>
        <row r="5616">
          <cell r="A5616">
            <v>101727</v>
          </cell>
          <cell r="B5616" t="str">
            <v>CABLE cobre THHN 90 - 600V 4/0 AWG **</v>
          </cell>
          <cell r="C5616" t="str">
            <v>mL</v>
          </cell>
          <cell r="E5616">
            <v>42825</v>
          </cell>
          <cell r="F5616">
            <v>31999</v>
          </cell>
        </row>
        <row r="5617">
          <cell r="A5617">
            <v>103895</v>
          </cell>
          <cell r="B5617" t="str">
            <v>CABLE cobre THHN 90 - 600V 6 AWG</v>
          </cell>
          <cell r="C5617" t="str">
            <v>ml</v>
          </cell>
          <cell r="E5617">
            <v>42857</v>
          </cell>
          <cell r="F5617">
            <v>3850</v>
          </cell>
        </row>
        <row r="5619">
          <cell r="B5619" t="str">
            <v>Tekhne Ltda. Control Integral de Obras</v>
          </cell>
        </row>
        <row r="5623">
          <cell r="B5623" t="str">
            <v>Listado de Insumos</v>
          </cell>
        </row>
        <row r="5625">
          <cell r="A5625">
            <v>43132</v>
          </cell>
          <cell r="C5625" t="str">
            <v>INSTITUTO DISTRITAL DE RECREACION Y</v>
          </cell>
          <cell r="E5625" t="str">
            <v>Página 77</v>
          </cell>
        </row>
        <row r="5628">
          <cell r="A5628" t="str">
            <v>Código</v>
          </cell>
          <cell r="B5628" t="str">
            <v>Descripción</v>
          </cell>
          <cell r="D5628" t="str">
            <v>Unidad</v>
          </cell>
          <cell r="F5628" t="str">
            <v>Referencia</v>
          </cell>
        </row>
        <row r="5631">
          <cell r="A5631">
            <v>2844</v>
          </cell>
          <cell r="B5631" t="str">
            <v>CABLE cobre THHN 90 - 600V 6 AWG (NO</v>
          </cell>
          <cell r="C5631" t="str">
            <v>ML</v>
          </cell>
          <cell r="D5631">
            <v>200077</v>
          </cell>
          <cell r="E5631">
            <v>42933</v>
          </cell>
          <cell r="F5631">
            <v>3850</v>
          </cell>
        </row>
        <row r="5633">
          <cell r="A5633">
            <v>90010</v>
          </cell>
          <cell r="B5633" t="str">
            <v>CABLE cobre THHN 90 - 600V 6 AWG (NO</v>
          </cell>
          <cell r="C5633" t="str">
            <v>mL</v>
          </cell>
          <cell r="E5633">
            <v>42933</v>
          </cell>
          <cell r="F5633">
            <v>3850</v>
          </cell>
        </row>
        <row r="5635">
          <cell r="A5635">
            <v>101425</v>
          </cell>
          <cell r="B5635" t="str">
            <v>CABLE cobre THHN 90 - 600V 6 AWG (NO</v>
          </cell>
          <cell r="C5635" t="str">
            <v>ML</v>
          </cell>
          <cell r="D5635" t="str">
            <v>FACOMEC</v>
          </cell>
          <cell r="E5635">
            <v>42933</v>
          </cell>
          <cell r="F5635">
            <v>3850</v>
          </cell>
        </row>
        <row r="5637">
          <cell r="A5637">
            <v>101731</v>
          </cell>
          <cell r="B5637" t="str">
            <v>CABLE cobre THHN 90 - 600V 6 AWG (NO</v>
          </cell>
          <cell r="C5637" t="str">
            <v>mL</v>
          </cell>
          <cell r="E5637">
            <v>42933</v>
          </cell>
          <cell r="F5637">
            <v>3850</v>
          </cell>
        </row>
        <row r="5638">
          <cell r="A5638">
            <v>103835</v>
          </cell>
          <cell r="B5638" t="str">
            <v>CABLE cobre THHN 90 - 600V 6 AWG (NO</v>
          </cell>
          <cell r="C5638" t="str">
            <v>ML</v>
          </cell>
          <cell r="E5638">
            <v>42933</v>
          </cell>
          <cell r="F5638">
            <v>3850</v>
          </cell>
        </row>
        <row r="5639">
          <cell r="A5639">
            <v>101730</v>
          </cell>
          <cell r="B5639" t="str">
            <v>CABLE cobre THHN 90 - 600V 8 AWG **</v>
          </cell>
          <cell r="C5639" t="str">
            <v>mL</v>
          </cell>
          <cell r="E5639">
            <v>42294</v>
          </cell>
          <cell r="F5639">
            <v>2130</v>
          </cell>
        </row>
        <row r="5641">
          <cell r="A5641">
            <v>101512</v>
          </cell>
          <cell r="B5641" t="str">
            <v>Cable Cu 15 KV, Nº 2 XLPE 90°C aislamiento 100</v>
          </cell>
          <cell r="C5641" t="str">
            <v>ML</v>
          </cell>
          <cell r="D5641" t="str">
            <v>26CA1/0</v>
          </cell>
          <cell r="E5641">
            <v>41759</v>
          </cell>
          <cell r="F5641">
            <v>22839</v>
          </cell>
        </row>
        <row r="5642">
          <cell r="A5642">
            <v>101511</v>
          </cell>
          <cell r="B5642" t="str">
            <v>Cable Cu 15 KV,3 # 2/0 XLPE 90°C aislameinto 100</v>
          </cell>
          <cell r="C5642" t="str">
            <v>ML</v>
          </cell>
          <cell r="D5642" t="str">
            <v>26CA1/0</v>
          </cell>
          <cell r="E5642">
            <v>40428</v>
          </cell>
          <cell r="F5642">
            <v>30044</v>
          </cell>
        </row>
        <row r="5643">
          <cell r="A5643">
            <v>101793</v>
          </cell>
          <cell r="B5643" t="str">
            <v>Cable Cu N° 10 THHN 90 °C 600 V</v>
          </cell>
          <cell r="C5643" t="str">
            <v>ML</v>
          </cell>
          <cell r="D5643">
            <v>200305</v>
          </cell>
          <cell r="E5643">
            <v>43019</v>
          </cell>
          <cell r="F5643">
            <v>1650</v>
          </cell>
        </row>
        <row r="5644">
          <cell r="A5644">
            <v>101411</v>
          </cell>
          <cell r="B5644" t="str">
            <v>CABLE Cu THW N°2 (NO USAR)</v>
          </cell>
          <cell r="C5644" t="str">
            <v>ML</v>
          </cell>
          <cell r="D5644" t="str">
            <v>26CA02</v>
          </cell>
          <cell r="E5644">
            <v>41801</v>
          </cell>
          <cell r="F5644">
            <v>7200</v>
          </cell>
        </row>
        <row r="5646">
          <cell r="A5646">
            <v>105108</v>
          </cell>
          <cell r="B5646" t="str">
            <v>CABLE Cu(2/0)XLPE - 15 KV M.T.</v>
          </cell>
          <cell r="C5646" t="str">
            <v>ML</v>
          </cell>
          <cell r="E5646">
            <v>42819</v>
          </cell>
          <cell r="F5646">
            <v>33467</v>
          </cell>
        </row>
        <row r="5647">
          <cell r="A5647">
            <v>105620</v>
          </cell>
          <cell r="B5647" t="str">
            <v>Cable de aluminio desnudo calibre #2AWG</v>
          </cell>
          <cell r="C5647" t="str">
            <v>mL</v>
          </cell>
          <cell r="E5647">
            <v>42835</v>
          </cell>
          <cell r="F5647">
            <v>1461</v>
          </cell>
        </row>
        <row r="5649">
          <cell r="A5649">
            <v>102360</v>
          </cell>
          <cell r="B5649" t="str">
            <v>Cable de Belden 1 par</v>
          </cell>
          <cell r="C5649" t="str">
            <v>ML</v>
          </cell>
          <cell r="D5649" t="str">
            <v>26CA02</v>
          </cell>
          <cell r="E5649">
            <v>40130</v>
          </cell>
          <cell r="F5649">
            <v>1500</v>
          </cell>
        </row>
        <row r="5650">
          <cell r="A5650">
            <v>102323</v>
          </cell>
          <cell r="B5650" t="str">
            <v>Cable de cobre desnudo # 10 (sum+transp+inst)</v>
          </cell>
          <cell r="C5650" t="str">
            <v>ML</v>
          </cell>
          <cell r="D5650" t="str">
            <v>26CA1/0</v>
          </cell>
          <cell r="E5650">
            <v>40430</v>
          </cell>
          <cell r="F5650">
            <v>3275</v>
          </cell>
        </row>
        <row r="5651">
          <cell r="A5651">
            <v>101484</v>
          </cell>
          <cell r="B5651" t="str">
            <v>Cable de cobre desnudo # 2 (suministro)</v>
          </cell>
          <cell r="C5651" t="str">
            <v>ML</v>
          </cell>
          <cell r="D5651" t="str">
            <v>26CA1/0</v>
          </cell>
          <cell r="E5651">
            <v>42773</v>
          </cell>
          <cell r="F5651">
            <v>8883.35</v>
          </cell>
        </row>
        <row r="5653">
          <cell r="A5653">
            <v>104978</v>
          </cell>
          <cell r="B5653" t="str">
            <v>CABLE DE COBRE DESNUDO N°10</v>
          </cell>
          <cell r="C5653" t="str">
            <v>mL</v>
          </cell>
          <cell r="E5653">
            <v>42775</v>
          </cell>
          <cell r="F5653">
            <v>1725.5</v>
          </cell>
        </row>
        <row r="5654">
          <cell r="A5654">
            <v>104977</v>
          </cell>
          <cell r="B5654" t="str">
            <v>CABLE DE COBRE DESNUDO N°8</v>
          </cell>
          <cell r="C5654" t="str">
            <v>mL</v>
          </cell>
          <cell r="E5654">
            <v>42774</v>
          </cell>
          <cell r="F5654">
            <v>2328</v>
          </cell>
        </row>
        <row r="5655">
          <cell r="A5655">
            <v>105114</v>
          </cell>
          <cell r="B5655" t="str">
            <v>CABLE DE Cu DESNUDO N°12</v>
          </cell>
          <cell r="C5655" t="str">
            <v>ML</v>
          </cell>
          <cell r="E5655">
            <v>42262</v>
          </cell>
          <cell r="F5655">
            <v>740</v>
          </cell>
        </row>
        <row r="5656">
          <cell r="A5656">
            <v>103256</v>
          </cell>
          <cell r="B5656" t="str">
            <v>CABLE DE NEOPRENO 2X18 TELEFONICA</v>
          </cell>
          <cell r="C5656" t="str">
            <v>ML</v>
          </cell>
          <cell r="E5656">
            <v>40431</v>
          </cell>
          <cell r="F5656">
            <v>595</v>
          </cell>
        </row>
        <row r="5658">
          <cell r="A5658">
            <v>101473</v>
          </cell>
          <cell r="B5658" t="str">
            <v>Cable desnudo # 2 AWG instalaciones internas</v>
          </cell>
          <cell r="C5658" t="str">
            <v>ML</v>
          </cell>
          <cell r="D5658" t="str">
            <v>26CA1/0</v>
          </cell>
          <cell r="E5658">
            <v>42248</v>
          </cell>
          <cell r="F5658">
            <v>7950</v>
          </cell>
        </row>
        <row r="5659">
          <cell r="A5659">
            <v>101475</v>
          </cell>
          <cell r="B5659" t="str">
            <v>Cable desnudo # 2/0 enterrado</v>
          </cell>
          <cell r="C5659" t="str">
            <v>ML</v>
          </cell>
          <cell r="D5659" t="str">
            <v>26CA1/0</v>
          </cell>
          <cell r="E5659">
            <v>42837</v>
          </cell>
          <cell r="F5659">
            <v>18422.29</v>
          </cell>
        </row>
        <row r="5661">
          <cell r="A5661">
            <v>103883</v>
          </cell>
          <cell r="B5661" t="str">
            <v>CABLE DESNUDO Nº14 **</v>
          </cell>
          <cell r="C5661" t="str">
            <v>mL</v>
          </cell>
          <cell r="E5661">
            <v>42114</v>
          </cell>
          <cell r="F5661">
            <v>500</v>
          </cell>
        </row>
        <row r="5662">
          <cell r="A5662">
            <v>106595</v>
          </cell>
          <cell r="B5662" t="str">
            <v>CABLE DUPLEX 2 X 18 AWG 18, 600V 100%</v>
          </cell>
          <cell r="C5662" t="str">
            <v>mL</v>
          </cell>
          <cell r="E5662">
            <v>43004</v>
          </cell>
          <cell r="F5662">
            <v>893</v>
          </cell>
        </row>
        <row r="5663">
          <cell r="A5663">
            <v>106542</v>
          </cell>
          <cell r="B5663" t="str">
            <v>CABLE DUPLEX 2X12 (ROLLO X 100 Mts)</v>
          </cell>
          <cell r="C5663" t="str">
            <v>mL</v>
          </cell>
          <cell r="E5663">
            <v>42999</v>
          </cell>
          <cell r="F5663">
            <v>2300</v>
          </cell>
        </row>
        <row r="5664">
          <cell r="A5664">
            <v>105196</v>
          </cell>
          <cell r="B5664" t="str">
            <v>CABLE DUPLEX 2X20 (GRIS)</v>
          </cell>
          <cell r="C5664" t="str">
            <v>ML</v>
          </cell>
          <cell r="E5664">
            <v>41808</v>
          </cell>
          <cell r="F5664">
            <v>413</v>
          </cell>
        </row>
        <row r="5666">
          <cell r="A5666">
            <v>102671</v>
          </cell>
          <cell r="B5666" t="str">
            <v>CABLE DUPLEX Cu N°12</v>
          </cell>
          <cell r="C5666" t="str">
            <v>ML</v>
          </cell>
          <cell r="D5666" t="str">
            <v>26CA1/0</v>
          </cell>
          <cell r="E5666">
            <v>40280</v>
          </cell>
          <cell r="F5666">
            <v>1700</v>
          </cell>
        </row>
        <row r="5667">
          <cell r="A5667">
            <v>103212</v>
          </cell>
          <cell r="B5667" t="str">
            <v>CABLE ENCAUCHETADO 2x8</v>
          </cell>
          <cell r="C5667" t="str">
            <v>ML</v>
          </cell>
          <cell r="D5667" t="str">
            <v>26E308</v>
          </cell>
          <cell r="E5667">
            <v>40428</v>
          </cell>
          <cell r="F5667">
            <v>3800</v>
          </cell>
        </row>
        <row r="5668">
          <cell r="A5668">
            <v>102587</v>
          </cell>
          <cell r="B5668" t="str">
            <v>CABLE ENCAUCHETADO 2 x 12 SPT - 60 C 300V</v>
          </cell>
          <cell r="C5668" t="str">
            <v>ML</v>
          </cell>
          <cell r="D5668" t="str">
            <v>0461061A</v>
          </cell>
          <cell r="E5668">
            <v>42760</v>
          </cell>
          <cell r="F5668">
            <v>3357</v>
          </cell>
        </row>
        <row r="5669">
          <cell r="A5669">
            <v>2758</v>
          </cell>
          <cell r="B5669" t="str">
            <v>CABLE ENCAUCHETADO 2 x 12 SPT - 60 C 300V</v>
          </cell>
          <cell r="C5669" t="str">
            <v>ML</v>
          </cell>
          <cell r="D5669" t="str">
            <v>0461061A</v>
          </cell>
          <cell r="E5669">
            <v>42773</v>
          </cell>
          <cell r="F5669">
            <v>3356.99</v>
          </cell>
        </row>
        <row r="5670">
          <cell r="A5670">
            <v>2759</v>
          </cell>
          <cell r="B5670" t="str">
            <v>CABLE ENCAUCHETADO 2 x 16 SPT - 60 C 300V</v>
          </cell>
          <cell r="C5670" t="str">
            <v>ML</v>
          </cell>
          <cell r="D5670" t="str">
            <v>FACOMEC</v>
          </cell>
          <cell r="E5670">
            <v>42775</v>
          </cell>
          <cell r="F5670">
            <v>1550</v>
          </cell>
        </row>
        <row r="5671">
          <cell r="A5671">
            <v>2757</v>
          </cell>
          <cell r="B5671" t="str">
            <v>CABLE ENCAUCHETADO 2 x 8 ST</v>
          </cell>
          <cell r="C5671" t="str">
            <v>ML</v>
          </cell>
          <cell r="D5671">
            <v>2.6E+209</v>
          </cell>
          <cell r="E5671">
            <v>40428</v>
          </cell>
          <cell r="F5671">
            <v>6452</v>
          </cell>
        </row>
        <row r="5673">
          <cell r="A5673">
            <v>103839</v>
          </cell>
          <cell r="B5673" t="str">
            <v>cable encauchetado 2 x18</v>
          </cell>
          <cell r="C5673" t="str">
            <v>ML</v>
          </cell>
          <cell r="E5673">
            <v>42857</v>
          </cell>
          <cell r="F5673">
            <v>1141</v>
          </cell>
        </row>
        <row r="5675">
          <cell r="A5675">
            <v>758</v>
          </cell>
          <cell r="B5675" t="str">
            <v>CABLE ENCAUCHETADO 3 x 8 ST</v>
          </cell>
          <cell r="C5675" t="str">
            <v>ML</v>
          </cell>
          <cell r="D5675" t="str">
            <v>26E308</v>
          </cell>
          <cell r="E5675">
            <v>42775</v>
          </cell>
          <cell r="F5675">
            <v>9220</v>
          </cell>
        </row>
        <row r="5676">
          <cell r="A5676">
            <v>103100</v>
          </cell>
          <cell r="B5676" t="str">
            <v>CABLE ENCAUCHETADO 3 x12</v>
          </cell>
          <cell r="C5676" t="str">
            <v>ML</v>
          </cell>
          <cell r="D5676" t="str">
            <v>26E308</v>
          </cell>
          <cell r="E5676">
            <v>42857</v>
          </cell>
          <cell r="F5676">
            <v>4212</v>
          </cell>
        </row>
        <row r="5678">
          <cell r="A5678">
            <v>103841</v>
          </cell>
          <cell r="B5678" t="str">
            <v>Cable Encauchetado 3 x12</v>
          </cell>
          <cell r="C5678" t="str">
            <v>ML</v>
          </cell>
          <cell r="E5678">
            <v>42857</v>
          </cell>
          <cell r="F5678">
            <v>4212</v>
          </cell>
        </row>
        <row r="5679">
          <cell r="A5679">
            <v>103840</v>
          </cell>
          <cell r="B5679" t="str">
            <v>CABLE ENCAUCHETADO 3 x14 (600V)</v>
          </cell>
          <cell r="C5679" t="str">
            <v>ML</v>
          </cell>
          <cell r="E5679">
            <v>42775</v>
          </cell>
          <cell r="F5679">
            <v>2700</v>
          </cell>
        </row>
        <row r="5680">
          <cell r="A5680">
            <v>1237</v>
          </cell>
          <cell r="B5680" t="str">
            <v>CABLE ENCAUCHETADO 3X10</v>
          </cell>
          <cell r="C5680" t="str">
            <v>ML</v>
          </cell>
          <cell r="E5680">
            <v>40795</v>
          </cell>
          <cell r="F5680">
            <v>7550</v>
          </cell>
        </row>
        <row r="5681">
          <cell r="A5681">
            <v>103842</v>
          </cell>
          <cell r="B5681" t="str">
            <v>cable encauchetado 3x10</v>
          </cell>
          <cell r="C5681" t="str">
            <v>ML</v>
          </cell>
          <cell r="E5681">
            <v>42485</v>
          </cell>
          <cell r="F5681">
            <v>5200</v>
          </cell>
        </row>
        <row r="5683">
          <cell r="A5683">
            <v>102272</v>
          </cell>
          <cell r="B5683" t="str">
            <v>Cable Encauchetado 3X12 Cu THHN/THWN 600</v>
          </cell>
          <cell r="C5683" t="str">
            <v>ML</v>
          </cell>
          <cell r="D5683">
            <v>200305</v>
          </cell>
          <cell r="E5683">
            <v>42250</v>
          </cell>
          <cell r="F5683">
            <v>3719</v>
          </cell>
        </row>
        <row r="5685">
          <cell r="A5685">
            <v>106098</v>
          </cell>
          <cell r="B5685" t="str">
            <v>CABLE ENCAUCHETADO 3X16 AWG</v>
          </cell>
          <cell r="C5685" t="str">
            <v>ML</v>
          </cell>
          <cell r="E5685">
            <v>42767</v>
          </cell>
          <cell r="F5685">
            <v>2341</v>
          </cell>
        </row>
        <row r="5686">
          <cell r="A5686">
            <v>103072</v>
          </cell>
          <cell r="B5686" t="str">
            <v>CABLE ENCAUCHETADO DE 3 X 12 **</v>
          </cell>
          <cell r="C5686" t="str">
            <v>ML</v>
          </cell>
          <cell r="E5686">
            <v>42857</v>
          </cell>
          <cell r="F5686">
            <v>4212</v>
          </cell>
        </row>
        <row r="5687">
          <cell r="A5687">
            <v>106471</v>
          </cell>
          <cell r="B5687" t="str">
            <v>CABLE ENCAUCHETADO DE 4 X 8</v>
          </cell>
          <cell r="C5687" t="str">
            <v>mL</v>
          </cell>
          <cell r="E5687">
            <v>42986</v>
          </cell>
          <cell r="F5687">
            <v>13864</v>
          </cell>
        </row>
        <row r="5688">
          <cell r="A5688">
            <v>106161</v>
          </cell>
          <cell r="B5688" t="str">
            <v>CABLE MULTIPAR N°6</v>
          </cell>
          <cell r="C5688" t="str">
            <v>ML</v>
          </cell>
          <cell r="E5688">
            <v>42833</v>
          </cell>
          <cell r="F5688">
            <v>5355</v>
          </cell>
        </row>
        <row r="5689">
          <cell r="A5689">
            <v>106543</v>
          </cell>
          <cell r="B5689" t="str">
            <v>CABLE SILICONADO NO. 12</v>
          </cell>
          <cell r="C5689" t="str">
            <v>mL</v>
          </cell>
          <cell r="E5689">
            <v>42999</v>
          </cell>
          <cell r="F5689">
            <v>2200</v>
          </cell>
        </row>
        <row r="5690">
          <cell r="A5690">
            <v>104036</v>
          </cell>
          <cell r="B5690" t="str">
            <v>CABLE TELEFONICO 10 PARES EXTERIOR</v>
          </cell>
          <cell r="C5690" t="str">
            <v>mL</v>
          </cell>
          <cell r="E5690">
            <v>40646</v>
          </cell>
          <cell r="F5690">
            <v>2950</v>
          </cell>
        </row>
        <row r="5691">
          <cell r="A5691">
            <v>104035</v>
          </cell>
          <cell r="B5691" t="str">
            <v>CABLE TELEFONICO 10 PARES INTERIOR</v>
          </cell>
          <cell r="C5691" t="str">
            <v>mL</v>
          </cell>
          <cell r="E5691">
            <v>42998</v>
          </cell>
          <cell r="F5691">
            <v>2200</v>
          </cell>
        </row>
        <row r="5693">
          <cell r="A5693">
            <v>102357</v>
          </cell>
          <cell r="B5693" t="str">
            <v>Cable telefónico de 2 pares</v>
          </cell>
          <cell r="C5693" t="str">
            <v>ML</v>
          </cell>
          <cell r="D5693" t="str">
            <v>26CA02</v>
          </cell>
          <cell r="E5693">
            <v>42998</v>
          </cell>
          <cell r="F5693">
            <v>400</v>
          </cell>
        </row>
        <row r="5695">
          <cell r="A5695">
            <v>106156</v>
          </cell>
          <cell r="B5695" t="str">
            <v>CABLE TELEFONICO DE 50- PARES</v>
          </cell>
          <cell r="C5695" t="str">
            <v>ML</v>
          </cell>
          <cell r="E5695">
            <v>42833</v>
          </cell>
          <cell r="F5695">
            <v>9224</v>
          </cell>
        </row>
        <row r="5697">
          <cell r="A5697">
            <v>101543</v>
          </cell>
          <cell r="B5697" t="str">
            <v>Cable telefónico uso exterior relleno 10x2x0.4mm</v>
          </cell>
          <cell r="C5697" t="str">
            <v>ML</v>
          </cell>
          <cell r="D5697" t="str">
            <v>26CA02</v>
          </cell>
          <cell r="E5697">
            <v>40428</v>
          </cell>
          <cell r="F5697">
            <v>2822</v>
          </cell>
        </row>
        <row r="5699">
          <cell r="A5699">
            <v>106544</v>
          </cell>
          <cell r="B5699" t="str">
            <v>CABLE UTP CATEGORIA 6 S/N CERTIFICADO –</v>
          </cell>
          <cell r="C5699" t="str">
            <v>und</v>
          </cell>
          <cell r="E5699">
            <v>42999</v>
          </cell>
          <cell r="F5699">
            <v>320000</v>
          </cell>
        </row>
        <row r="5701">
          <cell r="B5701" t="str">
            <v>Tekhne Ltda. Control Integral de Obras</v>
          </cell>
        </row>
        <row r="5705">
          <cell r="B5705" t="str">
            <v>Listado de Insumos</v>
          </cell>
        </row>
        <row r="5707">
          <cell r="A5707">
            <v>43132</v>
          </cell>
          <cell r="C5707" t="str">
            <v>INSTITUTO DISTRITAL DE RECREACION Y</v>
          </cell>
          <cell r="E5707" t="str">
            <v>Página 78</v>
          </cell>
        </row>
        <row r="5710">
          <cell r="A5710" t="str">
            <v>Código</v>
          </cell>
          <cell r="B5710" t="str">
            <v>Descripción</v>
          </cell>
          <cell r="D5710" t="str">
            <v>Unidad</v>
          </cell>
          <cell r="F5710" t="str">
            <v>Referencia</v>
          </cell>
        </row>
        <row r="5713">
          <cell r="A5713">
            <v>104722</v>
          </cell>
          <cell r="B5713" t="str">
            <v>CABLE VEHICULAR Nº16</v>
          </cell>
          <cell r="C5713" t="str">
            <v>ML</v>
          </cell>
          <cell r="E5713">
            <v>42219</v>
          </cell>
          <cell r="F5713">
            <v>480</v>
          </cell>
        </row>
        <row r="5714">
          <cell r="A5714">
            <v>105602</v>
          </cell>
          <cell r="B5714" t="str">
            <v>CABLE XLPE 2/0 15KV 100% CINTA 120 mm</v>
          </cell>
          <cell r="C5714" t="str">
            <v>mL</v>
          </cell>
          <cell r="E5714">
            <v>42835</v>
          </cell>
          <cell r="F5714">
            <v>38080</v>
          </cell>
        </row>
        <row r="5715">
          <cell r="A5715">
            <v>105915</v>
          </cell>
          <cell r="B5715" t="str">
            <v>CABLE XLPE 4/0 15 KVA HILOS</v>
          </cell>
          <cell r="C5715" t="str">
            <v>mL</v>
          </cell>
          <cell r="E5715">
            <v>42970</v>
          </cell>
          <cell r="F5715">
            <v>23961</v>
          </cell>
        </row>
        <row r="5716">
          <cell r="A5716">
            <v>104098</v>
          </cell>
          <cell r="B5716" t="str">
            <v>CableFibraOptica2x12HilosMuitimodo50/125 HDPE</v>
          </cell>
          <cell r="C5716" t="str">
            <v>mL</v>
          </cell>
          <cell r="E5716">
            <v>40688</v>
          </cell>
          <cell r="F5716">
            <v>9524</v>
          </cell>
        </row>
        <row r="5718">
          <cell r="A5718">
            <v>102383</v>
          </cell>
          <cell r="B5718" t="str">
            <v>CAJA 20x20x15 PASO TAPA BISAGRA</v>
          </cell>
          <cell r="C5718" t="str">
            <v>UN</v>
          </cell>
          <cell r="D5718" t="str">
            <v>27P6060E</v>
          </cell>
          <cell r="E5718">
            <v>40647</v>
          </cell>
          <cell r="F5718">
            <v>21000</v>
          </cell>
        </row>
        <row r="5719">
          <cell r="A5719">
            <v>748</v>
          </cell>
          <cell r="B5719" t="str">
            <v>CAJA 2400 GALV CG-100 CAL-20</v>
          </cell>
          <cell r="C5719" t="str">
            <v>UN</v>
          </cell>
          <cell r="D5719" t="str">
            <v>66CG100</v>
          </cell>
          <cell r="E5719">
            <v>41171</v>
          </cell>
          <cell r="F5719">
            <v>1438</v>
          </cell>
        </row>
        <row r="5720">
          <cell r="A5720">
            <v>744</v>
          </cell>
          <cell r="B5720" t="str">
            <v>CAJA 30x30x15 STRIP P/CHAPA EPM</v>
          </cell>
          <cell r="C5720" t="str">
            <v>UN</v>
          </cell>
          <cell r="D5720" t="str">
            <v>36S3030H</v>
          </cell>
          <cell r="E5720">
            <v>42219</v>
          </cell>
          <cell r="F5720">
            <v>29500</v>
          </cell>
        </row>
        <row r="5721">
          <cell r="A5721">
            <v>102362</v>
          </cell>
          <cell r="B5721" t="str">
            <v>CAJA 60x60x12 sTRIP P/CHAPA EPM</v>
          </cell>
          <cell r="C5721" t="str">
            <v>UN</v>
          </cell>
          <cell r="D5721" t="str">
            <v>27P6060E</v>
          </cell>
          <cell r="E5721">
            <v>40886</v>
          </cell>
          <cell r="F5721">
            <v>75400</v>
          </cell>
        </row>
        <row r="5722">
          <cell r="A5722">
            <v>747</v>
          </cell>
          <cell r="B5722" t="str">
            <v>CAJA 60x60x15 PASO</v>
          </cell>
          <cell r="C5722" t="str">
            <v>UN</v>
          </cell>
          <cell r="D5722" t="str">
            <v>27P6060E</v>
          </cell>
          <cell r="E5722">
            <v>40886</v>
          </cell>
          <cell r="F5722">
            <v>118668</v>
          </cell>
        </row>
        <row r="5723">
          <cell r="A5723">
            <v>2961</v>
          </cell>
          <cell r="B5723" t="str">
            <v>CAJA BREAKER 2Circ. Monof L/NEX</v>
          </cell>
          <cell r="C5723" t="str">
            <v>UN</v>
          </cell>
          <cell r="D5723" t="str">
            <v>CT-2</v>
          </cell>
          <cell r="E5723">
            <v>40428</v>
          </cell>
          <cell r="F5723">
            <v>17124</v>
          </cell>
        </row>
        <row r="5724">
          <cell r="A5724">
            <v>746</v>
          </cell>
          <cell r="B5724" t="str">
            <v>CAJA BREAKER 4Circ. Monofasica</v>
          </cell>
          <cell r="C5724" t="str">
            <v>UN</v>
          </cell>
          <cell r="D5724" t="str">
            <v>CT-4</v>
          </cell>
          <cell r="E5724">
            <v>42789</v>
          </cell>
          <cell r="F5724">
            <v>23999</v>
          </cell>
        </row>
        <row r="5725">
          <cell r="A5725">
            <v>2962</v>
          </cell>
          <cell r="B5725" t="str">
            <v>CAJA BREAKER 6Circ. Monof L/NEX</v>
          </cell>
          <cell r="C5725" t="str">
            <v>UN</v>
          </cell>
          <cell r="D5725" t="str">
            <v>CT-6</v>
          </cell>
          <cell r="E5725">
            <v>41178</v>
          </cell>
          <cell r="F5725">
            <v>24181</v>
          </cell>
        </row>
        <row r="5726">
          <cell r="A5726">
            <v>2963</v>
          </cell>
          <cell r="B5726" t="str">
            <v>CAJA BREAKER 8Circ. Monof L/NEX</v>
          </cell>
          <cell r="C5726" t="str">
            <v>UN</v>
          </cell>
          <cell r="D5726" t="str">
            <v>CT-8</v>
          </cell>
          <cell r="E5726">
            <v>40428</v>
          </cell>
          <cell r="F5726">
            <v>47850</v>
          </cell>
        </row>
        <row r="5727">
          <cell r="A5727">
            <v>2964</v>
          </cell>
          <cell r="B5727" t="str">
            <v>CAJA BREAKER 9Circ. Monof L/NEX</v>
          </cell>
          <cell r="C5727" t="str">
            <v>UN</v>
          </cell>
          <cell r="D5727" t="str">
            <v>CT-9</v>
          </cell>
          <cell r="E5727">
            <v>40428</v>
          </cell>
          <cell r="F5727">
            <v>66308</v>
          </cell>
        </row>
        <row r="5728">
          <cell r="A5728">
            <v>103183</v>
          </cell>
          <cell r="B5728" t="str">
            <v>CAJA BREAKER 9Circ. Monof L/NEX</v>
          </cell>
          <cell r="C5728" t="str">
            <v>UN</v>
          </cell>
          <cell r="D5728" t="str">
            <v>CT-9</v>
          </cell>
          <cell r="E5728">
            <v>40207</v>
          </cell>
          <cell r="F5728">
            <v>65308</v>
          </cell>
        </row>
        <row r="5729">
          <cell r="A5729">
            <v>101321</v>
          </cell>
          <cell r="B5729" t="str">
            <v>CAJA CUADRADA 2 PERFORACIONES DE 1"</v>
          </cell>
          <cell r="C5729" t="str">
            <v>UN</v>
          </cell>
          <cell r="D5729" t="str">
            <v>60CP5</v>
          </cell>
          <cell r="E5729">
            <v>40428</v>
          </cell>
          <cell r="F5729">
            <v>26970</v>
          </cell>
        </row>
        <row r="5730">
          <cell r="A5730">
            <v>101320</v>
          </cell>
          <cell r="B5730" t="str">
            <v>CAJA CUADRADA 2 PERFORACIONES DE 3/4"</v>
          </cell>
          <cell r="C5730" t="str">
            <v>UN</v>
          </cell>
          <cell r="D5730" t="str">
            <v>60CP5</v>
          </cell>
          <cell r="E5730">
            <v>42865</v>
          </cell>
          <cell r="F5730">
            <v>10000</v>
          </cell>
        </row>
        <row r="5731">
          <cell r="A5731">
            <v>101326</v>
          </cell>
          <cell r="B5731" t="str">
            <v>CAJA CUADRADA 2 PERFORACIONES DE1"</v>
          </cell>
          <cell r="C5731" t="str">
            <v>UN</v>
          </cell>
          <cell r="D5731" t="str">
            <v>60CP5</v>
          </cell>
          <cell r="E5731">
            <v>42837</v>
          </cell>
          <cell r="F5731">
            <v>17850</v>
          </cell>
        </row>
        <row r="5732">
          <cell r="A5732">
            <v>3576</v>
          </cell>
          <cell r="B5732" t="str">
            <v>CAJA CUADRADADA 10.5x10.5x55mm</v>
          </cell>
          <cell r="C5732" t="str">
            <v>UN</v>
          </cell>
          <cell r="D5732" t="str">
            <v>27P92138</v>
          </cell>
          <cell r="E5732">
            <v>41242</v>
          </cell>
          <cell r="F5732">
            <v>2450</v>
          </cell>
        </row>
        <row r="5733">
          <cell r="A5733">
            <v>103107</v>
          </cell>
          <cell r="B5733" t="str">
            <v>CAJA D/PASO 15X15X10cm</v>
          </cell>
          <cell r="C5733" t="str">
            <v>UN</v>
          </cell>
          <cell r="D5733" t="str">
            <v>27P1520</v>
          </cell>
          <cell r="E5733">
            <v>42835</v>
          </cell>
          <cell r="F5733">
            <v>13000</v>
          </cell>
        </row>
        <row r="5734">
          <cell r="A5734">
            <v>3329</v>
          </cell>
          <cell r="B5734" t="str">
            <v>CAJA D/PASO 15X20X10cm LUMINEX</v>
          </cell>
          <cell r="C5734" t="str">
            <v>UN</v>
          </cell>
          <cell r="D5734" t="str">
            <v>27P1520</v>
          </cell>
          <cell r="E5734">
            <v>40681</v>
          </cell>
          <cell r="F5734">
            <v>23410</v>
          </cell>
        </row>
        <row r="5735">
          <cell r="A5735">
            <v>102471</v>
          </cell>
          <cell r="B5735" t="str">
            <v>CAJA DE PASO ELECTRICA 30X30X15</v>
          </cell>
          <cell r="C5735" t="str">
            <v>UN</v>
          </cell>
          <cell r="D5735">
            <v>607</v>
          </cell>
          <cell r="E5735">
            <v>42857</v>
          </cell>
          <cell r="F5735">
            <v>41501.25</v>
          </cell>
        </row>
        <row r="5736">
          <cell r="A5736">
            <v>3520</v>
          </cell>
          <cell r="B5736" t="str">
            <v>CAJA DOBLE PAVCO</v>
          </cell>
          <cell r="C5736" t="str">
            <v>UN</v>
          </cell>
          <cell r="D5736" t="str">
            <v>ROF</v>
          </cell>
          <cell r="E5736">
            <v>40641</v>
          </cell>
          <cell r="F5736">
            <v>2044</v>
          </cell>
        </row>
        <row r="5737">
          <cell r="A5737">
            <v>102384</v>
          </cell>
          <cell r="B5737" t="str">
            <v>CAJA ELECTR.10x10x10 - GALVANIZADA</v>
          </cell>
          <cell r="C5737" t="str">
            <v>UN</v>
          </cell>
          <cell r="D5737" t="str">
            <v>27P6060E</v>
          </cell>
          <cell r="E5737">
            <v>42934</v>
          </cell>
          <cell r="F5737">
            <v>2250</v>
          </cell>
        </row>
        <row r="5738">
          <cell r="A5738">
            <v>101620</v>
          </cell>
          <cell r="B5738" t="str">
            <v>Caja en fundic. de AI IP 55 para breaker 50x40x20</v>
          </cell>
          <cell r="C5738" t="str">
            <v>UN</v>
          </cell>
          <cell r="D5738" t="str">
            <v>TWC-12M</v>
          </cell>
          <cell r="E5738">
            <v>40428</v>
          </cell>
          <cell r="F5738">
            <v>358046</v>
          </cell>
        </row>
        <row r="5740">
          <cell r="A5740">
            <v>103118</v>
          </cell>
          <cell r="B5740" t="str">
            <v>CAJA GALVANIZADA 4"X4" (10X10CM) Doble</v>
          </cell>
          <cell r="C5740" t="str">
            <v>und</v>
          </cell>
          <cell r="E5740">
            <v>42865</v>
          </cell>
          <cell r="F5740">
            <v>2600</v>
          </cell>
        </row>
        <row r="5741">
          <cell r="A5741">
            <v>103424</v>
          </cell>
          <cell r="B5741" t="str">
            <v>CAJA GALVANIZADA OCTOGONAL</v>
          </cell>
          <cell r="C5741" t="str">
            <v>und</v>
          </cell>
          <cell r="E5741">
            <v>42824</v>
          </cell>
          <cell r="F5741">
            <v>1442</v>
          </cell>
        </row>
        <row r="5743">
          <cell r="A5743">
            <v>745</v>
          </cell>
          <cell r="B5743" t="str">
            <v>CAJA GALVANIZADA REF 5800</v>
          </cell>
          <cell r="C5743" t="str">
            <v>UN</v>
          </cell>
          <cell r="D5743" t="str">
            <v>60CP5</v>
          </cell>
          <cell r="E5743">
            <v>42824</v>
          </cell>
          <cell r="F5743">
            <v>1275</v>
          </cell>
        </row>
        <row r="5744">
          <cell r="A5744">
            <v>104123</v>
          </cell>
          <cell r="B5744" t="str">
            <v>CAJA GALVANIZADA REF 5800 (NO USAR)</v>
          </cell>
          <cell r="C5744" t="str">
            <v>UN</v>
          </cell>
          <cell r="D5744" t="str">
            <v>66CG100</v>
          </cell>
          <cell r="E5744">
            <v>42860</v>
          </cell>
          <cell r="F5744">
            <v>1275</v>
          </cell>
        </row>
        <row r="5746">
          <cell r="A5746">
            <v>101691</v>
          </cell>
          <cell r="B5746" t="str">
            <v>Caja maniobras 3 vías, 200 A, 15 KV (sum+ins)</v>
          </cell>
          <cell r="C5746" t="str">
            <v>UN</v>
          </cell>
          <cell r="E5746">
            <v>39965</v>
          </cell>
          <cell r="F5746">
            <v>13400000</v>
          </cell>
        </row>
        <row r="5747">
          <cell r="A5747">
            <v>101690</v>
          </cell>
          <cell r="B5747" t="str">
            <v>Caja maniobras 4 vías, 200 A, 15 KV (sum+ins)</v>
          </cell>
          <cell r="C5747" t="str">
            <v>UN</v>
          </cell>
          <cell r="E5747">
            <v>39965</v>
          </cell>
          <cell r="F5747">
            <v>17542100</v>
          </cell>
        </row>
        <row r="5749">
          <cell r="A5749">
            <v>1762</v>
          </cell>
          <cell r="B5749" t="str">
            <v>CAJA METAL P/DEKO 2VENT L/NEX</v>
          </cell>
          <cell r="C5749" t="str">
            <v>UN</v>
          </cell>
          <cell r="D5749" t="str">
            <v>CDK-2</v>
          </cell>
          <cell r="E5749">
            <v>40207</v>
          </cell>
          <cell r="F5749">
            <v>10672</v>
          </cell>
        </row>
        <row r="5750">
          <cell r="A5750">
            <v>1768</v>
          </cell>
          <cell r="B5750" t="str">
            <v>CAJA METAL P/DEKO 3VENT L/NEX</v>
          </cell>
          <cell r="C5750" t="str">
            <v>UN</v>
          </cell>
          <cell r="D5750" t="str">
            <v>CDK-3</v>
          </cell>
          <cell r="E5750">
            <v>40207</v>
          </cell>
          <cell r="F5750">
            <v>12760</v>
          </cell>
        </row>
        <row r="5752">
          <cell r="A5752">
            <v>104538</v>
          </cell>
          <cell r="B5752" t="str">
            <v>CAJA METALIC.(20X20X15CM)</v>
          </cell>
          <cell r="C5752" t="str">
            <v>UN</v>
          </cell>
          <cell r="E5752">
            <v>42857</v>
          </cell>
          <cell r="F5752">
            <v>21420</v>
          </cell>
        </row>
        <row r="5753">
          <cell r="A5753">
            <v>105097</v>
          </cell>
          <cell r="B5753" t="str">
            <v>CAJA METALIC.(20X20X20CM)</v>
          </cell>
          <cell r="C5753" t="str">
            <v>UN</v>
          </cell>
          <cell r="E5753">
            <v>42825</v>
          </cell>
          <cell r="F5753">
            <v>21420</v>
          </cell>
        </row>
        <row r="5754">
          <cell r="A5754">
            <v>104735</v>
          </cell>
          <cell r="B5754" t="str">
            <v>CAJA METALICA 30X20X12CM</v>
          </cell>
          <cell r="C5754" t="str">
            <v>UN</v>
          </cell>
          <cell r="E5754">
            <v>41199</v>
          </cell>
          <cell r="F5754">
            <v>45000</v>
          </cell>
        </row>
        <row r="5755">
          <cell r="A5755">
            <v>103460</v>
          </cell>
          <cell r="B5755" t="str">
            <v>CAJA METALICA</v>
          </cell>
          <cell r="C5755" t="str">
            <v>UN</v>
          </cell>
          <cell r="E5755">
            <v>40478</v>
          </cell>
          <cell r="F5755">
            <v>17500</v>
          </cell>
        </row>
        <row r="5756">
          <cell r="A5756">
            <v>105198</v>
          </cell>
          <cell r="B5756" t="str">
            <v>CAJA MONOFASICA SEIS CIRCUITOS BARRAJE</v>
          </cell>
          <cell r="C5756" t="str">
            <v>UN</v>
          </cell>
          <cell r="E5756">
            <v>41809</v>
          </cell>
          <cell r="F5756">
            <v>38280</v>
          </cell>
        </row>
        <row r="5757">
          <cell r="A5757">
            <v>105197</v>
          </cell>
          <cell r="B5757" t="str">
            <v>CAJA MONOFASICA TRES CIRCUITOS</v>
          </cell>
          <cell r="C5757" t="str">
            <v>UN</v>
          </cell>
          <cell r="E5757">
            <v>41809</v>
          </cell>
          <cell r="F5757">
            <v>15561</v>
          </cell>
        </row>
        <row r="5759">
          <cell r="A5759">
            <v>750</v>
          </cell>
          <cell r="B5759" t="str">
            <v>CAJA OCTAG GALV OG-100 CAL-20</v>
          </cell>
          <cell r="C5759" t="str">
            <v>UN</v>
          </cell>
          <cell r="D5759" t="str">
            <v>C24</v>
          </cell>
          <cell r="E5759">
            <v>42220</v>
          </cell>
          <cell r="F5759">
            <v>1150</v>
          </cell>
        </row>
        <row r="5761">
          <cell r="A5761">
            <v>104785</v>
          </cell>
          <cell r="B5761" t="str">
            <v>CAJA PARA BREAKER INDUSTRIAL</v>
          </cell>
          <cell r="C5761" t="str">
            <v>UN</v>
          </cell>
          <cell r="E5761">
            <v>42198</v>
          </cell>
          <cell r="F5761">
            <v>29341</v>
          </cell>
        </row>
        <row r="5762">
          <cell r="A5762">
            <v>104568</v>
          </cell>
          <cell r="B5762" t="str">
            <v>CAJA PARA MEDIDOR TRIFA.CARGA30 KVA</v>
          </cell>
          <cell r="C5762" t="str">
            <v>UN</v>
          </cell>
          <cell r="E5762">
            <v>43089</v>
          </cell>
          <cell r="F5762">
            <v>126300</v>
          </cell>
        </row>
        <row r="5763">
          <cell r="A5763">
            <v>105199</v>
          </cell>
          <cell r="B5763" t="str">
            <v>CAJA PARA MEDIDOR TRIFASICO DE 150 AMP</v>
          </cell>
          <cell r="C5763" t="str">
            <v>UN</v>
          </cell>
          <cell r="E5763">
            <v>42773</v>
          </cell>
          <cell r="F5763">
            <v>156000</v>
          </cell>
        </row>
        <row r="5764">
          <cell r="A5764">
            <v>105617</v>
          </cell>
          <cell r="B5764" t="str">
            <v>CAJA PARA MEDIDOR TRIFASICO DE 150 norma</v>
          </cell>
          <cell r="C5764" t="str">
            <v>UN</v>
          </cell>
          <cell r="E5764">
            <v>42835</v>
          </cell>
          <cell r="F5764">
            <v>132054</v>
          </cell>
        </row>
        <row r="5765">
          <cell r="A5765">
            <v>104585</v>
          </cell>
          <cell r="B5765" t="str">
            <v>CAJA PLASTICA 2.400</v>
          </cell>
          <cell r="C5765" t="str">
            <v>UN</v>
          </cell>
          <cell r="E5765">
            <v>42999</v>
          </cell>
          <cell r="F5765">
            <v>900</v>
          </cell>
        </row>
        <row r="5766">
          <cell r="A5766">
            <v>104236</v>
          </cell>
          <cell r="B5766" t="str">
            <v>CAJA PLASTICA 5800 PVC</v>
          </cell>
          <cell r="C5766" t="str">
            <v>und</v>
          </cell>
          <cell r="E5766">
            <v>42999</v>
          </cell>
          <cell r="F5766">
            <v>680</v>
          </cell>
        </row>
        <row r="5767">
          <cell r="A5767">
            <v>105057</v>
          </cell>
          <cell r="B5767" t="str">
            <v>CAJA RADWELL 4 SALIDAS 3/4"-2.400 (4X4)</v>
          </cell>
          <cell r="C5767" t="str">
            <v>UN</v>
          </cell>
          <cell r="E5767">
            <v>41967</v>
          </cell>
          <cell r="F5767">
            <v>14314</v>
          </cell>
        </row>
        <row r="5769">
          <cell r="A5769">
            <v>3563</v>
          </cell>
          <cell r="B5769" t="str">
            <v>CAJA SENCILLA PAVCO</v>
          </cell>
          <cell r="C5769" t="str">
            <v>UN</v>
          </cell>
          <cell r="D5769" t="str">
            <v>ROF</v>
          </cell>
          <cell r="E5769">
            <v>41240</v>
          </cell>
          <cell r="F5769">
            <v>630</v>
          </cell>
        </row>
        <row r="5771">
          <cell r="A5771">
            <v>102089</v>
          </cell>
          <cell r="B5771" t="str">
            <v>CAJA TIPO EB **</v>
          </cell>
          <cell r="C5771" t="str">
            <v>und</v>
          </cell>
          <cell r="E5771">
            <v>40059</v>
          </cell>
          <cell r="F5771">
            <v>40600</v>
          </cell>
        </row>
        <row r="5772">
          <cell r="A5772">
            <v>106592</v>
          </cell>
          <cell r="B5772" t="str">
            <v>CAJA TOTALIZADOR (40X40X10CM)Pint.</v>
          </cell>
          <cell r="C5772" t="str">
            <v>UN</v>
          </cell>
          <cell r="E5772">
            <v>43003</v>
          </cell>
          <cell r="F5772">
            <v>54621</v>
          </cell>
        </row>
        <row r="5774">
          <cell r="B5774" t="str">
            <v>Tekhne Ltda. Control Integral de Obras</v>
          </cell>
        </row>
        <row r="5778">
          <cell r="B5778" t="str">
            <v>Listado de Insumos</v>
          </cell>
        </row>
        <row r="5780">
          <cell r="A5780">
            <v>43132</v>
          </cell>
          <cell r="C5780" t="str">
            <v>INSTITUTO DISTRITAL DE RECREACION Y</v>
          </cell>
          <cell r="E5780" t="str">
            <v>Página 79</v>
          </cell>
        </row>
        <row r="5783">
          <cell r="A5783" t="str">
            <v>Código</v>
          </cell>
          <cell r="B5783" t="str">
            <v>Descripción</v>
          </cell>
          <cell r="D5783" t="str">
            <v>Unidad</v>
          </cell>
          <cell r="F5783" t="str">
            <v>Referencia</v>
          </cell>
        </row>
        <row r="5786">
          <cell r="A5786">
            <v>102872</v>
          </cell>
          <cell r="B5786" t="str">
            <v>CANAL METALICO CAL.20 (10 X10) (Suministro)</v>
          </cell>
          <cell r="C5786" t="str">
            <v>ML</v>
          </cell>
          <cell r="E5786">
            <v>40336</v>
          </cell>
          <cell r="F5786">
            <v>72000</v>
          </cell>
        </row>
        <row r="5787">
          <cell r="A5787">
            <v>106575</v>
          </cell>
          <cell r="B5787" t="str">
            <v>CANALETA BLANCA 20X12-L 2M. NORMA</v>
          </cell>
          <cell r="C5787" t="str">
            <v>und</v>
          </cell>
          <cell r="E5787">
            <v>42999</v>
          </cell>
          <cell r="F5787">
            <v>6500</v>
          </cell>
        </row>
        <row r="5788">
          <cell r="A5788">
            <v>106574</v>
          </cell>
          <cell r="B5788" t="str">
            <v>CANALETA BLANCA 25X25 LARGO 2M</v>
          </cell>
          <cell r="C5788" t="str">
            <v>und</v>
          </cell>
          <cell r="E5788">
            <v>42999</v>
          </cell>
          <cell r="F5788">
            <v>8900</v>
          </cell>
        </row>
        <row r="5789">
          <cell r="A5789">
            <v>106099</v>
          </cell>
          <cell r="B5789" t="str">
            <v>Canaleta Galv.TapaTornillo (4x8)L=2.40m+División</v>
          </cell>
          <cell r="C5789" t="str">
            <v>ML</v>
          </cell>
          <cell r="E5789">
            <v>42767</v>
          </cell>
          <cell r="F5789">
            <v>12236</v>
          </cell>
        </row>
        <row r="5790">
          <cell r="A5790">
            <v>102946</v>
          </cell>
          <cell r="B5790" t="str">
            <v>CANALETA METAL .12 X6 BLANCA</v>
          </cell>
          <cell r="C5790" t="str">
            <v>mL</v>
          </cell>
          <cell r="E5790">
            <v>40353</v>
          </cell>
          <cell r="F5790">
            <v>35000</v>
          </cell>
        </row>
        <row r="5791">
          <cell r="A5791">
            <v>102382</v>
          </cell>
          <cell r="B5791" t="str">
            <v>CANALETA METAL 15 X15 CAL.16 (Suministro)</v>
          </cell>
          <cell r="C5791" t="str">
            <v>ML</v>
          </cell>
          <cell r="E5791">
            <v>40871</v>
          </cell>
          <cell r="F5791">
            <v>35960</v>
          </cell>
        </row>
        <row r="5792">
          <cell r="A5792">
            <v>102672</v>
          </cell>
          <cell r="B5792" t="str">
            <v>CANALETA METAL 15 X5 Cal.16 (Suministro)</v>
          </cell>
          <cell r="C5792" t="str">
            <v>ML</v>
          </cell>
          <cell r="E5792">
            <v>40280</v>
          </cell>
          <cell r="F5792">
            <v>50000</v>
          </cell>
        </row>
        <row r="5793">
          <cell r="A5793">
            <v>3735</v>
          </cell>
          <cell r="B5793" t="str">
            <v>CANALETA METAL C/DIVIS .10 X4 2.40</v>
          </cell>
          <cell r="C5793" t="str">
            <v>UN</v>
          </cell>
          <cell r="E5793">
            <v>42860</v>
          </cell>
          <cell r="F5793">
            <v>29750</v>
          </cell>
        </row>
        <row r="5794">
          <cell r="A5794">
            <v>102263</v>
          </cell>
          <cell r="B5794" t="str">
            <v>CANALETA METAL C/DIVIS .10 X4 (2.40m)</v>
          </cell>
          <cell r="C5794" t="str">
            <v>UN</v>
          </cell>
          <cell r="E5794">
            <v>41073</v>
          </cell>
          <cell r="F5794">
            <v>34800</v>
          </cell>
        </row>
        <row r="5795">
          <cell r="A5795">
            <v>101483</v>
          </cell>
          <cell r="B5795" t="str">
            <v>CANALETA METAL. 20X12,5X2,10 SEPARADOR</v>
          </cell>
          <cell r="C5795" t="str">
            <v>UN</v>
          </cell>
          <cell r="E5795">
            <v>40428</v>
          </cell>
          <cell r="F5795">
            <v>3789</v>
          </cell>
        </row>
        <row r="5796">
          <cell r="A5796">
            <v>106573</v>
          </cell>
          <cell r="B5796" t="str">
            <v>CANALETA PARA PISO 60X13 LARGO 2M.</v>
          </cell>
          <cell r="C5796" t="str">
            <v>und</v>
          </cell>
          <cell r="E5796">
            <v>42999</v>
          </cell>
          <cell r="F5796">
            <v>26393</v>
          </cell>
        </row>
        <row r="5797">
          <cell r="A5797">
            <v>106554</v>
          </cell>
          <cell r="B5797" t="str">
            <v>CANALETA PLASTICA 20X20MM (2 METROS</v>
          </cell>
          <cell r="C5797" t="str">
            <v>und</v>
          </cell>
          <cell r="E5797">
            <v>42999</v>
          </cell>
          <cell r="F5797">
            <v>8300</v>
          </cell>
        </row>
        <row r="5798">
          <cell r="A5798">
            <v>3790</v>
          </cell>
          <cell r="B5798" t="str">
            <v>CANALETA PLASTICA AJOVER 10</v>
          </cell>
          <cell r="C5798" t="str">
            <v>ML</v>
          </cell>
          <cell r="E5798">
            <v>40849</v>
          </cell>
          <cell r="F5798">
            <v>20500</v>
          </cell>
        </row>
        <row r="5799">
          <cell r="A5799">
            <v>104566</v>
          </cell>
          <cell r="B5799" t="str">
            <v>CAPACETE EN ALUMINIO DE 1 "</v>
          </cell>
          <cell r="C5799" t="str">
            <v>UN</v>
          </cell>
          <cell r="E5799">
            <v>43088</v>
          </cell>
          <cell r="F5799">
            <v>3332</v>
          </cell>
        </row>
        <row r="5801">
          <cell r="A5801">
            <v>101208</v>
          </cell>
          <cell r="B5801" t="str">
            <v>Capacete liso en Aluminio 1 1/2"</v>
          </cell>
          <cell r="C5801" t="str">
            <v>UN</v>
          </cell>
          <cell r="D5801" t="str">
            <v>14CM150</v>
          </cell>
          <cell r="E5801">
            <v>42789</v>
          </cell>
          <cell r="F5801">
            <v>4165</v>
          </cell>
        </row>
        <row r="5802">
          <cell r="A5802">
            <v>102329</v>
          </cell>
          <cell r="B5802" t="str">
            <v>CAPACETE PARA Ø2" EMT</v>
          </cell>
          <cell r="C5802" t="str">
            <v>UN</v>
          </cell>
          <cell r="D5802" t="str">
            <v>14CM150</v>
          </cell>
          <cell r="E5802">
            <v>42976</v>
          </cell>
          <cell r="F5802">
            <v>7378</v>
          </cell>
        </row>
        <row r="5804">
          <cell r="A5804">
            <v>105331</v>
          </cell>
          <cell r="B5804" t="str">
            <v>CAPACETE PARA Ø2" EMT (NO USAR)</v>
          </cell>
          <cell r="C5804" t="str">
            <v>UN</v>
          </cell>
          <cell r="E5804">
            <v>42340</v>
          </cell>
          <cell r="F5804">
            <v>6850</v>
          </cell>
        </row>
        <row r="5805">
          <cell r="A5805">
            <v>104702</v>
          </cell>
          <cell r="B5805" t="str">
            <v>CARGA PARA TIRO-AMARILLA 42CW</v>
          </cell>
          <cell r="C5805" t="str">
            <v>UN</v>
          </cell>
          <cell r="E5805">
            <v>42828</v>
          </cell>
          <cell r="F5805">
            <v>286</v>
          </cell>
        </row>
        <row r="5807">
          <cell r="A5807">
            <v>4050</v>
          </cell>
          <cell r="B5807" t="str">
            <v>CARGA AMARILLA 4RS27M</v>
          </cell>
          <cell r="C5807" t="str">
            <v>UN</v>
          </cell>
          <cell r="D5807" t="str">
            <v>4RS27M</v>
          </cell>
          <cell r="E5807">
            <v>41759</v>
          </cell>
          <cell r="F5807">
            <v>754</v>
          </cell>
        </row>
        <row r="5808">
          <cell r="A5808">
            <v>4048</v>
          </cell>
          <cell r="B5808" t="str">
            <v>CARGA AMARILLA FUERTE B.V.</v>
          </cell>
          <cell r="C5808" t="str">
            <v>UN</v>
          </cell>
          <cell r="D5808" t="str">
            <v>42CW</v>
          </cell>
          <cell r="E5808">
            <v>42851</v>
          </cell>
          <cell r="F5808">
            <v>286</v>
          </cell>
        </row>
        <row r="5810">
          <cell r="A5810">
            <v>104703</v>
          </cell>
          <cell r="B5810" t="str">
            <v>CARGA AMERICANA PARA TIRO-VERDE</v>
          </cell>
          <cell r="C5810" t="str">
            <v>UN</v>
          </cell>
          <cell r="E5810">
            <v>42857</v>
          </cell>
          <cell r="F5810">
            <v>286</v>
          </cell>
        </row>
        <row r="5812">
          <cell r="A5812">
            <v>103264</v>
          </cell>
          <cell r="B5812" t="str">
            <v>CARGA CON PERNO** VERDE MEDIA TIRO A</v>
          </cell>
          <cell r="C5812" t="str">
            <v>UN</v>
          </cell>
          <cell r="D5812" t="str">
            <v>22LRSC5</v>
          </cell>
          <cell r="E5812">
            <v>42857</v>
          </cell>
          <cell r="F5812">
            <v>304.83999999999997</v>
          </cell>
        </row>
        <row r="5813">
          <cell r="A5813">
            <v>4051</v>
          </cell>
          <cell r="B5813" t="str">
            <v>CARGA DISCO AMARILLA FUERTE</v>
          </cell>
          <cell r="C5813" t="str">
            <v>UN</v>
          </cell>
          <cell r="D5813" t="str">
            <v>4D60</v>
          </cell>
          <cell r="E5813">
            <v>40428</v>
          </cell>
          <cell r="F5813">
            <v>278</v>
          </cell>
        </row>
        <row r="5814">
          <cell r="A5814">
            <v>4052</v>
          </cell>
          <cell r="B5814" t="str">
            <v>CARGA DISCO VERDE MEDIA</v>
          </cell>
          <cell r="C5814" t="str">
            <v>UN</v>
          </cell>
          <cell r="D5814" t="str">
            <v>3D60</v>
          </cell>
          <cell r="E5814">
            <v>41093</v>
          </cell>
          <cell r="F5814">
            <v>258</v>
          </cell>
        </row>
        <row r="5815">
          <cell r="A5815">
            <v>3687</v>
          </cell>
          <cell r="B5815" t="str">
            <v>CARGA FULMINANTE FUERTE CAL.22</v>
          </cell>
          <cell r="C5815" t="str">
            <v>UN</v>
          </cell>
          <cell r="D5815" t="str">
            <v>22LRSC5</v>
          </cell>
          <cell r="E5815">
            <v>43088</v>
          </cell>
          <cell r="F5815">
            <v>262</v>
          </cell>
        </row>
        <row r="5816">
          <cell r="A5816">
            <v>4049</v>
          </cell>
          <cell r="B5816" t="str">
            <v>CARGA VERDE 3RS27M</v>
          </cell>
          <cell r="C5816" t="str">
            <v>UN</v>
          </cell>
          <cell r="D5816" t="str">
            <v>3RS27M</v>
          </cell>
          <cell r="E5816">
            <v>40430</v>
          </cell>
          <cell r="F5816">
            <v>245</v>
          </cell>
        </row>
        <row r="5817">
          <cell r="A5817">
            <v>4047</v>
          </cell>
          <cell r="B5817" t="str">
            <v>CARGA VERDE MEDIA B.V.</v>
          </cell>
          <cell r="C5817" t="str">
            <v>UN</v>
          </cell>
          <cell r="D5817" t="str">
            <v>32CW</v>
          </cell>
          <cell r="E5817">
            <v>40428</v>
          </cell>
          <cell r="F5817">
            <v>168</v>
          </cell>
        </row>
        <row r="5819">
          <cell r="A5819">
            <v>105017</v>
          </cell>
          <cell r="B5819" t="str">
            <v>CARGADOR DE BATERIAS DE 12 VOLTIOS</v>
          </cell>
          <cell r="C5819" t="str">
            <v>UN</v>
          </cell>
          <cell r="E5819">
            <v>42775</v>
          </cell>
          <cell r="F5819">
            <v>379000</v>
          </cell>
        </row>
        <row r="5820">
          <cell r="A5820">
            <v>105611</v>
          </cell>
          <cell r="B5820" t="str">
            <v>CELDA DE MEDIDA INDIRECTA EN MEDIA</v>
          </cell>
          <cell r="C5820" t="str">
            <v>UN</v>
          </cell>
          <cell r="E5820">
            <v>42837</v>
          </cell>
          <cell r="F5820">
            <v>15708000</v>
          </cell>
        </row>
        <row r="5821">
          <cell r="A5821">
            <v>105606</v>
          </cell>
          <cell r="B5821" t="str">
            <v>CELDA DUPLEX DE M.T. (ENTRADA-SALIDA),</v>
          </cell>
          <cell r="C5821" t="str">
            <v>UN</v>
          </cell>
          <cell r="E5821">
            <v>42837</v>
          </cell>
          <cell r="F5821">
            <v>8568000</v>
          </cell>
        </row>
        <row r="5822">
          <cell r="A5822">
            <v>101566</v>
          </cell>
          <cell r="B5822" t="str">
            <v>Celda medida en MT, medidor electrónico, PT y CT</v>
          </cell>
          <cell r="C5822" t="str">
            <v>UN</v>
          </cell>
          <cell r="E5822">
            <v>40428</v>
          </cell>
          <cell r="F5822">
            <v>13659000</v>
          </cell>
        </row>
        <row r="5823">
          <cell r="A5823">
            <v>105608</v>
          </cell>
          <cell r="B5823" t="str">
            <v>CELDA PARA TRANSFORMADOR TRIFÁSICO</v>
          </cell>
          <cell r="C5823" t="str">
            <v>UN</v>
          </cell>
          <cell r="E5823">
            <v>42837</v>
          </cell>
          <cell r="F5823">
            <v>3654620</v>
          </cell>
        </row>
        <row r="5824">
          <cell r="A5824">
            <v>105607</v>
          </cell>
          <cell r="B5824" t="str">
            <v>CELDA TRIPLEX DE M.T.</v>
          </cell>
          <cell r="C5824" t="str">
            <v>UN</v>
          </cell>
          <cell r="E5824">
            <v>42821</v>
          </cell>
          <cell r="F5824">
            <v>15185590</v>
          </cell>
        </row>
        <row r="5826">
          <cell r="A5826">
            <v>102429</v>
          </cell>
          <cell r="B5826" t="str">
            <v>CENTRAL TELEFONICA 824 6 LINEAS- 16 EXT.</v>
          </cell>
          <cell r="C5826" t="str">
            <v>UN</v>
          </cell>
          <cell r="D5826" t="str">
            <v>27TP18</v>
          </cell>
          <cell r="E5826">
            <v>40170</v>
          </cell>
          <cell r="F5826">
            <v>2500000</v>
          </cell>
        </row>
        <row r="5827">
          <cell r="A5827">
            <v>9468</v>
          </cell>
          <cell r="B5827" t="str">
            <v>CHASIS PARA ENSAMBLADORAS 2 x 17 -</v>
          </cell>
          <cell r="C5827" t="str">
            <v>UN</v>
          </cell>
          <cell r="D5827" t="str">
            <v>2 x 17</v>
          </cell>
          <cell r="E5827">
            <v>40428</v>
          </cell>
          <cell r="F5827">
            <v>100920</v>
          </cell>
        </row>
        <row r="5828">
          <cell r="A5828">
            <v>9465</v>
          </cell>
          <cell r="B5828" t="str">
            <v>CHASIS PARA ENSAMBLADORAS 2 x 17 -</v>
          </cell>
          <cell r="C5828" t="str">
            <v>UN</v>
          </cell>
          <cell r="D5828" t="str">
            <v>2 x 17</v>
          </cell>
          <cell r="E5828">
            <v>40428</v>
          </cell>
          <cell r="F5828">
            <v>112520</v>
          </cell>
        </row>
        <row r="5829">
          <cell r="A5829">
            <v>9469</v>
          </cell>
          <cell r="B5829" t="str">
            <v>CHASIS PARA ENSAMBLADORAS 2 x 32 -</v>
          </cell>
          <cell r="C5829" t="str">
            <v>UN</v>
          </cell>
          <cell r="D5829" t="str">
            <v>2 x 32</v>
          </cell>
          <cell r="E5829">
            <v>40428</v>
          </cell>
          <cell r="F5829">
            <v>90596</v>
          </cell>
        </row>
        <row r="5830">
          <cell r="A5830">
            <v>9466</v>
          </cell>
          <cell r="B5830" t="str">
            <v>CHASIS PARA ENSAMBLADORAS 2 x 32 -</v>
          </cell>
          <cell r="C5830" t="str">
            <v>UN</v>
          </cell>
          <cell r="D5830" t="str">
            <v>2 x 32</v>
          </cell>
          <cell r="E5830">
            <v>40428</v>
          </cell>
          <cell r="F5830">
            <v>138040</v>
          </cell>
        </row>
        <row r="5831">
          <cell r="A5831">
            <v>9470</v>
          </cell>
          <cell r="B5831" t="str">
            <v>CHASIS PARA ENSAMBLADORAS 2 x 96 -</v>
          </cell>
          <cell r="C5831" t="str">
            <v>UN</v>
          </cell>
          <cell r="D5831" t="str">
            <v>2 x 96</v>
          </cell>
          <cell r="E5831">
            <v>40428</v>
          </cell>
          <cell r="F5831">
            <v>192000</v>
          </cell>
        </row>
        <row r="5832">
          <cell r="A5832">
            <v>9467</v>
          </cell>
          <cell r="B5832" t="str">
            <v>CHASIS PARA ENSAMBLADORAS 2 x 96 -</v>
          </cell>
          <cell r="C5832" t="str">
            <v>UN</v>
          </cell>
          <cell r="D5832" t="str">
            <v>2 x 96</v>
          </cell>
          <cell r="E5832">
            <v>40428</v>
          </cell>
          <cell r="F5832">
            <v>262500</v>
          </cell>
        </row>
        <row r="5834">
          <cell r="A5834">
            <v>2419</v>
          </cell>
          <cell r="B5834" t="str">
            <v>CIERR EMPALME 10-100 PARES</v>
          </cell>
          <cell r="C5834" t="str">
            <v>UN</v>
          </cell>
          <cell r="E5834">
            <v>41087</v>
          </cell>
          <cell r="F5834">
            <v>60000</v>
          </cell>
        </row>
        <row r="5835">
          <cell r="A5835">
            <v>2426</v>
          </cell>
          <cell r="B5835" t="str">
            <v>CIERR EMPALME TUBULAR ESTANDAR 700</v>
          </cell>
          <cell r="C5835" t="str">
            <v>UN</v>
          </cell>
          <cell r="E5835">
            <v>40428</v>
          </cell>
          <cell r="F5835">
            <v>30619</v>
          </cell>
        </row>
        <row r="5836">
          <cell r="A5836">
            <v>104564</v>
          </cell>
          <cell r="B5836" t="str">
            <v>CINTA ACERO INOX. 5/8" BAND-IT</v>
          </cell>
          <cell r="C5836" t="str">
            <v>ML</v>
          </cell>
          <cell r="E5836">
            <v>42773</v>
          </cell>
          <cell r="F5836">
            <v>2618</v>
          </cell>
        </row>
        <row r="5837">
          <cell r="A5837">
            <v>1250</v>
          </cell>
          <cell r="B5837" t="str">
            <v>CINTA AISLANTE GRANDE ECONOMICA</v>
          </cell>
          <cell r="C5837" t="str">
            <v>ROLLO</v>
          </cell>
          <cell r="E5837">
            <v>41876</v>
          </cell>
          <cell r="F5837">
            <v>2155</v>
          </cell>
        </row>
        <row r="5838">
          <cell r="A5838">
            <v>104000</v>
          </cell>
          <cell r="B5838" t="str">
            <v>CINTA AUTOFUNDENTE</v>
          </cell>
          <cell r="C5838" t="str">
            <v>ROLLO</v>
          </cell>
          <cell r="E5838">
            <v>42837</v>
          </cell>
          <cell r="F5838">
            <v>18750</v>
          </cell>
        </row>
        <row r="5839">
          <cell r="A5839">
            <v>104100</v>
          </cell>
          <cell r="B5839" t="str">
            <v>Cinta Bandit 1/2" Acero Inoxidable</v>
          </cell>
          <cell r="C5839" t="str">
            <v>ML</v>
          </cell>
          <cell r="E5839">
            <v>42773</v>
          </cell>
          <cell r="F5839">
            <v>1845</v>
          </cell>
        </row>
        <row r="5840">
          <cell r="A5840">
            <v>105672</v>
          </cell>
          <cell r="B5840" t="str">
            <v>CINTA BANDIT 5/8"</v>
          </cell>
          <cell r="C5840" t="str">
            <v>und</v>
          </cell>
          <cell r="E5840">
            <v>42844</v>
          </cell>
          <cell r="F5840">
            <v>2260</v>
          </cell>
        </row>
        <row r="5841">
          <cell r="A5841">
            <v>105106</v>
          </cell>
          <cell r="B5841" t="str">
            <v>Cinta Bandit de 5/8"</v>
          </cell>
          <cell r="C5841" t="str">
            <v>ML</v>
          </cell>
          <cell r="E5841">
            <v>42797</v>
          </cell>
          <cell r="F5841">
            <v>2260</v>
          </cell>
        </row>
        <row r="5842">
          <cell r="A5842">
            <v>106402</v>
          </cell>
          <cell r="B5842" t="str">
            <v>CINTA LED 14.4 W X 5 MTS CON ADAPTADOR</v>
          </cell>
          <cell r="C5842" t="str">
            <v>UN</v>
          </cell>
          <cell r="E5842">
            <v>42513</v>
          </cell>
          <cell r="F5842">
            <v>181300</v>
          </cell>
        </row>
        <row r="5844">
          <cell r="A5844">
            <v>102920</v>
          </cell>
          <cell r="B5844" t="str">
            <v>Cinta</v>
          </cell>
          <cell r="C5844" t="str">
            <v>Rollo</v>
          </cell>
          <cell r="D5844" t="str">
            <v>76CT1/0</v>
          </cell>
          <cell r="E5844">
            <v>42976</v>
          </cell>
          <cell r="F5844">
            <v>94000</v>
          </cell>
        </row>
        <row r="5846">
          <cell r="B5846" t="str">
            <v>Tekhne Ltda. Control Integral de Obras</v>
          </cell>
        </row>
        <row r="5850">
          <cell r="B5850" t="str">
            <v>Listado de Insumos</v>
          </cell>
        </row>
        <row r="5852">
          <cell r="A5852">
            <v>43132</v>
          </cell>
          <cell r="C5852" t="str">
            <v>INSTITUTO DISTRITAL DE RECREACION Y</v>
          </cell>
          <cell r="E5852" t="str">
            <v>Página 80</v>
          </cell>
        </row>
        <row r="5855">
          <cell r="A5855" t="str">
            <v>Código</v>
          </cell>
          <cell r="B5855" t="str">
            <v>Descripción</v>
          </cell>
          <cell r="D5855" t="str">
            <v>Unidad</v>
          </cell>
          <cell r="F5855" t="str">
            <v>Referencia</v>
          </cell>
        </row>
        <row r="5858">
          <cell r="A5858">
            <v>102962</v>
          </cell>
          <cell r="B5858" t="str">
            <v>Cinta Vandit 5/8"***</v>
          </cell>
          <cell r="C5858" t="str">
            <v>mL</v>
          </cell>
          <cell r="E5858">
            <v>41759</v>
          </cell>
          <cell r="F5858">
            <v>2596</v>
          </cell>
        </row>
        <row r="5860">
          <cell r="A5860">
            <v>754</v>
          </cell>
          <cell r="B5860" t="str">
            <v>CLAVIJA BIPOLAR 20 AMP. MARFIL AVE</v>
          </cell>
          <cell r="C5860" t="str">
            <v>UN</v>
          </cell>
          <cell r="D5860" t="str">
            <v>0020-C</v>
          </cell>
          <cell r="E5860">
            <v>40428</v>
          </cell>
          <cell r="F5860">
            <v>2200</v>
          </cell>
        </row>
        <row r="5862">
          <cell r="A5862">
            <v>104708</v>
          </cell>
          <cell r="B5862" t="str">
            <v>CLAVIJA CAUCHO TIPO INDUST.15AMP</v>
          </cell>
          <cell r="C5862" t="str">
            <v>UN</v>
          </cell>
          <cell r="E5862">
            <v>42857</v>
          </cell>
          <cell r="F5862">
            <v>2877</v>
          </cell>
        </row>
        <row r="5864">
          <cell r="A5864">
            <v>3017</v>
          </cell>
          <cell r="B5864" t="str">
            <v>CLAVIJA DE PATA PLANA AVE</v>
          </cell>
          <cell r="C5864" t="str">
            <v>UN</v>
          </cell>
          <cell r="D5864" t="str">
            <v>0092P</v>
          </cell>
          <cell r="E5864">
            <v>40428</v>
          </cell>
          <cell r="F5864">
            <v>402</v>
          </cell>
        </row>
        <row r="5865">
          <cell r="A5865">
            <v>3015</v>
          </cell>
          <cell r="B5865" t="str">
            <v>CLAVIJA DE PATA REDONDA AVE</v>
          </cell>
          <cell r="C5865" t="str">
            <v>UN</v>
          </cell>
          <cell r="D5865">
            <v>69</v>
          </cell>
          <cell r="E5865">
            <v>40428</v>
          </cell>
          <cell r="F5865">
            <v>10210</v>
          </cell>
        </row>
        <row r="5866">
          <cell r="A5866">
            <v>101444</v>
          </cell>
          <cell r="B5866" t="str">
            <v>CLAVIJA Ind.Sobrep.250V,16A(2P+T)IP44</v>
          </cell>
          <cell r="C5866" t="str">
            <v>UN</v>
          </cell>
          <cell r="D5866" t="str">
            <v>0020-C</v>
          </cell>
          <cell r="E5866">
            <v>40428</v>
          </cell>
          <cell r="F5866">
            <v>18570</v>
          </cell>
        </row>
        <row r="5867">
          <cell r="A5867">
            <v>101443</v>
          </cell>
          <cell r="B5867" t="str">
            <v>CLAVIJA Ind.Sobrep.250V,16A(3P+T+N)IP67</v>
          </cell>
          <cell r="C5867" t="str">
            <v>UN</v>
          </cell>
          <cell r="D5867" t="str">
            <v>0020-C</v>
          </cell>
          <cell r="E5867">
            <v>40428</v>
          </cell>
          <cell r="F5867">
            <v>49200</v>
          </cell>
        </row>
        <row r="5869">
          <cell r="A5869">
            <v>104477</v>
          </cell>
          <cell r="B5869" t="str">
            <v>CLAVIJA LEVINTON L6-20</v>
          </cell>
          <cell r="C5869" t="str">
            <v>und</v>
          </cell>
          <cell r="E5869">
            <v>41135</v>
          </cell>
          <cell r="F5869">
            <v>18908</v>
          </cell>
        </row>
        <row r="5870">
          <cell r="A5870">
            <v>103071</v>
          </cell>
          <cell r="B5870" t="str">
            <v>CLAVIJA POLO A TIERRA 15A 125V **</v>
          </cell>
          <cell r="C5870" t="str">
            <v>UN</v>
          </cell>
          <cell r="E5870">
            <v>42775</v>
          </cell>
          <cell r="F5870">
            <v>3213</v>
          </cell>
        </row>
        <row r="5872">
          <cell r="A5872">
            <v>3011</v>
          </cell>
          <cell r="B5872" t="str">
            <v>CLAVIJA TRIPOLAR 20 AMP. MARFIL AVE</v>
          </cell>
          <cell r="C5872" t="str">
            <v>UN</v>
          </cell>
          <cell r="D5872" t="str">
            <v>0020-C3</v>
          </cell>
          <cell r="E5872">
            <v>40428</v>
          </cell>
          <cell r="F5872">
            <v>3445</v>
          </cell>
        </row>
        <row r="5873">
          <cell r="A5873">
            <v>3736</v>
          </cell>
          <cell r="B5873" t="str">
            <v>CLAVO ALTA VELOCIDAD 1" x 1/4"</v>
          </cell>
          <cell r="C5873" t="str">
            <v>UN</v>
          </cell>
          <cell r="D5873" t="str">
            <v>H62</v>
          </cell>
          <cell r="E5873">
            <v>42849</v>
          </cell>
          <cell r="F5873">
            <v>165.41</v>
          </cell>
        </row>
        <row r="5874">
          <cell r="A5874">
            <v>4045</v>
          </cell>
          <cell r="B5874" t="str">
            <v>CLAVO 5/16 X 1" BAJA VELOCIDAD</v>
          </cell>
          <cell r="C5874" t="str">
            <v>UN</v>
          </cell>
          <cell r="D5874">
            <v>1508</v>
          </cell>
          <cell r="E5874">
            <v>40428</v>
          </cell>
          <cell r="F5874">
            <v>107</v>
          </cell>
        </row>
        <row r="5875">
          <cell r="A5875">
            <v>4046</v>
          </cell>
          <cell r="B5875" t="str">
            <v>CLAVO 5/16 X 1/4 " BAJA VELOCIDAD</v>
          </cell>
          <cell r="C5875" t="str">
            <v>UN</v>
          </cell>
          <cell r="D5875">
            <v>1510</v>
          </cell>
          <cell r="E5875">
            <v>40428</v>
          </cell>
          <cell r="F5875">
            <v>107</v>
          </cell>
        </row>
        <row r="5876">
          <cell r="A5876">
            <v>285</v>
          </cell>
          <cell r="B5876" t="str">
            <v>CODO metalico 1 1/2"</v>
          </cell>
          <cell r="C5876" t="str">
            <v>UN</v>
          </cell>
          <cell r="D5876" t="str">
            <v>14CM150</v>
          </cell>
          <cell r="E5876">
            <v>40798</v>
          </cell>
          <cell r="F5876">
            <v>5500</v>
          </cell>
        </row>
        <row r="5877">
          <cell r="A5877">
            <v>284</v>
          </cell>
          <cell r="B5877" t="str">
            <v>CODO metalico 1/2"</v>
          </cell>
          <cell r="C5877" t="str">
            <v>UN</v>
          </cell>
          <cell r="D5877" t="str">
            <v>14CM050</v>
          </cell>
          <cell r="E5877">
            <v>40798</v>
          </cell>
          <cell r="F5877">
            <v>1392</v>
          </cell>
        </row>
        <row r="5878">
          <cell r="A5878">
            <v>283</v>
          </cell>
          <cell r="B5878" t="str">
            <v>CODO metalico 3/4"</v>
          </cell>
          <cell r="C5878" t="str">
            <v>UN</v>
          </cell>
          <cell r="D5878" t="str">
            <v>14CM075</v>
          </cell>
          <cell r="E5878">
            <v>40798</v>
          </cell>
          <cell r="F5878">
            <v>1682</v>
          </cell>
        </row>
        <row r="5879">
          <cell r="A5879">
            <v>133</v>
          </cell>
          <cell r="B5879" t="str">
            <v>CODO metalico 1"</v>
          </cell>
          <cell r="C5879" t="str">
            <v>UN</v>
          </cell>
          <cell r="D5879" t="str">
            <v>14CM100</v>
          </cell>
          <cell r="E5879">
            <v>40207</v>
          </cell>
          <cell r="F5879">
            <v>2700</v>
          </cell>
        </row>
        <row r="5880">
          <cell r="A5880">
            <v>755</v>
          </cell>
          <cell r="B5880" t="str">
            <v>CODO metalico 2"</v>
          </cell>
          <cell r="C5880" t="str">
            <v>UN</v>
          </cell>
          <cell r="D5880" t="str">
            <v>14CM200</v>
          </cell>
          <cell r="E5880">
            <v>40428</v>
          </cell>
          <cell r="F5880">
            <v>16450</v>
          </cell>
        </row>
        <row r="5881">
          <cell r="A5881">
            <v>101574</v>
          </cell>
          <cell r="B5881" t="str">
            <v>Cofre Al fundido IP 65,barraje 3F,5H y accesorios</v>
          </cell>
          <cell r="C5881" t="str">
            <v>UN</v>
          </cell>
          <cell r="D5881" t="str">
            <v>TWC-12M</v>
          </cell>
          <cell r="E5881">
            <v>40428</v>
          </cell>
          <cell r="F5881">
            <v>420000</v>
          </cell>
        </row>
        <row r="5883">
          <cell r="A5883">
            <v>105118</v>
          </cell>
          <cell r="B5883" t="str">
            <v>Cofre Met-Tablero Gral.</v>
          </cell>
          <cell r="C5883" t="str">
            <v>UN</v>
          </cell>
          <cell r="E5883">
            <v>42825</v>
          </cell>
          <cell r="F5883">
            <v>3215618</v>
          </cell>
        </row>
        <row r="5884">
          <cell r="A5884">
            <v>104041</v>
          </cell>
          <cell r="B5884" t="str">
            <v>cofre metálico-para tablero general</v>
          </cell>
          <cell r="C5884" t="str">
            <v>und</v>
          </cell>
          <cell r="E5884">
            <v>40648</v>
          </cell>
          <cell r="F5884">
            <v>480000</v>
          </cell>
        </row>
        <row r="5885">
          <cell r="A5885">
            <v>104777</v>
          </cell>
          <cell r="B5885" t="str">
            <v>COFRE PARA CONTADOR TRIFÁSICO</v>
          </cell>
          <cell r="C5885" t="str">
            <v>UN</v>
          </cell>
          <cell r="E5885">
            <v>41206</v>
          </cell>
          <cell r="F5885">
            <v>58348</v>
          </cell>
        </row>
        <row r="5886">
          <cell r="A5886">
            <v>105000</v>
          </cell>
          <cell r="B5886" t="str">
            <v>COLLARÍN TRANSFORMADOR 8" - 9" T3</v>
          </cell>
          <cell r="C5886" t="str">
            <v>UN</v>
          </cell>
          <cell r="E5886">
            <v>42773</v>
          </cell>
          <cell r="F5886">
            <v>20817</v>
          </cell>
        </row>
        <row r="5887">
          <cell r="A5887">
            <v>3692</v>
          </cell>
          <cell r="B5887" t="str">
            <v>CONDUCTOR ALUMINIO AWG 4/0</v>
          </cell>
          <cell r="C5887" t="str">
            <v>ML</v>
          </cell>
          <cell r="E5887">
            <v>41246</v>
          </cell>
          <cell r="F5887">
            <v>5012</v>
          </cell>
        </row>
        <row r="5888">
          <cell r="A5888">
            <v>105335</v>
          </cell>
          <cell r="B5888" t="str">
            <v>CONDULETA EN "T" Ø 2-EMT</v>
          </cell>
          <cell r="C5888" t="str">
            <v>UN</v>
          </cell>
          <cell r="E5888">
            <v>41955</v>
          </cell>
          <cell r="F5888">
            <v>16936</v>
          </cell>
        </row>
        <row r="5889">
          <cell r="A5889">
            <v>105055</v>
          </cell>
          <cell r="B5889" t="str">
            <v>CONDULETA Ø 1" EN T CON ROSCA</v>
          </cell>
          <cell r="C5889" t="str">
            <v>UN</v>
          </cell>
          <cell r="E5889">
            <v>41974</v>
          </cell>
          <cell r="F5889">
            <v>6800</v>
          </cell>
        </row>
        <row r="5890">
          <cell r="A5890">
            <v>105056</v>
          </cell>
          <cell r="B5890" t="str">
            <v>CONDULETA Ø 3/4" EN T CON ROSCA</v>
          </cell>
          <cell r="C5890" t="str">
            <v>UN</v>
          </cell>
          <cell r="E5890">
            <v>41974</v>
          </cell>
          <cell r="F5890">
            <v>4000</v>
          </cell>
        </row>
        <row r="5892">
          <cell r="A5892">
            <v>3733</v>
          </cell>
          <cell r="B5892" t="str">
            <v>CONECTOR TUBULAR 1/0</v>
          </cell>
          <cell r="C5892" t="str">
            <v>UN</v>
          </cell>
          <cell r="D5892" t="str">
            <v>76CT1/0</v>
          </cell>
          <cell r="E5892">
            <v>43088</v>
          </cell>
          <cell r="F5892">
            <v>2583</v>
          </cell>
        </row>
        <row r="5893">
          <cell r="A5893">
            <v>102917</v>
          </cell>
          <cell r="B5893" t="str">
            <v>CONECTOR x 5.90 MARQUESINAS LAMINA</v>
          </cell>
          <cell r="C5893" t="str">
            <v>UN</v>
          </cell>
          <cell r="D5893" t="str">
            <v>76CT1/0</v>
          </cell>
          <cell r="E5893">
            <v>42976</v>
          </cell>
          <cell r="F5893">
            <v>84000</v>
          </cell>
        </row>
        <row r="5895">
          <cell r="A5895">
            <v>105330</v>
          </cell>
          <cell r="B5895" t="str">
            <v>CONECTOR ACERO EMT Ø2"</v>
          </cell>
          <cell r="C5895" t="str">
            <v>UN</v>
          </cell>
          <cell r="E5895">
            <v>41954</v>
          </cell>
          <cell r="F5895">
            <v>3944</v>
          </cell>
        </row>
        <row r="5896">
          <cell r="A5896">
            <v>738</v>
          </cell>
          <cell r="B5896" t="str">
            <v>CONECTOR COBRE PARA VARILLA CW 5/8"</v>
          </cell>
          <cell r="C5896" t="str">
            <v>UN</v>
          </cell>
          <cell r="E5896">
            <v>42773</v>
          </cell>
          <cell r="F5896">
            <v>5914.3</v>
          </cell>
        </row>
        <row r="5897">
          <cell r="A5897">
            <v>104111</v>
          </cell>
          <cell r="B5897" t="str">
            <v>CONECTOR COBRE PARA VARILLA CW 5/8"</v>
          </cell>
          <cell r="C5897" t="str">
            <v>und</v>
          </cell>
          <cell r="E5897">
            <v>42459</v>
          </cell>
          <cell r="F5897">
            <v>4495</v>
          </cell>
        </row>
        <row r="5898">
          <cell r="A5898">
            <v>105015</v>
          </cell>
          <cell r="B5898" t="str">
            <v>CONECTOR CUÑA CON ESTRIBO 4/0 - 2 AWG</v>
          </cell>
          <cell r="C5898" t="str">
            <v>UN</v>
          </cell>
          <cell r="E5898">
            <v>42773</v>
          </cell>
          <cell r="F5898">
            <v>18529.490000000002</v>
          </cell>
        </row>
        <row r="5899">
          <cell r="A5899">
            <v>105013</v>
          </cell>
          <cell r="B5899" t="str">
            <v>CONECTOR DE COMPRESIÓN RANURAS</v>
          </cell>
          <cell r="C5899" t="str">
            <v>UN</v>
          </cell>
          <cell r="E5899">
            <v>42773</v>
          </cell>
          <cell r="F5899">
            <v>3236.8</v>
          </cell>
        </row>
        <row r="5900">
          <cell r="A5900">
            <v>106182</v>
          </cell>
          <cell r="B5900" t="str">
            <v>CONECTOR DE CORAZA RECTO 11/2"</v>
          </cell>
          <cell r="C5900" t="str">
            <v>UN</v>
          </cell>
          <cell r="E5900">
            <v>42842</v>
          </cell>
          <cell r="F5900">
            <v>8550</v>
          </cell>
        </row>
        <row r="5901">
          <cell r="A5901">
            <v>106112</v>
          </cell>
          <cell r="B5901" t="str">
            <v>CONECTOR DE PERFORACIÓN</v>
          </cell>
          <cell r="C5901" t="str">
            <v>und</v>
          </cell>
          <cell r="E5901">
            <v>42776</v>
          </cell>
          <cell r="F5901">
            <v>7499.4</v>
          </cell>
        </row>
        <row r="5902">
          <cell r="A5902">
            <v>105337</v>
          </cell>
          <cell r="B5902" t="str">
            <v>Conector de Resorte y rosca empalme</v>
          </cell>
          <cell r="C5902" t="str">
            <v>UN</v>
          </cell>
          <cell r="E5902">
            <v>42767</v>
          </cell>
          <cell r="F5902">
            <v>627</v>
          </cell>
        </row>
        <row r="5903">
          <cell r="A5903">
            <v>104699</v>
          </cell>
          <cell r="B5903" t="str">
            <v>CONECTOR DE ROSCA PARA EMPALME DE</v>
          </cell>
          <cell r="C5903" t="str">
            <v>UN</v>
          </cell>
          <cell r="E5903">
            <v>42775</v>
          </cell>
          <cell r="F5903">
            <v>608.25</v>
          </cell>
        </row>
        <row r="5904">
          <cell r="A5904">
            <v>104104</v>
          </cell>
          <cell r="B5904" t="str">
            <v>CONECTOR PARA CORAZA 3/4"</v>
          </cell>
          <cell r="C5904" t="str">
            <v>UN</v>
          </cell>
          <cell r="E5904">
            <v>43089</v>
          </cell>
          <cell r="F5904">
            <v>3500</v>
          </cell>
        </row>
        <row r="5905">
          <cell r="A5905">
            <v>104173</v>
          </cell>
          <cell r="B5905" t="str">
            <v>CONECTOR PARA CORAZA 3/4"RECTO</v>
          </cell>
          <cell r="C5905" t="str">
            <v>UN</v>
          </cell>
          <cell r="E5905">
            <v>40778</v>
          </cell>
          <cell r="F5905">
            <v>2200</v>
          </cell>
        </row>
        <row r="5906">
          <cell r="A5906">
            <v>104176</v>
          </cell>
          <cell r="B5906" t="str">
            <v>CONECTOR PARA CORAZA LIQUID TAPE 3/4"</v>
          </cell>
          <cell r="C5906" t="str">
            <v>UN</v>
          </cell>
          <cell r="E5906">
            <v>40780</v>
          </cell>
          <cell r="F5906">
            <v>2733</v>
          </cell>
        </row>
        <row r="5908">
          <cell r="A5908">
            <v>3562</v>
          </cell>
          <cell r="B5908" t="str">
            <v>CONECTOR RESORTE AZUL ECO</v>
          </cell>
          <cell r="C5908" t="str">
            <v>UN</v>
          </cell>
          <cell r="D5908" t="str">
            <v>99NK30</v>
          </cell>
          <cell r="E5908">
            <v>40428</v>
          </cell>
          <cell r="F5908">
            <v>1681</v>
          </cell>
        </row>
        <row r="5910">
          <cell r="A5910">
            <v>105011</v>
          </cell>
          <cell r="B5910" t="str">
            <v>CONECTOR TERMINAL COMPRE. TIPO PALA 2</v>
          </cell>
          <cell r="C5910" t="str">
            <v>UN</v>
          </cell>
          <cell r="E5910">
            <v>42773</v>
          </cell>
          <cell r="F5910">
            <v>5000.0200000000004</v>
          </cell>
        </row>
        <row r="5911">
          <cell r="A5911">
            <v>105014</v>
          </cell>
          <cell r="B5911" t="str">
            <v>CONECTOR TIPO TORNILLO PUESTA A</v>
          </cell>
          <cell r="C5911" t="str">
            <v>UN</v>
          </cell>
          <cell r="E5911">
            <v>42773</v>
          </cell>
          <cell r="F5911">
            <v>4536.28</v>
          </cell>
        </row>
        <row r="5912">
          <cell r="A5912">
            <v>105329</v>
          </cell>
          <cell r="B5912" t="str">
            <v>CONECTOR TORNILLO INTERIOR PARA EMT</v>
          </cell>
          <cell r="C5912" t="str">
            <v>UN</v>
          </cell>
          <cell r="E5912">
            <v>41954</v>
          </cell>
          <cell r="F5912">
            <v>2784</v>
          </cell>
        </row>
        <row r="5913">
          <cell r="A5913">
            <v>3392</v>
          </cell>
          <cell r="B5913" t="str">
            <v>CONECTOR UNITARIO RELLENO</v>
          </cell>
          <cell r="C5913" t="str">
            <v>UN</v>
          </cell>
          <cell r="E5913">
            <v>42857</v>
          </cell>
          <cell r="F5913">
            <v>436.11</v>
          </cell>
        </row>
        <row r="5914">
          <cell r="A5914">
            <v>3552</v>
          </cell>
          <cell r="B5914" t="str">
            <v>CONECTOR UNITARIO RELLENO 200 PARES</v>
          </cell>
          <cell r="C5914" t="str">
            <v>UN</v>
          </cell>
          <cell r="E5914">
            <v>40428</v>
          </cell>
          <cell r="F5914">
            <v>55680</v>
          </cell>
        </row>
        <row r="5915">
          <cell r="A5915">
            <v>105954</v>
          </cell>
          <cell r="B5915" t="str">
            <v>CONEXION MOTOBOMBA</v>
          </cell>
          <cell r="C5915" t="str">
            <v>GL</v>
          </cell>
          <cell r="E5915">
            <v>42828</v>
          </cell>
          <cell r="F5915">
            <v>394342</v>
          </cell>
        </row>
        <row r="5917">
          <cell r="A5917">
            <v>763</v>
          </cell>
          <cell r="B5917" t="str">
            <v>CONMUTABLE AVE</v>
          </cell>
          <cell r="C5917" t="str">
            <v>UN</v>
          </cell>
          <cell r="D5917">
            <v>402</v>
          </cell>
          <cell r="E5917">
            <v>40177</v>
          </cell>
          <cell r="F5917">
            <v>4965</v>
          </cell>
        </row>
        <row r="5918">
          <cell r="A5918">
            <v>1738</v>
          </cell>
          <cell r="B5918" t="str">
            <v>CONMUTABLE DOBLE Pil. Clas.C L/NEX</v>
          </cell>
          <cell r="C5918" t="str">
            <v>UN</v>
          </cell>
          <cell r="D5918" t="str">
            <v>LX-202CL</v>
          </cell>
          <cell r="E5918">
            <v>40428</v>
          </cell>
          <cell r="F5918">
            <v>33756</v>
          </cell>
        </row>
        <row r="5920">
          <cell r="B5920" t="str">
            <v>Tekhne Ltda. Control Integral de Obras</v>
          </cell>
        </row>
        <row r="5924">
          <cell r="B5924" t="str">
            <v>Listado de Insumos</v>
          </cell>
        </row>
        <row r="5926">
          <cell r="A5926">
            <v>43132</v>
          </cell>
          <cell r="C5926" t="str">
            <v>INSTITUTO DISTRITAL DE RECREACION Y</v>
          </cell>
          <cell r="E5926" t="str">
            <v>Página 81</v>
          </cell>
        </row>
        <row r="5929">
          <cell r="A5929" t="str">
            <v>Código</v>
          </cell>
          <cell r="B5929" t="str">
            <v>Descripción</v>
          </cell>
          <cell r="D5929" t="str">
            <v>Unidad</v>
          </cell>
          <cell r="F5929" t="str">
            <v>Referencia</v>
          </cell>
        </row>
        <row r="5932">
          <cell r="A5932">
            <v>1727</v>
          </cell>
          <cell r="B5932" t="str">
            <v>CONMUTABLE LUZ PILOTO DEKO L/NEX</v>
          </cell>
          <cell r="C5932" t="str">
            <v>UN</v>
          </cell>
          <cell r="D5932" t="str">
            <v>DK2BL+DKT2B</v>
          </cell>
          <cell r="E5932">
            <v>40428</v>
          </cell>
          <cell r="F5932">
            <v>27700</v>
          </cell>
        </row>
        <row r="5933">
          <cell r="A5933">
            <v>1702</v>
          </cell>
          <cell r="B5933" t="str">
            <v>CONMUTABLE Senc. Blc.DEKO L/NEX</v>
          </cell>
          <cell r="C5933" t="str">
            <v>UN</v>
          </cell>
          <cell r="D5933" t="str">
            <v>DK-2B+DKT2B</v>
          </cell>
          <cell r="E5933">
            <v>40428</v>
          </cell>
          <cell r="F5933">
            <v>18906</v>
          </cell>
        </row>
        <row r="5934">
          <cell r="A5934">
            <v>1640</v>
          </cell>
          <cell r="B5934" t="str">
            <v>CONMUTABLE Senc. Clas.C L/NEX</v>
          </cell>
          <cell r="C5934" t="str">
            <v>UN</v>
          </cell>
          <cell r="D5934" t="str">
            <v>LX-020C</v>
          </cell>
          <cell r="E5934">
            <v>40428</v>
          </cell>
          <cell r="F5934">
            <v>7424</v>
          </cell>
        </row>
        <row r="5935">
          <cell r="A5935">
            <v>1644</v>
          </cell>
          <cell r="B5935" t="str">
            <v>CONMUTABLE Senc. Pil.Clas. L/NEX</v>
          </cell>
          <cell r="C5935" t="str">
            <v>UN</v>
          </cell>
          <cell r="D5935" t="str">
            <v>LX-020CL</v>
          </cell>
          <cell r="E5935">
            <v>40428</v>
          </cell>
          <cell r="F5935">
            <v>13874</v>
          </cell>
        </row>
        <row r="5936">
          <cell r="A5936">
            <v>1769</v>
          </cell>
          <cell r="B5936" t="str">
            <v>CONMUTABLE Triple Pil. ABITARE AVE</v>
          </cell>
          <cell r="C5936" t="str">
            <v>UN</v>
          </cell>
          <cell r="D5936" t="str">
            <v>923LP</v>
          </cell>
          <cell r="E5936">
            <v>40428</v>
          </cell>
          <cell r="F5936">
            <v>18606</v>
          </cell>
        </row>
        <row r="5937">
          <cell r="A5937">
            <v>1739</v>
          </cell>
          <cell r="B5937" t="str">
            <v>CONMUTABLE Triple Pil.Clas.C L/NEX</v>
          </cell>
          <cell r="C5937" t="str">
            <v>UN</v>
          </cell>
          <cell r="D5937" t="str">
            <v>LX-222CL</v>
          </cell>
          <cell r="E5937">
            <v>40428</v>
          </cell>
          <cell r="F5937">
            <v>33872</v>
          </cell>
        </row>
        <row r="5939">
          <cell r="A5939">
            <v>104058</v>
          </cell>
          <cell r="B5939" t="str">
            <v>Contactor3x70Ampx220V CHINT-Tripolar</v>
          </cell>
          <cell r="C5939" t="str">
            <v>und</v>
          </cell>
          <cell r="E5939">
            <v>40666</v>
          </cell>
          <cell r="F5939">
            <v>185600</v>
          </cell>
        </row>
        <row r="5940">
          <cell r="A5940">
            <v>104044</v>
          </cell>
          <cell r="B5940" t="str">
            <v>Contactor3x70Ampx220V Telemecanic</v>
          </cell>
          <cell r="C5940" t="str">
            <v>und</v>
          </cell>
          <cell r="E5940">
            <v>40648</v>
          </cell>
          <cell r="F5940">
            <v>487200</v>
          </cell>
        </row>
        <row r="5941">
          <cell r="A5941">
            <v>104057</v>
          </cell>
          <cell r="B5941" t="str">
            <v>Contactor3x70Ampx220V Telemecanic</v>
          </cell>
          <cell r="C5941" t="str">
            <v>und</v>
          </cell>
          <cell r="E5941">
            <v>40648</v>
          </cell>
          <cell r="F5941">
            <v>487200</v>
          </cell>
        </row>
        <row r="5942">
          <cell r="A5942">
            <v>104253</v>
          </cell>
          <cell r="B5942" t="str">
            <v>CONTADOR TRIPOLAR 32A AC BOBINA 220</v>
          </cell>
          <cell r="C5942" t="str">
            <v>UN</v>
          </cell>
          <cell r="E5942">
            <v>41421</v>
          </cell>
          <cell r="F5942">
            <v>395200</v>
          </cell>
        </row>
        <row r="5943">
          <cell r="A5943">
            <v>104001</v>
          </cell>
          <cell r="B5943" t="str">
            <v>Control de Alumbrado (S/Diagrama</v>
          </cell>
          <cell r="C5943" t="str">
            <v>und</v>
          </cell>
          <cell r="E5943">
            <v>40635</v>
          </cell>
          <cell r="F5943">
            <v>2688010</v>
          </cell>
        </row>
        <row r="5944">
          <cell r="A5944">
            <v>104103</v>
          </cell>
          <cell r="B5944" t="str">
            <v>CORAZA AMERICANA 3/4"</v>
          </cell>
          <cell r="C5944" t="str">
            <v>mL</v>
          </cell>
          <cell r="E5944">
            <v>43089</v>
          </cell>
          <cell r="F5944">
            <v>3150</v>
          </cell>
        </row>
        <row r="5946">
          <cell r="A5946">
            <v>102644</v>
          </cell>
          <cell r="B5946" t="str">
            <v>CORAZA DE 2"</v>
          </cell>
          <cell r="C5946" t="str">
            <v>ML</v>
          </cell>
          <cell r="D5946" t="str">
            <v>66CM200U</v>
          </cell>
          <cell r="E5946">
            <v>40689</v>
          </cell>
          <cell r="F5946">
            <v>21112</v>
          </cell>
        </row>
        <row r="5948">
          <cell r="A5948">
            <v>104174</v>
          </cell>
          <cell r="B5948" t="str">
            <v>CORAZA LIQUID TAPE 3/4"</v>
          </cell>
          <cell r="C5948" t="str">
            <v>ML</v>
          </cell>
          <cell r="E5948">
            <v>40780</v>
          </cell>
          <cell r="F5948">
            <v>4784</v>
          </cell>
        </row>
        <row r="5950">
          <cell r="A5950">
            <v>1897</v>
          </cell>
          <cell r="B5950" t="str">
            <v>CORAZA METALICA DE 2"</v>
          </cell>
          <cell r="C5950" t="str">
            <v>ML</v>
          </cell>
          <cell r="D5950" t="str">
            <v>66CM200U</v>
          </cell>
          <cell r="E5950">
            <v>40428</v>
          </cell>
          <cell r="F5950">
            <v>5878</v>
          </cell>
        </row>
        <row r="5952">
          <cell r="A5952">
            <v>106157</v>
          </cell>
          <cell r="B5952" t="str">
            <v>CORAZA TIPO AMERICANA Ø 11/2"</v>
          </cell>
          <cell r="C5952" t="str">
            <v>ML</v>
          </cell>
          <cell r="E5952">
            <v>42833</v>
          </cell>
          <cell r="F5952">
            <v>9238</v>
          </cell>
        </row>
        <row r="5953">
          <cell r="A5953">
            <v>104110</v>
          </cell>
          <cell r="B5953" t="str">
            <v>CORONA ANTIESCALATORIA DE SEGURIDAD</v>
          </cell>
          <cell r="C5953" t="str">
            <v>und</v>
          </cell>
          <cell r="E5953">
            <v>42829</v>
          </cell>
          <cell r="F5953">
            <v>102340</v>
          </cell>
        </row>
        <row r="5955">
          <cell r="A5955">
            <v>101437</v>
          </cell>
          <cell r="B5955" t="str">
            <v>CORTA CIRCUIT IND.TRIP.AUT 25</v>
          </cell>
          <cell r="C5955" t="str">
            <v>UN</v>
          </cell>
          <cell r="D5955" t="str">
            <v>50CT15K</v>
          </cell>
          <cell r="E5955">
            <v>42857</v>
          </cell>
          <cell r="F5955">
            <v>183989.47</v>
          </cell>
        </row>
        <row r="5956">
          <cell r="A5956">
            <v>101436</v>
          </cell>
          <cell r="B5956" t="str">
            <v>CORTA CIRCUIT. IND.TRIP.AUT25</v>
          </cell>
          <cell r="C5956" t="str">
            <v>UN</v>
          </cell>
          <cell r="D5956" t="str">
            <v>50CT15K</v>
          </cell>
          <cell r="E5956">
            <v>40177</v>
          </cell>
          <cell r="F5956">
            <v>255604</v>
          </cell>
        </row>
        <row r="5957">
          <cell r="A5957">
            <v>1172</v>
          </cell>
          <cell r="B5957" t="str">
            <v>CORTA CIRCUITO IND. 15 kv 100A</v>
          </cell>
          <cell r="C5957" t="str">
            <v>UN</v>
          </cell>
          <cell r="D5957" t="str">
            <v>50CT15K</v>
          </cell>
          <cell r="E5957">
            <v>40428</v>
          </cell>
          <cell r="F5957">
            <v>122800</v>
          </cell>
        </row>
        <row r="5958">
          <cell r="A5958">
            <v>101440</v>
          </cell>
          <cell r="B5958" t="str">
            <v>CORTA CIRCUITO IND.TRIP AUT.10</v>
          </cell>
          <cell r="C5958" t="str">
            <v>UN</v>
          </cell>
          <cell r="D5958" t="str">
            <v>50CT15K</v>
          </cell>
          <cell r="E5958">
            <v>40429</v>
          </cell>
          <cell r="F5958">
            <v>127600</v>
          </cell>
        </row>
        <row r="5959">
          <cell r="A5959">
            <v>101439</v>
          </cell>
          <cell r="B5959" t="str">
            <v>CORTA CIRCUITO IND.TRIP AUT.10</v>
          </cell>
          <cell r="C5959" t="str">
            <v>UN</v>
          </cell>
          <cell r="D5959" t="str">
            <v>50CT15K</v>
          </cell>
          <cell r="E5959">
            <v>40429</v>
          </cell>
          <cell r="F5959">
            <v>137600</v>
          </cell>
        </row>
        <row r="5960">
          <cell r="A5960">
            <v>101438</v>
          </cell>
          <cell r="B5960" t="str">
            <v>CORTA CIRCUITO IND.TRIP AUT25</v>
          </cell>
          <cell r="C5960" t="str">
            <v>UN</v>
          </cell>
          <cell r="D5960" t="str">
            <v>50CT15K</v>
          </cell>
          <cell r="E5960">
            <v>42857</v>
          </cell>
          <cell r="F5960">
            <v>188020</v>
          </cell>
        </row>
        <row r="5961">
          <cell r="A5961">
            <v>101441</v>
          </cell>
          <cell r="B5961" t="str">
            <v>CORTA CIRCUITO MONOPOLAR. AUT.10</v>
          </cell>
          <cell r="C5961" t="str">
            <v>UN</v>
          </cell>
          <cell r="D5961" t="str">
            <v>50CT15K</v>
          </cell>
          <cell r="E5961">
            <v>40429</v>
          </cell>
          <cell r="F5961">
            <v>18960</v>
          </cell>
        </row>
        <row r="5962">
          <cell r="A5962">
            <v>739</v>
          </cell>
          <cell r="B5962" t="str">
            <v>CORTACIRCUITO ATORN.1POL 20AMP AVE</v>
          </cell>
          <cell r="C5962" t="str">
            <v>UN</v>
          </cell>
          <cell r="D5962" t="str">
            <v>2220/S1</v>
          </cell>
          <cell r="E5962">
            <v>40429</v>
          </cell>
          <cell r="F5962">
            <v>11840</v>
          </cell>
        </row>
        <row r="5963">
          <cell r="A5963">
            <v>2991</v>
          </cell>
          <cell r="B5963" t="str">
            <v>CORTACIRCUITO ATORN.1POL 50AMP L/NEX</v>
          </cell>
          <cell r="C5963" t="str">
            <v>UN</v>
          </cell>
          <cell r="D5963" t="str">
            <v>DSA-1050</v>
          </cell>
          <cell r="E5963">
            <v>40429</v>
          </cell>
          <cell r="F5963">
            <v>26216</v>
          </cell>
        </row>
        <row r="5964">
          <cell r="A5964">
            <v>2992</v>
          </cell>
          <cell r="B5964" t="str">
            <v>CORTACIRCUITO ATORN.2POL 20AMP L/NEX</v>
          </cell>
          <cell r="C5964" t="str">
            <v>UN</v>
          </cell>
          <cell r="D5964" t="str">
            <v>DSA-2020</v>
          </cell>
          <cell r="E5964">
            <v>40429</v>
          </cell>
          <cell r="F5964">
            <v>27923</v>
          </cell>
        </row>
        <row r="5965">
          <cell r="A5965">
            <v>2994</v>
          </cell>
          <cell r="B5965" t="str">
            <v>CORTACIRCUITO ATORN.2POL 50AMP L/NEX</v>
          </cell>
          <cell r="C5965" t="str">
            <v>UN</v>
          </cell>
          <cell r="D5965" t="str">
            <v>DSA-2050</v>
          </cell>
          <cell r="E5965">
            <v>40429</v>
          </cell>
          <cell r="F5965">
            <v>44428</v>
          </cell>
        </row>
        <row r="5966">
          <cell r="A5966">
            <v>2995</v>
          </cell>
          <cell r="B5966" t="str">
            <v>CORTACIRCUITO ATORN.3POL 20AMP L/NEX</v>
          </cell>
          <cell r="C5966" t="str">
            <v>UN</v>
          </cell>
          <cell r="D5966" t="str">
            <v>DSA-3020</v>
          </cell>
          <cell r="E5966">
            <v>40429</v>
          </cell>
          <cell r="F5966">
            <v>101732</v>
          </cell>
        </row>
        <row r="5967">
          <cell r="A5967">
            <v>2996</v>
          </cell>
          <cell r="B5967" t="str">
            <v>CORTACIRCUITO ATORN.3POL 30AMP L/NEX</v>
          </cell>
          <cell r="C5967" t="str">
            <v>UN</v>
          </cell>
          <cell r="D5967" t="str">
            <v>DSA-3030</v>
          </cell>
          <cell r="E5967">
            <v>40429</v>
          </cell>
          <cell r="F5967">
            <v>101732</v>
          </cell>
        </row>
        <row r="5968">
          <cell r="A5968">
            <v>2997</v>
          </cell>
          <cell r="B5968" t="str">
            <v>CORTACIRCUITO ATORN.3POL 50AMP L/NEX</v>
          </cell>
          <cell r="C5968" t="str">
            <v>UN</v>
          </cell>
          <cell r="D5968" t="str">
            <v>DSA-3050</v>
          </cell>
          <cell r="E5968">
            <v>40429</v>
          </cell>
          <cell r="F5968">
            <v>101732</v>
          </cell>
        </row>
        <row r="5969">
          <cell r="A5969">
            <v>2980</v>
          </cell>
          <cell r="B5969" t="str">
            <v>CORTACIRCUITO ENCH. 1POL 20AMP L/NEX</v>
          </cell>
          <cell r="C5969" t="str">
            <v>UN</v>
          </cell>
          <cell r="D5969" t="str">
            <v>DSE-1020</v>
          </cell>
          <cell r="E5969">
            <v>40429</v>
          </cell>
          <cell r="F5969">
            <v>7802</v>
          </cell>
        </row>
        <row r="5970">
          <cell r="A5970">
            <v>2981</v>
          </cell>
          <cell r="B5970" t="str">
            <v>CORTACIRCUITO ENCH. 1POL 30AMP L/NEX</v>
          </cell>
          <cell r="C5970" t="str">
            <v>UN</v>
          </cell>
          <cell r="D5970" t="str">
            <v>DSE-1030</v>
          </cell>
          <cell r="E5970">
            <v>41537</v>
          </cell>
          <cell r="F5970">
            <v>8120</v>
          </cell>
        </row>
        <row r="5971">
          <cell r="A5971">
            <v>2982</v>
          </cell>
          <cell r="B5971" t="str">
            <v>CORTACIRCUITO ENCH. 1POL 50AMP L/NEX</v>
          </cell>
          <cell r="C5971" t="str">
            <v>UN</v>
          </cell>
          <cell r="D5971" t="str">
            <v>DSE-1050</v>
          </cell>
          <cell r="E5971">
            <v>40429</v>
          </cell>
          <cell r="F5971">
            <v>7802</v>
          </cell>
        </row>
        <row r="5972">
          <cell r="A5972">
            <v>2983</v>
          </cell>
          <cell r="B5972" t="str">
            <v>CORTACIRCUITO ENCH. 2POL 20AMP L/NEX</v>
          </cell>
          <cell r="C5972" t="str">
            <v>UN</v>
          </cell>
          <cell r="D5972" t="str">
            <v>DSE-2020</v>
          </cell>
          <cell r="E5972">
            <v>40429</v>
          </cell>
          <cell r="F5972">
            <v>39556</v>
          </cell>
        </row>
        <row r="5973">
          <cell r="A5973">
            <v>2984</v>
          </cell>
          <cell r="B5973" t="str">
            <v>CORTACIRCUITO ENCH. 2POL 30AMP L/NEX</v>
          </cell>
          <cell r="C5973" t="str">
            <v>UN</v>
          </cell>
          <cell r="D5973" t="str">
            <v>DSE-2030</v>
          </cell>
          <cell r="E5973">
            <v>40429</v>
          </cell>
          <cell r="F5973">
            <v>47328</v>
          </cell>
        </row>
        <row r="5974">
          <cell r="A5974">
            <v>2985</v>
          </cell>
          <cell r="B5974" t="str">
            <v>CORTACIRCUITO ENCH. 2POL 50AMP L/NEX</v>
          </cell>
          <cell r="C5974" t="str">
            <v>UN</v>
          </cell>
          <cell r="D5974" t="str">
            <v>DSE-2050</v>
          </cell>
          <cell r="E5974">
            <v>40429</v>
          </cell>
          <cell r="F5974">
            <v>44428</v>
          </cell>
        </row>
        <row r="5975">
          <cell r="A5975">
            <v>2986</v>
          </cell>
          <cell r="B5975" t="str">
            <v>CORTACIRCUITO ENCH. 3POL 20AMP L/NEX</v>
          </cell>
          <cell r="C5975" t="str">
            <v>UN</v>
          </cell>
          <cell r="D5975" t="str">
            <v>DSE-3020</v>
          </cell>
          <cell r="E5975">
            <v>40429</v>
          </cell>
          <cell r="F5975">
            <v>87928</v>
          </cell>
        </row>
        <row r="5976">
          <cell r="A5976">
            <v>2987</v>
          </cell>
          <cell r="B5976" t="str">
            <v>CORTACIRCUITO ENCH. 3POL 30AMP L/NEX</v>
          </cell>
          <cell r="C5976" t="str">
            <v>UN</v>
          </cell>
          <cell r="D5976" t="str">
            <v>DSE-3030</v>
          </cell>
          <cell r="E5976">
            <v>40177</v>
          </cell>
          <cell r="F5976">
            <v>87928</v>
          </cell>
        </row>
        <row r="5977">
          <cell r="A5977">
            <v>2988</v>
          </cell>
          <cell r="B5977" t="str">
            <v>CORTACIRCUITO ENCH. 3POL 50AMP L/NEX</v>
          </cell>
          <cell r="C5977" t="str">
            <v>UN</v>
          </cell>
          <cell r="D5977" t="str">
            <v>DSE-3050</v>
          </cell>
          <cell r="E5977">
            <v>40429</v>
          </cell>
          <cell r="F5977">
            <v>87928</v>
          </cell>
        </row>
        <row r="5978">
          <cell r="A5978">
            <v>626</v>
          </cell>
          <cell r="B5978" t="str">
            <v>CORTACIRCUITO IND. 2POL 30AMP L/NEX</v>
          </cell>
          <cell r="C5978" t="str">
            <v>UN</v>
          </cell>
          <cell r="D5978" t="str">
            <v>DPX-U 527111</v>
          </cell>
          <cell r="E5978">
            <v>40429</v>
          </cell>
          <cell r="F5978">
            <v>372200</v>
          </cell>
        </row>
        <row r="5979">
          <cell r="A5979">
            <v>447</v>
          </cell>
          <cell r="B5979" t="str">
            <v>CORTACIRCUITO IND. 2POL 40AMP L/NEX</v>
          </cell>
          <cell r="C5979" t="str">
            <v>UN</v>
          </cell>
          <cell r="D5979" t="str">
            <v>DPX-U 527112</v>
          </cell>
          <cell r="E5979">
            <v>40798</v>
          </cell>
          <cell r="F5979">
            <v>355300</v>
          </cell>
        </row>
        <row r="5980">
          <cell r="A5980">
            <v>855</v>
          </cell>
          <cell r="B5980" t="str">
            <v>CORTACIRCUITO IND. 3POL 25AMP L/NEX</v>
          </cell>
          <cell r="C5980" t="str">
            <v>UN</v>
          </cell>
          <cell r="D5980" t="str">
            <v>DPX-U 527211</v>
          </cell>
          <cell r="E5980">
            <v>40177</v>
          </cell>
          <cell r="F5980">
            <v>352176</v>
          </cell>
        </row>
        <row r="5981">
          <cell r="A5981">
            <v>648</v>
          </cell>
          <cell r="B5981" t="str">
            <v>CORTACIRCUITO IND. 3POL 40AMP L/NEX</v>
          </cell>
          <cell r="C5981" t="str">
            <v>UN</v>
          </cell>
          <cell r="D5981" t="str">
            <v>DPXU 527212</v>
          </cell>
          <cell r="E5981">
            <v>40429</v>
          </cell>
          <cell r="F5981">
            <v>312504</v>
          </cell>
        </row>
        <row r="5982">
          <cell r="A5982">
            <v>2993</v>
          </cell>
          <cell r="B5982" t="str">
            <v>CORTACIRCUTO ATORN.2POL 30AMP L/NEX</v>
          </cell>
          <cell r="C5982" t="str">
            <v>UN</v>
          </cell>
          <cell r="D5982" t="str">
            <v>DSA-2030</v>
          </cell>
          <cell r="E5982">
            <v>40429</v>
          </cell>
          <cell r="F5982">
            <v>44428</v>
          </cell>
        </row>
        <row r="5984">
          <cell r="A5984">
            <v>104999</v>
          </cell>
          <cell r="B5984" t="str">
            <v>CRUCETA DE MADERA DE 2 ML para</v>
          </cell>
          <cell r="C5984" t="str">
            <v>UN</v>
          </cell>
          <cell r="E5984">
            <v>42773</v>
          </cell>
          <cell r="F5984">
            <v>109200</v>
          </cell>
        </row>
        <row r="5985">
          <cell r="A5985">
            <v>101684</v>
          </cell>
          <cell r="B5985" t="str">
            <v>Cuarto 10 m X 5 m a prueba de fuego x 3 horas</v>
          </cell>
          <cell r="C5985" t="str">
            <v>UN</v>
          </cell>
          <cell r="E5985">
            <v>40429</v>
          </cell>
          <cell r="F5985">
            <v>17250000</v>
          </cell>
        </row>
        <row r="5986">
          <cell r="A5986">
            <v>1044</v>
          </cell>
          <cell r="B5986" t="str">
            <v>CUCHILLA MONOP. 400 A 15K</v>
          </cell>
          <cell r="C5986" t="str">
            <v>UN</v>
          </cell>
          <cell r="E5986">
            <v>40429</v>
          </cell>
          <cell r="F5986">
            <v>123500</v>
          </cell>
        </row>
        <row r="5988">
          <cell r="A5988">
            <v>103119</v>
          </cell>
          <cell r="B5988" t="str">
            <v>CURVA 90° PVC 1"</v>
          </cell>
          <cell r="C5988" t="str">
            <v>UN</v>
          </cell>
          <cell r="D5988">
            <v>11076</v>
          </cell>
          <cell r="E5988">
            <v>40416</v>
          </cell>
          <cell r="F5988">
            <v>471</v>
          </cell>
        </row>
        <row r="5990">
          <cell r="A5990">
            <v>104357</v>
          </cell>
          <cell r="B5990" t="str">
            <v>CURVA GALV IMC 1 1/2"</v>
          </cell>
          <cell r="C5990" t="str">
            <v>UN</v>
          </cell>
          <cell r="E5990">
            <v>42789</v>
          </cell>
          <cell r="F5990">
            <v>10700</v>
          </cell>
        </row>
        <row r="5992">
          <cell r="B5992" t="str">
            <v>Tekhne Ltda. Control Integral de Obras</v>
          </cell>
        </row>
        <row r="5996">
          <cell r="B5996" t="str">
            <v>Listado de Insumos</v>
          </cell>
        </row>
        <row r="5998">
          <cell r="A5998">
            <v>43132</v>
          </cell>
          <cell r="C5998" t="str">
            <v>INSTITUTO DISTRITAL DE RECREACION Y</v>
          </cell>
          <cell r="E5998" t="str">
            <v>Página 82</v>
          </cell>
        </row>
        <row r="6001">
          <cell r="A6001" t="str">
            <v>Código</v>
          </cell>
          <cell r="B6001" t="str">
            <v>Descripción</v>
          </cell>
          <cell r="D6001" t="str">
            <v>Unidad</v>
          </cell>
          <cell r="F6001" t="str">
            <v>Referencia</v>
          </cell>
        </row>
        <row r="6004">
          <cell r="A6004">
            <v>100749</v>
          </cell>
          <cell r="B6004" t="str">
            <v>CURVA CONDUIT 90° PVC 1 1/2"</v>
          </cell>
          <cell r="C6004" t="str">
            <v>UN</v>
          </cell>
          <cell r="D6004">
            <v>11076</v>
          </cell>
          <cell r="E6004">
            <v>42409</v>
          </cell>
          <cell r="F6004">
            <v>1750</v>
          </cell>
        </row>
        <row r="6005">
          <cell r="A6005">
            <v>756</v>
          </cell>
          <cell r="B6005" t="str">
            <v>CURVA CONDUIT 90° PVC 2"</v>
          </cell>
          <cell r="C6005" t="str">
            <v>UN</v>
          </cell>
          <cell r="D6005">
            <v>11076</v>
          </cell>
          <cell r="E6005">
            <v>42857</v>
          </cell>
          <cell r="F6005">
            <v>3000</v>
          </cell>
        </row>
        <row r="6007">
          <cell r="A6007">
            <v>103185</v>
          </cell>
          <cell r="B6007" t="str">
            <v>CURVA CONDUIT 90° PVC 1" PAVCO</v>
          </cell>
          <cell r="C6007" t="str">
            <v>UN</v>
          </cell>
          <cell r="E6007">
            <v>42857</v>
          </cell>
          <cell r="F6007">
            <v>700</v>
          </cell>
        </row>
        <row r="6008">
          <cell r="A6008">
            <v>104354</v>
          </cell>
          <cell r="B6008" t="str">
            <v>CURVA CONDUIT 90º PVC 3/4"</v>
          </cell>
          <cell r="C6008" t="str">
            <v>UN</v>
          </cell>
          <cell r="E6008">
            <v>42809</v>
          </cell>
          <cell r="F6008">
            <v>500</v>
          </cell>
        </row>
        <row r="6009">
          <cell r="A6009">
            <v>104355</v>
          </cell>
          <cell r="B6009" t="str">
            <v>CURVA CONDUIT 90º PVC 1/2"</v>
          </cell>
          <cell r="C6009" t="str">
            <v>UN</v>
          </cell>
          <cell r="E6009">
            <v>42808</v>
          </cell>
          <cell r="F6009">
            <v>300</v>
          </cell>
        </row>
        <row r="6011">
          <cell r="A6011">
            <v>103122</v>
          </cell>
          <cell r="B6011" t="str">
            <v>CURVA EMT 1"</v>
          </cell>
          <cell r="C6011" t="str">
            <v>UN</v>
          </cell>
          <cell r="D6011">
            <v>12856</v>
          </cell>
          <cell r="E6011">
            <v>40411</v>
          </cell>
          <cell r="F6011">
            <v>2860</v>
          </cell>
        </row>
        <row r="6013">
          <cell r="A6013">
            <v>105193</v>
          </cell>
          <cell r="B6013" t="str">
            <v>CURVA EMT 1/2"</v>
          </cell>
          <cell r="C6013" t="str">
            <v>UN</v>
          </cell>
          <cell r="E6013">
            <v>41806</v>
          </cell>
          <cell r="F6013">
            <v>877</v>
          </cell>
        </row>
        <row r="6014">
          <cell r="A6014">
            <v>105334</v>
          </cell>
          <cell r="B6014" t="str">
            <v>CURVA EMT 2"</v>
          </cell>
          <cell r="C6014" t="str">
            <v>UN</v>
          </cell>
          <cell r="E6014">
            <v>43000</v>
          </cell>
          <cell r="F6014">
            <v>9900</v>
          </cell>
        </row>
        <row r="6016">
          <cell r="A6016">
            <v>102470</v>
          </cell>
          <cell r="B6016" t="str">
            <v>CURVA EMT 3"</v>
          </cell>
          <cell r="C6016" t="str">
            <v>UN</v>
          </cell>
          <cell r="D6016" t="str">
            <v>14CM150</v>
          </cell>
          <cell r="E6016">
            <v>42502</v>
          </cell>
          <cell r="F6016">
            <v>42000</v>
          </cell>
        </row>
        <row r="6018">
          <cell r="A6018">
            <v>106467</v>
          </cell>
          <cell r="B6018" t="str">
            <v>CURVA EMT 4"</v>
          </cell>
          <cell r="C6018" t="str">
            <v>UN</v>
          </cell>
          <cell r="E6018">
            <v>42944</v>
          </cell>
          <cell r="F6018">
            <v>59400</v>
          </cell>
        </row>
        <row r="6019">
          <cell r="A6019">
            <v>104096</v>
          </cell>
          <cell r="B6019" t="str">
            <v>CURVA GALV IMC 2"</v>
          </cell>
          <cell r="C6019" t="str">
            <v>UN</v>
          </cell>
          <cell r="E6019">
            <v>42857</v>
          </cell>
          <cell r="F6019">
            <v>23100</v>
          </cell>
        </row>
        <row r="6020">
          <cell r="A6020">
            <v>104997</v>
          </cell>
          <cell r="B6020" t="str">
            <v>DESCARGADOR DE SOBRETENSIÓN 12KV -</v>
          </cell>
          <cell r="C6020" t="str">
            <v>UN</v>
          </cell>
          <cell r="E6020">
            <v>42773</v>
          </cell>
          <cell r="F6020">
            <v>108615</v>
          </cell>
        </row>
        <row r="6021">
          <cell r="A6021">
            <v>105609</v>
          </cell>
          <cell r="B6021" t="str">
            <v>DESCARGADOR DE SOBRETENSIÓN TIPO</v>
          </cell>
          <cell r="C6021" t="str">
            <v>UN</v>
          </cell>
          <cell r="E6021">
            <v>42837</v>
          </cell>
          <cell r="F6021">
            <v>147560</v>
          </cell>
        </row>
        <row r="6023">
          <cell r="A6023">
            <v>102262</v>
          </cell>
          <cell r="B6023" t="str">
            <v>Diagnóstico,Mtto, suministro y MdeO EyV archivo</v>
          </cell>
          <cell r="C6023" t="str">
            <v>UN</v>
          </cell>
          <cell r="D6023" t="str">
            <v>DK1B+DKT2B</v>
          </cell>
          <cell r="E6023">
            <v>40113</v>
          </cell>
          <cell r="F6023">
            <v>22000000</v>
          </cell>
        </row>
        <row r="6025">
          <cell r="A6025">
            <v>105002</v>
          </cell>
          <cell r="B6025" t="str">
            <v>DIAGONAL METALICA VARILLA T1 - Galv.</v>
          </cell>
          <cell r="C6025" t="str">
            <v>UN</v>
          </cell>
          <cell r="E6025">
            <v>42773</v>
          </cell>
          <cell r="F6025">
            <v>8606.08</v>
          </cell>
        </row>
        <row r="6027">
          <cell r="A6027">
            <v>775</v>
          </cell>
          <cell r="B6027" t="str">
            <v>DIMMER 500 W - 110V ABITARE AVE</v>
          </cell>
          <cell r="C6027" t="str">
            <v>UN</v>
          </cell>
          <cell r="D6027">
            <v>918</v>
          </cell>
          <cell r="E6027">
            <v>40429</v>
          </cell>
          <cell r="F6027">
            <v>18290</v>
          </cell>
        </row>
        <row r="6028">
          <cell r="A6028">
            <v>3211</v>
          </cell>
          <cell r="B6028" t="str">
            <v>DIMMER 500 W - 110V VOLARE</v>
          </cell>
          <cell r="C6028" t="str">
            <v>UN</v>
          </cell>
          <cell r="D6028">
            <v>1018</v>
          </cell>
          <cell r="E6028">
            <v>40429</v>
          </cell>
          <cell r="F6028">
            <v>29451</v>
          </cell>
        </row>
        <row r="6029">
          <cell r="A6029">
            <v>3339</v>
          </cell>
          <cell r="B6029" t="str">
            <v>DIMMER DE TOQUE SENC O CONM LUZ PIL</v>
          </cell>
          <cell r="C6029" t="str">
            <v>UN</v>
          </cell>
          <cell r="D6029" t="str">
            <v>XMC-7D3L</v>
          </cell>
          <cell r="E6029">
            <v>40429</v>
          </cell>
          <cell r="F6029">
            <v>53202</v>
          </cell>
        </row>
        <row r="6030">
          <cell r="A6030">
            <v>3068</v>
          </cell>
          <cell r="B6030" t="str">
            <v>DIMMER DESL SENC 120V+TAPA MAX L/NEX</v>
          </cell>
          <cell r="C6030" t="str">
            <v>UN</v>
          </cell>
          <cell r="D6030" t="str">
            <v>XMC-7L</v>
          </cell>
          <cell r="E6030">
            <v>40429</v>
          </cell>
          <cell r="F6030">
            <v>69904</v>
          </cell>
        </row>
        <row r="6031">
          <cell r="A6031">
            <v>1950</v>
          </cell>
          <cell r="B6031" t="str">
            <v>DIMMER GIRATORIO DOBLE L/NEX</v>
          </cell>
          <cell r="C6031" t="str">
            <v>UN</v>
          </cell>
          <cell r="D6031" t="str">
            <v>LX-707C3</v>
          </cell>
          <cell r="E6031">
            <v>40429</v>
          </cell>
          <cell r="F6031">
            <v>57000</v>
          </cell>
        </row>
        <row r="6032">
          <cell r="A6032">
            <v>1963</v>
          </cell>
          <cell r="B6032" t="str">
            <v>DIMMER GIRATORIO SENCILLO L/NEX</v>
          </cell>
          <cell r="C6032" t="str">
            <v>UN</v>
          </cell>
          <cell r="D6032" t="str">
            <v>LX-070C3</v>
          </cell>
          <cell r="E6032">
            <v>40429</v>
          </cell>
          <cell r="F6032">
            <v>37200</v>
          </cell>
        </row>
        <row r="6033">
          <cell r="A6033">
            <v>3363</v>
          </cell>
          <cell r="B6033" t="str">
            <v>DIMMERS DESLIZ SENC 120V KORA L/NEX</v>
          </cell>
          <cell r="C6033" t="str">
            <v>UN</v>
          </cell>
          <cell r="D6033" t="str">
            <v>KR7BDL</v>
          </cell>
          <cell r="E6033">
            <v>40177</v>
          </cell>
          <cell r="F6033">
            <v>45927</v>
          </cell>
        </row>
        <row r="6034">
          <cell r="A6034">
            <v>3364</v>
          </cell>
          <cell r="B6034" t="str">
            <v>DIMMERS TOQUE SENC O CONM LUZ PIL</v>
          </cell>
          <cell r="C6034" t="str">
            <v>UN</v>
          </cell>
          <cell r="D6034" t="str">
            <v>KR7BD3L</v>
          </cell>
          <cell r="E6034">
            <v>40429</v>
          </cell>
          <cell r="F6034">
            <v>42340</v>
          </cell>
        </row>
        <row r="6036">
          <cell r="A6036">
            <v>105575</v>
          </cell>
          <cell r="B6036" t="str">
            <v>DISPOSITIVO PARA PROTECCION</v>
          </cell>
          <cell r="C6036" t="str">
            <v>UN</v>
          </cell>
          <cell r="E6036">
            <v>42846</v>
          </cell>
          <cell r="F6036">
            <v>1001980</v>
          </cell>
        </row>
        <row r="6037">
          <cell r="A6037">
            <v>105569</v>
          </cell>
          <cell r="B6037" t="str">
            <v>DISPOSITIVO PARA PROTECCION</v>
          </cell>
          <cell r="C6037" t="str">
            <v>UN</v>
          </cell>
          <cell r="E6037">
            <v>42837</v>
          </cell>
          <cell r="F6037">
            <v>1001980</v>
          </cell>
        </row>
        <row r="6038">
          <cell r="A6038">
            <v>103420</v>
          </cell>
          <cell r="B6038" t="str">
            <v>DUCTO PVC 3" TDP CORRUGADO</v>
          </cell>
          <cell r="C6038" t="str">
            <v>ML</v>
          </cell>
          <cell r="E6038">
            <v>42432</v>
          </cell>
          <cell r="F6038">
            <v>5945</v>
          </cell>
        </row>
        <row r="6039">
          <cell r="A6039">
            <v>103602</v>
          </cell>
          <cell r="B6039" t="str">
            <v>DUCTO ELECTRICO DB 3" L=6M NORMA</v>
          </cell>
          <cell r="C6039" t="str">
            <v>mL</v>
          </cell>
          <cell r="E6039">
            <v>42825</v>
          </cell>
          <cell r="F6039">
            <v>8429</v>
          </cell>
        </row>
        <row r="6041">
          <cell r="A6041">
            <v>66</v>
          </cell>
          <cell r="B6041" t="str">
            <v>DUCTO TEL.LIV.3"(TUBO 6M)PAVCO</v>
          </cell>
          <cell r="C6041" t="str">
            <v>mL</v>
          </cell>
          <cell r="D6041">
            <v>12511</v>
          </cell>
          <cell r="E6041">
            <v>40778</v>
          </cell>
          <cell r="F6041">
            <v>5042</v>
          </cell>
        </row>
        <row r="6043">
          <cell r="A6043">
            <v>1709</v>
          </cell>
          <cell r="B6043" t="str">
            <v>DUCTO VERTICAL DE 3X8</v>
          </cell>
          <cell r="C6043" t="str">
            <v>ML</v>
          </cell>
          <cell r="E6043">
            <v>39892</v>
          </cell>
          <cell r="F6043">
            <v>59196</v>
          </cell>
        </row>
        <row r="6044">
          <cell r="A6044">
            <v>101535</v>
          </cell>
          <cell r="B6044" t="str">
            <v>Empalme BT 1000 V con resina 91-B1x2 3M o</v>
          </cell>
          <cell r="C6044" t="str">
            <v>JGO</v>
          </cell>
          <cell r="E6044">
            <v>40429</v>
          </cell>
          <cell r="F6044">
            <v>141821</v>
          </cell>
        </row>
        <row r="6045">
          <cell r="A6045">
            <v>101418</v>
          </cell>
          <cell r="B6045" t="str">
            <v>Empalme de Resina Sumergible **</v>
          </cell>
          <cell r="C6045" t="str">
            <v>JGO</v>
          </cell>
          <cell r="E6045">
            <v>42815</v>
          </cell>
          <cell r="F6045">
            <v>168800</v>
          </cell>
        </row>
        <row r="6046">
          <cell r="A6046">
            <v>104318</v>
          </cell>
          <cell r="B6046" t="str">
            <v>Empalme en Derivación 91B1 (Juego x 2</v>
          </cell>
          <cell r="C6046" t="str">
            <v>UN</v>
          </cell>
          <cell r="E6046">
            <v>42800</v>
          </cell>
          <cell r="F6046">
            <v>164323</v>
          </cell>
        </row>
        <row r="6047">
          <cell r="A6047">
            <v>102625</v>
          </cell>
          <cell r="B6047" t="str">
            <v>Empalme para afloramiento de 3" **</v>
          </cell>
          <cell r="C6047" t="str">
            <v>UN</v>
          </cell>
          <cell r="E6047">
            <v>40250</v>
          </cell>
          <cell r="F6047">
            <v>3248</v>
          </cell>
        </row>
        <row r="6048">
          <cell r="A6048">
            <v>100751</v>
          </cell>
          <cell r="B6048" t="str">
            <v>Empalme Resina 91 B1 PARA 8AWG-14</v>
          </cell>
          <cell r="C6048" t="str">
            <v>JGO</v>
          </cell>
          <cell r="E6048">
            <v>42797</v>
          </cell>
          <cell r="F6048">
            <v>160800</v>
          </cell>
        </row>
        <row r="6049">
          <cell r="A6049">
            <v>102620</v>
          </cell>
          <cell r="B6049" t="str">
            <v>ENCENDEDOR TIPO CHIMENEA (CHISPERO)</v>
          </cell>
          <cell r="C6049" t="str">
            <v>UN</v>
          </cell>
          <cell r="E6049">
            <v>42808</v>
          </cell>
          <cell r="F6049">
            <v>41650</v>
          </cell>
        </row>
        <row r="6050">
          <cell r="A6050">
            <v>102294</v>
          </cell>
          <cell r="B6050" t="str">
            <v>Equipo automático alumbrado emergencia 2x20W</v>
          </cell>
          <cell r="C6050" t="str">
            <v>UN</v>
          </cell>
          <cell r="E6050">
            <v>42857</v>
          </cell>
          <cell r="F6050">
            <v>839900</v>
          </cell>
        </row>
        <row r="6051">
          <cell r="A6051">
            <v>104790</v>
          </cell>
          <cell r="B6051" t="str">
            <v>EQUIPO CONTRA</v>
          </cell>
          <cell r="C6051" t="str">
            <v>UN</v>
          </cell>
          <cell r="E6051">
            <v>41207</v>
          </cell>
          <cell r="F6051">
            <v>16472000</v>
          </cell>
        </row>
        <row r="6052">
          <cell r="A6052">
            <v>104757</v>
          </cell>
          <cell r="B6052" t="str">
            <v>ESPARRAGO 5/8"L=5" GRADO-7</v>
          </cell>
          <cell r="C6052" t="str">
            <v>UN</v>
          </cell>
          <cell r="E6052">
            <v>42934</v>
          </cell>
          <cell r="F6052">
            <v>3275</v>
          </cell>
        </row>
        <row r="6053">
          <cell r="A6053">
            <v>105003</v>
          </cell>
          <cell r="B6053" t="str">
            <v>ESPARRAGO 5/8x24 "</v>
          </cell>
          <cell r="C6053" t="str">
            <v>UN</v>
          </cell>
          <cell r="E6053">
            <v>42773</v>
          </cell>
          <cell r="F6053">
            <v>7341.11</v>
          </cell>
        </row>
        <row r="6054">
          <cell r="A6054">
            <v>104196</v>
          </cell>
          <cell r="B6054" t="str">
            <v>EXTENSION ELECTRICA -100M</v>
          </cell>
          <cell r="C6054" t="str">
            <v>DIA</v>
          </cell>
          <cell r="E6054">
            <v>40800</v>
          </cell>
          <cell r="F6054">
            <v>12000</v>
          </cell>
        </row>
        <row r="6055">
          <cell r="A6055">
            <v>104665</v>
          </cell>
          <cell r="B6055" t="str">
            <v>EXTRACTOR BAÑO Ø6" REJILLA PLÁSTICA</v>
          </cell>
          <cell r="C6055" t="str">
            <v>UN</v>
          </cell>
          <cell r="E6055">
            <v>43088</v>
          </cell>
          <cell r="F6055">
            <v>86870</v>
          </cell>
        </row>
        <row r="6056">
          <cell r="A6056">
            <v>3524</v>
          </cell>
          <cell r="B6056" t="str">
            <v>FAROL DE PEDESTAL DE 70W-208-220V</v>
          </cell>
          <cell r="C6056" t="str">
            <v>UN</v>
          </cell>
          <cell r="E6056">
            <v>41815</v>
          </cell>
          <cell r="F6056">
            <v>220000</v>
          </cell>
        </row>
        <row r="6057">
          <cell r="A6057">
            <v>102091</v>
          </cell>
          <cell r="B6057" t="str">
            <v>FIJACIONES BREAKER **</v>
          </cell>
          <cell r="C6057" t="str">
            <v>und</v>
          </cell>
          <cell r="E6057">
            <v>40059</v>
          </cell>
          <cell r="F6057">
            <v>1392</v>
          </cell>
        </row>
        <row r="6058">
          <cell r="A6058">
            <v>100490</v>
          </cell>
          <cell r="B6058" t="str">
            <v>Fotocelda 1000 W - incluye base</v>
          </cell>
          <cell r="C6058" t="str">
            <v>UN</v>
          </cell>
          <cell r="E6058">
            <v>42774</v>
          </cell>
          <cell r="F6058">
            <v>12300</v>
          </cell>
        </row>
        <row r="6059">
          <cell r="A6059">
            <v>106672</v>
          </cell>
          <cell r="B6059" t="str">
            <v>FOTOCELDA 1000 W 208 V 5 PINES</v>
          </cell>
          <cell r="C6059" t="str">
            <v>und</v>
          </cell>
          <cell r="E6059">
            <v>43091</v>
          </cell>
          <cell r="F6059">
            <v>23460</v>
          </cell>
        </row>
        <row r="6060">
          <cell r="A6060">
            <v>105958</v>
          </cell>
          <cell r="B6060" t="str">
            <v>Fotocelda electrónica 1000 W 1800 V</v>
          </cell>
          <cell r="C6060" t="str">
            <v>und</v>
          </cell>
          <cell r="E6060">
            <v>42774</v>
          </cell>
          <cell r="F6060">
            <v>12300</v>
          </cell>
        </row>
        <row r="6061">
          <cell r="A6061">
            <v>104384</v>
          </cell>
          <cell r="B6061" t="str">
            <v>FOTOCONTROL</v>
          </cell>
          <cell r="C6061" t="str">
            <v>und</v>
          </cell>
          <cell r="E6061">
            <v>41080</v>
          </cell>
          <cell r="F6061">
            <v>310000</v>
          </cell>
        </row>
        <row r="6063">
          <cell r="A6063">
            <v>4044</v>
          </cell>
          <cell r="B6063" t="str">
            <v>FULMINANTES CAL.22 ALTA VEL MORADO</v>
          </cell>
          <cell r="C6063" t="str">
            <v>UN</v>
          </cell>
          <cell r="D6063" t="str">
            <v>22LRSC6</v>
          </cell>
          <cell r="E6063">
            <v>40429</v>
          </cell>
          <cell r="F6063">
            <v>150</v>
          </cell>
        </row>
        <row r="6065">
          <cell r="A6065">
            <v>105007</v>
          </cell>
          <cell r="B6065" t="str">
            <v>FUSIBLE DUAL 5.2 15 KV</v>
          </cell>
          <cell r="C6065" t="str">
            <v>UN</v>
          </cell>
          <cell r="E6065">
            <v>42773</v>
          </cell>
          <cell r="F6065">
            <v>11104</v>
          </cell>
        </row>
        <row r="6066">
          <cell r="A6066">
            <v>101532</v>
          </cell>
          <cell r="B6066" t="str">
            <v>Fusible NH con soporte</v>
          </cell>
          <cell r="C6066" t="str">
            <v>UN</v>
          </cell>
          <cell r="E6066">
            <v>40429</v>
          </cell>
          <cell r="F6066">
            <v>391735</v>
          </cell>
        </row>
        <row r="6068">
          <cell r="B6068" t="str">
            <v>Tekhne Ltda. Control Integral de Obras</v>
          </cell>
        </row>
        <row r="6072">
          <cell r="B6072" t="str">
            <v>Listado de Insumos</v>
          </cell>
        </row>
        <row r="6074">
          <cell r="A6074">
            <v>43132</v>
          </cell>
          <cell r="C6074" t="str">
            <v>INSTITUTO DISTRITAL DE RECREACION Y</v>
          </cell>
          <cell r="E6074" t="str">
            <v>Página 83</v>
          </cell>
        </row>
        <row r="6077">
          <cell r="A6077" t="str">
            <v>Código</v>
          </cell>
          <cell r="B6077" t="str">
            <v>Descripción</v>
          </cell>
          <cell r="D6077" t="str">
            <v>Unidad</v>
          </cell>
          <cell r="F6077" t="str">
            <v>Referencia</v>
          </cell>
        </row>
        <row r="6080">
          <cell r="A6080">
            <v>101601</v>
          </cell>
          <cell r="B6080" t="str">
            <v>Fusibles (3) tipo HH de 25 A</v>
          </cell>
          <cell r="C6080" t="str">
            <v>JGO</v>
          </cell>
          <cell r="E6080">
            <v>42832</v>
          </cell>
          <cell r="F6080">
            <v>148750</v>
          </cell>
        </row>
        <row r="6082">
          <cell r="A6082">
            <v>101597</v>
          </cell>
          <cell r="B6082" t="str">
            <v>Gabin. metál. para barraj, tot 3x50A y 5 interrupt</v>
          </cell>
          <cell r="C6082" t="str">
            <v>UN</v>
          </cell>
          <cell r="D6082" t="str">
            <v>TWC-12M</v>
          </cell>
          <cell r="E6082">
            <v>40429</v>
          </cell>
          <cell r="F6082">
            <v>1418000</v>
          </cell>
        </row>
        <row r="6084">
          <cell r="A6084">
            <v>3518</v>
          </cell>
          <cell r="B6084" t="str">
            <v>GABINETE .600 x.400 x 2.50</v>
          </cell>
          <cell r="C6084" t="str">
            <v>UN</v>
          </cell>
          <cell r="E6084">
            <v>42857</v>
          </cell>
          <cell r="F6084">
            <v>186016.04</v>
          </cell>
        </row>
        <row r="6085">
          <cell r="A6085">
            <v>101576</v>
          </cell>
          <cell r="B6085" t="str">
            <v>Gabinete autosoportado equipado con equipos</v>
          </cell>
          <cell r="C6085" t="str">
            <v>UN</v>
          </cell>
          <cell r="E6085">
            <v>40429</v>
          </cell>
          <cell r="F6085">
            <v>13659000</v>
          </cell>
        </row>
        <row r="6086">
          <cell r="A6086">
            <v>104108</v>
          </cell>
          <cell r="B6086" t="str">
            <v>GABINETE IP-65 (1.0X0.8X0.30M)</v>
          </cell>
          <cell r="C6086" t="str">
            <v>und</v>
          </cell>
          <cell r="E6086">
            <v>42828</v>
          </cell>
          <cell r="F6086">
            <v>753051</v>
          </cell>
        </row>
        <row r="6087">
          <cell r="A6087">
            <v>104383</v>
          </cell>
          <cell r="B6087" t="str">
            <v>GABINETE MET. 0,60MX0,60MX0,80 +multitoma</v>
          </cell>
          <cell r="C6087" t="str">
            <v>UN</v>
          </cell>
          <cell r="E6087">
            <v>42857</v>
          </cell>
          <cell r="F6087">
            <v>444000</v>
          </cell>
        </row>
        <row r="6089">
          <cell r="A6089">
            <v>101598</v>
          </cell>
          <cell r="B6089" t="str">
            <v>Gabinete metál. según CODENSA CS 503-1,CS</v>
          </cell>
          <cell r="C6089" t="str">
            <v>UN</v>
          </cell>
          <cell r="D6089" t="str">
            <v>TWC-12M</v>
          </cell>
          <cell r="E6089">
            <v>40429</v>
          </cell>
          <cell r="F6089">
            <v>6276000</v>
          </cell>
        </row>
        <row r="6090">
          <cell r="A6090">
            <v>101675</v>
          </cell>
          <cell r="B6090" t="str">
            <v>Gabinete metálico 2x1,5x0,6 equipado (Fontanar)</v>
          </cell>
          <cell r="C6090" t="str">
            <v>UN</v>
          </cell>
          <cell r="D6090" t="str">
            <v>TWC-12M</v>
          </cell>
          <cell r="E6090">
            <v>40436</v>
          </cell>
          <cell r="F6090">
            <v>13283873</v>
          </cell>
        </row>
        <row r="6091">
          <cell r="A6091">
            <v>101603</v>
          </cell>
          <cell r="B6091" t="str">
            <v>Gabinete metálico CODENSA CS503 y CS505(NO</v>
          </cell>
          <cell r="C6091" t="str">
            <v>UN</v>
          </cell>
          <cell r="D6091" t="str">
            <v>TWC-12M</v>
          </cell>
          <cell r="E6091">
            <v>40436</v>
          </cell>
          <cell r="F6091">
            <v>5889410</v>
          </cell>
        </row>
        <row r="6092">
          <cell r="A6092">
            <v>101571</v>
          </cell>
          <cell r="B6092" t="str">
            <v>Gabinete metálico con barraje 1500A y Tot</v>
          </cell>
          <cell r="C6092" t="str">
            <v>UN</v>
          </cell>
          <cell r="D6092" t="str">
            <v>TWC-12M</v>
          </cell>
          <cell r="E6092">
            <v>40409</v>
          </cell>
          <cell r="F6092">
            <v>10584600</v>
          </cell>
        </row>
        <row r="6093">
          <cell r="A6093">
            <v>101595</v>
          </cell>
          <cell r="B6093" t="str">
            <v>Gabinete metálico para barraj y tot 3x50Amp</v>
          </cell>
          <cell r="C6093" t="str">
            <v>UN</v>
          </cell>
          <cell r="D6093" t="str">
            <v>TWC-12M</v>
          </cell>
          <cell r="E6093">
            <v>40436</v>
          </cell>
          <cell r="F6093">
            <v>1704000</v>
          </cell>
        </row>
        <row r="6094">
          <cell r="A6094">
            <v>101592</v>
          </cell>
          <cell r="B6094" t="str">
            <v>Gabinete metálico para barraj y tot 3x60Amp</v>
          </cell>
          <cell r="C6094" t="str">
            <v>UN</v>
          </cell>
          <cell r="D6094" t="str">
            <v>TWC-12M</v>
          </cell>
          <cell r="E6094">
            <v>42773</v>
          </cell>
          <cell r="F6094">
            <v>1601755</v>
          </cell>
        </row>
        <row r="6096">
          <cell r="A6096">
            <v>101530</v>
          </cell>
          <cell r="B6096" t="str">
            <v>Gabinete metálico, instrumentos y</v>
          </cell>
          <cell r="C6096" t="str">
            <v>UN</v>
          </cell>
          <cell r="E6096">
            <v>40436</v>
          </cell>
          <cell r="F6096">
            <v>7000000</v>
          </cell>
        </row>
        <row r="6097">
          <cell r="A6097">
            <v>104958</v>
          </cell>
          <cell r="B6097" t="str">
            <v>GABINETE TRANSFERENCIA</v>
          </cell>
          <cell r="C6097" t="str">
            <v>UN</v>
          </cell>
          <cell r="E6097">
            <v>42857</v>
          </cell>
          <cell r="F6097">
            <v>4832032</v>
          </cell>
        </row>
        <row r="6098">
          <cell r="A6098">
            <v>104306</v>
          </cell>
          <cell r="B6098" t="str">
            <v>GABINETE.MET.1.20X0.60MLAM.CAL.22-PARA</v>
          </cell>
          <cell r="C6098" t="str">
            <v>UN</v>
          </cell>
          <cell r="E6098">
            <v>41079</v>
          </cell>
          <cell r="F6098">
            <v>685600</v>
          </cell>
        </row>
        <row r="6099">
          <cell r="A6099">
            <v>105119</v>
          </cell>
          <cell r="B6099" t="str">
            <v>Gabinete+Seccionador .tripol+Fusibles</v>
          </cell>
          <cell r="C6099" t="str">
            <v>UN</v>
          </cell>
          <cell r="E6099">
            <v>42808</v>
          </cell>
          <cell r="F6099">
            <v>7040838</v>
          </cell>
        </row>
        <row r="6101">
          <cell r="A6101">
            <v>102655</v>
          </cell>
          <cell r="B6101" t="str">
            <v>GORRO PLÁSTICO PROTECTOR</v>
          </cell>
          <cell r="C6101" t="str">
            <v>UN</v>
          </cell>
          <cell r="D6101">
            <v>1950959207</v>
          </cell>
          <cell r="E6101">
            <v>40276</v>
          </cell>
          <cell r="F6101">
            <v>1500</v>
          </cell>
        </row>
        <row r="6102">
          <cell r="A6102">
            <v>101323</v>
          </cell>
          <cell r="B6102" t="str">
            <v>GRAPA A VIGA COLGANTE</v>
          </cell>
          <cell r="C6102" t="str">
            <v>UN</v>
          </cell>
          <cell r="D6102" t="str">
            <v>50GC</v>
          </cell>
          <cell r="E6102">
            <v>42837</v>
          </cell>
          <cell r="F6102">
            <v>16976</v>
          </cell>
        </row>
        <row r="6104">
          <cell r="A6104">
            <v>105673</v>
          </cell>
          <cell r="B6104" t="str">
            <v>GRAPA METALICA PARA CINTA BANDIT 5/8"</v>
          </cell>
          <cell r="C6104" t="str">
            <v>und</v>
          </cell>
          <cell r="E6104">
            <v>42937</v>
          </cell>
          <cell r="F6104">
            <v>600</v>
          </cell>
        </row>
        <row r="6105">
          <cell r="A6105">
            <v>104565</v>
          </cell>
          <cell r="B6105" t="str">
            <v>GRAPA PARA CINTA ACERO INOXIDABLE. 5/8"</v>
          </cell>
          <cell r="C6105" t="str">
            <v>UN</v>
          </cell>
          <cell r="E6105">
            <v>42773</v>
          </cell>
          <cell r="F6105">
            <v>603.82000000000005</v>
          </cell>
        </row>
        <row r="6107">
          <cell r="A6107">
            <v>3711</v>
          </cell>
          <cell r="B6107" t="str">
            <v>GRAPA PARA OPERAR EN CALIENTE</v>
          </cell>
          <cell r="C6107" t="str">
            <v>UN</v>
          </cell>
          <cell r="D6107" t="str">
            <v>50GC</v>
          </cell>
          <cell r="E6107">
            <v>42773</v>
          </cell>
          <cell r="F6107">
            <v>20278</v>
          </cell>
        </row>
        <row r="6109">
          <cell r="A6109">
            <v>3729</v>
          </cell>
          <cell r="B6109" t="str">
            <v>GRAPA PRENSORA/OPERARA EN CALIENTE</v>
          </cell>
          <cell r="C6109" t="str">
            <v>UN</v>
          </cell>
          <cell r="E6109">
            <v>43088</v>
          </cell>
          <cell r="F6109">
            <v>22610</v>
          </cell>
        </row>
        <row r="6110">
          <cell r="A6110">
            <v>3747</v>
          </cell>
          <cell r="B6110" t="str">
            <v>GRAPA TERMINAL 6-2/0 ALUMINIO</v>
          </cell>
          <cell r="C6110" t="str">
            <v>UN</v>
          </cell>
          <cell r="E6110">
            <v>42808</v>
          </cell>
          <cell r="F6110">
            <v>15827</v>
          </cell>
        </row>
        <row r="6111">
          <cell r="A6111">
            <v>3726</v>
          </cell>
          <cell r="B6111" t="str">
            <v>GUARDACABO P/CABLE 3/8"</v>
          </cell>
          <cell r="C6111" t="str">
            <v>UN</v>
          </cell>
          <cell r="E6111">
            <v>40240</v>
          </cell>
          <cell r="F6111">
            <v>673</v>
          </cell>
        </row>
        <row r="6112">
          <cell r="A6112">
            <v>105105</v>
          </cell>
          <cell r="B6112" t="str">
            <v>Hebilla Acero Inoxidable 5/8" para Cinta Bandit</v>
          </cell>
          <cell r="C6112" t="str">
            <v>UN</v>
          </cell>
          <cell r="E6112">
            <v>42937</v>
          </cell>
          <cell r="F6112">
            <v>600</v>
          </cell>
        </row>
        <row r="6113">
          <cell r="A6113">
            <v>104099</v>
          </cell>
          <cell r="B6113" t="str">
            <v>Hebilla Bandit 1/2"</v>
          </cell>
          <cell r="C6113" t="str">
            <v>UN</v>
          </cell>
          <cell r="E6113">
            <v>42773</v>
          </cell>
          <cell r="F6113">
            <v>476</v>
          </cell>
        </row>
        <row r="6114">
          <cell r="A6114">
            <v>102963</v>
          </cell>
          <cell r="B6114" t="str">
            <v>Hebilla Cinta band-it 5/8"</v>
          </cell>
          <cell r="C6114" t="str">
            <v>und</v>
          </cell>
          <cell r="E6114">
            <v>42937</v>
          </cell>
          <cell r="F6114">
            <v>600</v>
          </cell>
        </row>
        <row r="6115">
          <cell r="A6115">
            <v>3710</v>
          </cell>
          <cell r="B6115" t="str">
            <v>HERRAJE P/ESTR. FINAL CPS</v>
          </cell>
          <cell r="C6115" t="str">
            <v>UN</v>
          </cell>
          <cell r="E6115">
            <v>40436</v>
          </cell>
          <cell r="F6115">
            <v>12300</v>
          </cell>
        </row>
        <row r="6116">
          <cell r="A6116">
            <v>104817</v>
          </cell>
          <cell r="B6116" t="str">
            <v>INSONORIZACION PLANTA ELECTRICA DE</v>
          </cell>
          <cell r="C6116" t="str">
            <v>UN</v>
          </cell>
          <cell r="E6116">
            <v>41208</v>
          </cell>
          <cell r="F6116">
            <v>6612000</v>
          </cell>
        </row>
        <row r="6118">
          <cell r="A6118">
            <v>102279</v>
          </cell>
          <cell r="B6118" t="str">
            <v>Inspección, medición Tierra y ailamiento 8 h</v>
          </cell>
          <cell r="C6118" t="str">
            <v>ML</v>
          </cell>
          <cell r="D6118" t="str">
            <v>FACOMEC</v>
          </cell>
          <cell r="E6118">
            <v>40113</v>
          </cell>
          <cell r="F6118">
            <v>1136800</v>
          </cell>
        </row>
        <row r="6120">
          <cell r="A6120">
            <v>106100</v>
          </cell>
          <cell r="B6120" t="str">
            <v>InterrruptorTripolar250A(40Ka-240v)Regu175-25</v>
          </cell>
          <cell r="C6120" t="str">
            <v>UN</v>
          </cell>
          <cell r="E6120">
            <v>42768</v>
          </cell>
          <cell r="F6120">
            <v>345100</v>
          </cell>
        </row>
        <row r="6121">
          <cell r="A6121">
            <v>106101</v>
          </cell>
          <cell r="B6121" t="str">
            <v>InterrruptorTripolar630A(40Ka-240v)Regu400-60</v>
          </cell>
          <cell r="C6121" t="str">
            <v>UN</v>
          </cell>
          <cell r="E6121">
            <v>42768</v>
          </cell>
          <cell r="F6121">
            <v>1309714</v>
          </cell>
        </row>
        <row r="6123">
          <cell r="A6123">
            <v>102290</v>
          </cell>
          <cell r="B6123" t="str">
            <v>Interrup 3x100 A protecc contactores existe</v>
          </cell>
          <cell r="C6123" t="str">
            <v>UN</v>
          </cell>
          <cell r="D6123" t="str">
            <v>TWC-12M</v>
          </cell>
          <cell r="E6123">
            <v>40134</v>
          </cell>
          <cell r="F6123">
            <v>408320</v>
          </cell>
        </row>
        <row r="6124">
          <cell r="A6124">
            <v>102385</v>
          </cell>
          <cell r="B6124" t="str">
            <v>Interrup 3x225 A</v>
          </cell>
          <cell r="C6124" t="str">
            <v>UN</v>
          </cell>
          <cell r="D6124" t="str">
            <v>TWC-12M</v>
          </cell>
          <cell r="E6124">
            <v>40134</v>
          </cell>
          <cell r="F6124">
            <v>944728</v>
          </cell>
        </row>
        <row r="6125">
          <cell r="A6125">
            <v>102386</v>
          </cell>
          <cell r="B6125" t="str">
            <v>Interrup 3x50A</v>
          </cell>
          <cell r="C6125" t="str">
            <v>UN</v>
          </cell>
          <cell r="D6125" t="str">
            <v>TWC-12M</v>
          </cell>
          <cell r="E6125">
            <v>40134</v>
          </cell>
          <cell r="F6125">
            <v>164251</v>
          </cell>
        </row>
        <row r="6126">
          <cell r="A6126">
            <v>101558</v>
          </cell>
          <cell r="B6126" t="str">
            <v>Interrup atornillable monopolar DSA-1020 1*20 A</v>
          </cell>
          <cell r="C6126" t="str">
            <v>UN</v>
          </cell>
          <cell r="D6126" t="str">
            <v>TWC-12M</v>
          </cell>
          <cell r="E6126">
            <v>40436</v>
          </cell>
          <cell r="F6126">
            <v>20068</v>
          </cell>
        </row>
        <row r="6127">
          <cell r="A6127">
            <v>101551</v>
          </cell>
          <cell r="B6127" t="str">
            <v>Interrup protecc tripolar DPX-1250 1000A 625115</v>
          </cell>
          <cell r="C6127" t="str">
            <v>UN</v>
          </cell>
          <cell r="D6127" t="str">
            <v>TWC-12M</v>
          </cell>
          <cell r="E6127">
            <v>40436</v>
          </cell>
          <cell r="F6127">
            <v>8125647</v>
          </cell>
        </row>
        <row r="6128">
          <cell r="A6128">
            <v>101552</v>
          </cell>
          <cell r="B6128" t="str">
            <v>Interrup protecc tripolar DPX-U125 100A 527214</v>
          </cell>
          <cell r="C6128" t="str">
            <v>UN</v>
          </cell>
          <cell r="D6128" t="str">
            <v>TWC-12M</v>
          </cell>
          <cell r="E6128">
            <v>40436</v>
          </cell>
          <cell r="F6128">
            <v>141735</v>
          </cell>
        </row>
        <row r="6129">
          <cell r="A6129">
            <v>101555</v>
          </cell>
          <cell r="B6129" t="str">
            <v>Interrup protecc tripolar DPX-U125 100A 527214</v>
          </cell>
          <cell r="C6129" t="str">
            <v>UN</v>
          </cell>
          <cell r="D6129" t="str">
            <v>TWC-12M</v>
          </cell>
          <cell r="E6129">
            <v>40436</v>
          </cell>
          <cell r="F6129">
            <v>141735</v>
          </cell>
        </row>
        <row r="6130">
          <cell r="A6130">
            <v>101556</v>
          </cell>
          <cell r="B6130" t="str">
            <v>Interrup protecc tripolar DPX-U125 24A REF</v>
          </cell>
          <cell r="C6130" t="str">
            <v>UN</v>
          </cell>
          <cell r="D6130" t="str">
            <v>TWC-12M</v>
          </cell>
          <cell r="E6130">
            <v>40437</v>
          </cell>
          <cell r="F6130">
            <v>128105</v>
          </cell>
        </row>
        <row r="6131">
          <cell r="A6131">
            <v>101554</v>
          </cell>
          <cell r="B6131" t="str">
            <v>Interrup protecc tripolar DPX-U125 40A 527212</v>
          </cell>
          <cell r="C6131" t="str">
            <v>UN</v>
          </cell>
          <cell r="D6131" t="str">
            <v>TWC-12M</v>
          </cell>
          <cell r="E6131">
            <v>40177</v>
          </cell>
          <cell r="F6131">
            <v>128105</v>
          </cell>
        </row>
        <row r="6132">
          <cell r="A6132">
            <v>101553</v>
          </cell>
          <cell r="B6132" t="str">
            <v>Interrup protecc tripolar DPX-U125 63A 527213</v>
          </cell>
          <cell r="C6132" t="str">
            <v>UN</v>
          </cell>
          <cell r="D6132" t="str">
            <v>TWC-12M</v>
          </cell>
          <cell r="E6132">
            <v>40437</v>
          </cell>
          <cell r="F6132">
            <v>128105</v>
          </cell>
        </row>
        <row r="6133">
          <cell r="A6133">
            <v>101557</v>
          </cell>
          <cell r="B6133" t="str">
            <v>Interrup protecc tripolar DPX-U160 160A REF</v>
          </cell>
          <cell r="C6133" t="str">
            <v>UN</v>
          </cell>
          <cell r="D6133" t="str">
            <v>TWC-12M</v>
          </cell>
          <cell r="E6133">
            <v>40437</v>
          </cell>
          <cell r="F6133">
            <v>693559</v>
          </cell>
        </row>
        <row r="6134">
          <cell r="A6134">
            <v>101550</v>
          </cell>
          <cell r="B6134" t="str">
            <v>Interrup protecc tripolar DPX-U250ER 250A</v>
          </cell>
          <cell r="C6134" t="str">
            <v>UN</v>
          </cell>
          <cell r="D6134" t="str">
            <v>TWC-12M</v>
          </cell>
          <cell r="E6134">
            <v>40437</v>
          </cell>
          <cell r="F6134">
            <v>613872</v>
          </cell>
        </row>
        <row r="6135">
          <cell r="A6135">
            <v>1724</v>
          </cell>
          <cell r="B6135" t="str">
            <v>INTERRUPTOR + TAPA Senc. Blc. DEKO L/NEX</v>
          </cell>
          <cell r="C6135" t="str">
            <v>UN</v>
          </cell>
          <cell r="D6135" t="str">
            <v>DK1B+DKT2B</v>
          </cell>
          <cell r="E6135">
            <v>40437</v>
          </cell>
          <cell r="F6135">
            <v>24347</v>
          </cell>
        </row>
        <row r="6136">
          <cell r="A6136">
            <v>3029</v>
          </cell>
          <cell r="B6136" t="str">
            <v>INTERRUPTOR +TOMA POLO A TIERRA</v>
          </cell>
          <cell r="C6136" t="str">
            <v>UN</v>
          </cell>
          <cell r="D6136" t="str">
            <v>1916N</v>
          </cell>
          <cell r="E6136">
            <v>40437</v>
          </cell>
          <cell r="F6136">
            <v>10056</v>
          </cell>
        </row>
        <row r="6137">
          <cell r="A6137">
            <v>759</v>
          </cell>
          <cell r="B6137" t="str">
            <v>INTERRUPTOR 4 VIAS AVE</v>
          </cell>
          <cell r="C6137" t="str">
            <v>UN</v>
          </cell>
          <cell r="D6137" t="str">
            <v>604-31323</v>
          </cell>
          <cell r="E6137">
            <v>40437</v>
          </cell>
          <cell r="F6137">
            <v>9502</v>
          </cell>
        </row>
        <row r="6138">
          <cell r="A6138">
            <v>1747</v>
          </cell>
          <cell r="B6138" t="str">
            <v>INTERRUPTOR 4 VIAS BLANCO DEKO L/NEX</v>
          </cell>
          <cell r="C6138" t="str">
            <v>UN</v>
          </cell>
          <cell r="D6138" t="str">
            <v>DK-2BV+DKT</v>
          </cell>
          <cell r="E6138">
            <v>40437</v>
          </cell>
          <cell r="F6138">
            <v>43189</v>
          </cell>
        </row>
        <row r="6139">
          <cell r="A6139">
            <v>101682</v>
          </cell>
          <cell r="B6139" t="str">
            <v>Interruptor Atornillable 1x30 A</v>
          </cell>
          <cell r="C6139" t="str">
            <v>UN</v>
          </cell>
          <cell r="D6139" t="str">
            <v>TWC-12M</v>
          </cell>
          <cell r="E6139">
            <v>42837</v>
          </cell>
          <cell r="F6139">
            <v>17850</v>
          </cell>
        </row>
        <row r="6140">
          <cell r="A6140">
            <v>101583</v>
          </cell>
          <cell r="B6140" t="str">
            <v>Interruptor atornillable de 3x15 A</v>
          </cell>
          <cell r="C6140" t="str">
            <v>UN</v>
          </cell>
          <cell r="D6140" t="str">
            <v>TWC-12M</v>
          </cell>
          <cell r="E6140">
            <v>42773</v>
          </cell>
          <cell r="F6140">
            <v>75000</v>
          </cell>
        </row>
        <row r="6142">
          <cell r="B6142" t="str">
            <v>Tekhne Ltda. Control Integral de Obras</v>
          </cell>
        </row>
        <row r="6146">
          <cell r="B6146" t="str">
            <v>Listado de Insumos</v>
          </cell>
        </row>
        <row r="6148">
          <cell r="A6148">
            <v>43132</v>
          </cell>
          <cell r="C6148" t="str">
            <v>INSTITUTO DISTRITAL DE RECREACION Y</v>
          </cell>
          <cell r="E6148" t="str">
            <v>Página 84</v>
          </cell>
        </row>
        <row r="6151">
          <cell r="A6151" t="str">
            <v>Código</v>
          </cell>
          <cell r="B6151" t="str">
            <v>Descripción</v>
          </cell>
          <cell r="D6151" t="str">
            <v>Unidad</v>
          </cell>
          <cell r="F6151" t="str">
            <v>Referencia</v>
          </cell>
        </row>
        <row r="6154">
          <cell r="A6154">
            <v>101584</v>
          </cell>
          <cell r="B6154" t="str">
            <v>Interruptor atornillable de 3x40 A</v>
          </cell>
          <cell r="C6154" t="str">
            <v>UN</v>
          </cell>
          <cell r="D6154" t="str">
            <v>TWC-12M</v>
          </cell>
          <cell r="E6154">
            <v>40437</v>
          </cell>
          <cell r="F6154">
            <v>60022</v>
          </cell>
        </row>
        <row r="6155">
          <cell r="A6155">
            <v>101589</v>
          </cell>
          <cell r="B6155" t="str">
            <v>Interruptor atornillable de 3x50 A</v>
          </cell>
          <cell r="C6155" t="str">
            <v>UN</v>
          </cell>
          <cell r="D6155" t="str">
            <v>TWC-12M</v>
          </cell>
          <cell r="E6155">
            <v>42837</v>
          </cell>
          <cell r="F6155">
            <v>69024.759999999995</v>
          </cell>
        </row>
        <row r="6156">
          <cell r="A6156">
            <v>1733</v>
          </cell>
          <cell r="B6156" t="str">
            <v>INTERRUPTOR Bipolar LK Clas.C L/NEX</v>
          </cell>
          <cell r="C6156" t="str">
            <v>UN</v>
          </cell>
          <cell r="D6156" t="str">
            <v>LX- 101C</v>
          </cell>
          <cell r="E6156">
            <v>40437</v>
          </cell>
          <cell r="F6156">
            <v>10763</v>
          </cell>
        </row>
        <row r="6157">
          <cell r="A6157">
            <v>3365</v>
          </cell>
          <cell r="B6157" t="str">
            <v>INTERRUPTOR CONM DEKO L/NEX</v>
          </cell>
          <cell r="C6157" t="str">
            <v>UN</v>
          </cell>
          <cell r="D6157" t="str">
            <v>DK-2B</v>
          </cell>
          <cell r="E6157">
            <v>40437</v>
          </cell>
          <cell r="F6157">
            <v>17759</v>
          </cell>
        </row>
        <row r="6158">
          <cell r="A6158">
            <v>3352</v>
          </cell>
          <cell r="B6158" t="str">
            <v>INTERRUPTOR CONM LUZ PIL VELA L/NEX</v>
          </cell>
          <cell r="C6158" t="str">
            <v>UN</v>
          </cell>
          <cell r="D6158" t="str">
            <v>KR - 2BL</v>
          </cell>
          <cell r="E6158">
            <v>41074</v>
          </cell>
          <cell r="F6158">
            <v>13950</v>
          </cell>
        </row>
        <row r="6160">
          <cell r="A6160">
            <v>2718</v>
          </cell>
          <cell r="B6160" t="str">
            <v>INTERRUPTOR CONM SENC. LUZ PIL.+TAPA</v>
          </cell>
          <cell r="C6160" t="str">
            <v>UN</v>
          </cell>
          <cell r="E6160">
            <v>42976</v>
          </cell>
          <cell r="F6160">
            <v>15990</v>
          </cell>
        </row>
        <row r="6162">
          <cell r="A6162">
            <v>2618</v>
          </cell>
          <cell r="B6162" t="str">
            <v>INTERRUPTOR CONM SENC. MAX. L/NEX</v>
          </cell>
          <cell r="C6162" t="str">
            <v>UN</v>
          </cell>
          <cell r="D6162" t="str">
            <v>XMC2L+XMTI</v>
          </cell>
          <cell r="E6162">
            <v>40437</v>
          </cell>
          <cell r="F6162">
            <v>19488</v>
          </cell>
        </row>
        <row r="6163">
          <cell r="A6163">
            <v>3351</v>
          </cell>
          <cell r="B6163" t="str">
            <v>INTERRUPTOR CONM TRIPOLAR KORA L/NEX</v>
          </cell>
          <cell r="C6163" t="str">
            <v>UN</v>
          </cell>
          <cell r="D6163" t="str">
            <v>KR320B</v>
          </cell>
          <cell r="E6163">
            <v>40177</v>
          </cell>
          <cell r="F6163">
            <v>30141</v>
          </cell>
        </row>
        <row r="6164">
          <cell r="A6164">
            <v>1620</v>
          </cell>
          <cell r="B6164" t="str">
            <v>INTERRUPTOR CONMUTABLE +TOMA</v>
          </cell>
          <cell r="C6164" t="str">
            <v>UN</v>
          </cell>
          <cell r="D6164">
            <v>926</v>
          </cell>
          <cell r="E6164">
            <v>40437</v>
          </cell>
          <cell r="F6164">
            <v>11948</v>
          </cell>
        </row>
        <row r="6165">
          <cell r="A6165">
            <v>3019</v>
          </cell>
          <cell r="B6165" t="str">
            <v>INTERRUPTOR DE PASO MARFIL AVE</v>
          </cell>
          <cell r="C6165" t="str">
            <v>UN</v>
          </cell>
          <cell r="D6165">
            <v>182</v>
          </cell>
          <cell r="E6165">
            <v>40437</v>
          </cell>
          <cell r="F6165">
            <v>2888</v>
          </cell>
        </row>
        <row r="6167">
          <cell r="A6167">
            <v>105120</v>
          </cell>
          <cell r="B6167" t="str">
            <v>Interruptor Diferencial 1X20A</v>
          </cell>
          <cell r="C6167" t="str">
            <v>UN</v>
          </cell>
          <cell r="E6167">
            <v>41626</v>
          </cell>
          <cell r="F6167">
            <v>105000</v>
          </cell>
        </row>
        <row r="6169">
          <cell r="A6169">
            <v>761</v>
          </cell>
          <cell r="B6169" t="str">
            <v>INTERRUPTOR DOBLE</v>
          </cell>
          <cell r="C6169" t="str">
            <v>UN</v>
          </cell>
          <cell r="D6169">
            <v>611</v>
          </cell>
          <cell r="E6169">
            <v>42857</v>
          </cell>
          <cell r="F6169">
            <v>7000</v>
          </cell>
        </row>
        <row r="6170">
          <cell r="A6170">
            <v>3008</v>
          </cell>
          <cell r="B6170" t="str">
            <v>INTERRUPTOR DOBLE 200 SOBREPARED AVE</v>
          </cell>
          <cell r="C6170" t="str">
            <v>UN</v>
          </cell>
          <cell r="D6170">
            <v>211</v>
          </cell>
          <cell r="E6170">
            <v>40437</v>
          </cell>
          <cell r="F6170">
            <v>2895</v>
          </cell>
        </row>
        <row r="6171">
          <cell r="A6171">
            <v>3034</v>
          </cell>
          <cell r="B6171" t="str">
            <v>INTERRUPTOR DOBLE ABITARE LUZ PILOTO</v>
          </cell>
          <cell r="C6171" t="str">
            <v>UN</v>
          </cell>
          <cell r="D6171" t="str">
            <v>911 LP</v>
          </cell>
          <cell r="E6171">
            <v>40451</v>
          </cell>
          <cell r="F6171">
            <v>8580</v>
          </cell>
        </row>
        <row r="6172">
          <cell r="A6172">
            <v>762</v>
          </cell>
          <cell r="B6172" t="str">
            <v>INTERRUPTOR DOBLE CONM 600 AVE</v>
          </cell>
          <cell r="C6172" t="str">
            <v>UN</v>
          </cell>
          <cell r="D6172">
            <v>622</v>
          </cell>
          <cell r="E6172">
            <v>40437</v>
          </cell>
          <cell r="F6172">
            <v>6972</v>
          </cell>
        </row>
        <row r="6173">
          <cell r="A6173">
            <v>3030</v>
          </cell>
          <cell r="B6173" t="str">
            <v>INTERRUPTOR DOBLE CONM ABITARE AVE</v>
          </cell>
          <cell r="C6173" t="str">
            <v>UN</v>
          </cell>
          <cell r="D6173">
            <v>9922</v>
          </cell>
          <cell r="E6173">
            <v>40437</v>
          </cell>
          <cell r="F6173">
            <v>5301</v>
          </cell>
        </row>
        <row r="6174">
          <cell r="A6174">
            <v>1761</v>
          </cell>
          <cell r="B6174" t="str">
            <v>INTERRUPTOR DOBLE CONM ABITARE LUZ</v>
          </cell>
          <cell r="C6174" t="str">
            <v>UN</v>
          </cell>
          <cell r="D6174" t="str">
            <v>1922LP</v>
          </cell>
          <cell r="E6174">
            <v>40437</v>
          </cell>
          <cell r="F6174">
            <v>15428</v>
          </cell>
        </row>
        <row r="6175">
          <cell r="A6175">
            <v>3026</v>
          </cell>
          <cell r="B6175" t="str">
            <v>INTERRUPTOR DOBLE FOSF AVE</v>
          </cell>
          <cell r="C6175" t="str">
            <v>UN</v>
          </cell>
          <cell r="D6175">
            <v>9911</v>
          </cell>
          <cell r="E6175">
            <v>40437</v>
          </cell>
          <cell r="F6175">
            <v>6530</v>
          </cell>
        </row>
        <row r="6177">
          <cell r="A6177">
            <v>3348</v>
          </cell>
          <cell r="B6177" t="str">
            <v>INTERRUPTOR DOBLE KORA L/NEX</v>
          </cell>
          <cell r="C6177" t="str">
            <v>UN</v>
          </cell>
          <cell r="E6177">
            <v>40437</v>
          </cell>
          <cell r="F6177">
            <v>19488</v>
          </cell>
        </row>
        <row r="6178">
          <cell r="A6178">
            <v>2576</v>
          </cell>
          <cell r="B6178" t="str">
            <v>INTERRUPTOR DOBLE LUZ PIL.+TAPA MAX</v>
          </cell>
          <cell r="C6178" t="str">
            <v>UN</v>
          </cell>
          <cell r="E6178">
            <v>40437</v>
          </cell>
          <cell r="F6178">
            <v>26370</v>
          </cell>
        </row>
        <row r="6180">
          <cell r="A6180">
            <v>3349</v>
          </cell>
          <cell r="B6180" t="str">
            <v>INTERRUPTOR DOBLE LUZ PILOTO</v>
          </cell>
          <cell r="C6180" t="str">
            <v>UN</v>
          </cell>
          <cell r="D6180" t="str">
            <v>KR-1BDL</v>
          </cell>
          <cell r="E6180">
            <v>42857</v>
          </cell>
          <cell r="F6180">
            <v>19900</v>
          </cell>
        </row>
        <row r="6181">
          <cell r="A6181">
            <v>2572</v>
          </cell>
          <cell r="B6181" t="str">
            <v>INTERRUPTOR DOBLE MAX L/NEX</v>
          </cell>
          <cell r="C6181" t="str">
            <v>UN</v>
          </cell>
          <cell r="D6181" t="str">
            <v>KM101+XMT4B</v>
          </cell>
          <cell r="E6181">
            <v>40437</v>
          </cell>
          <cell r="F6181">
            <v>27673</v>
          </cell>
        </row>
        <row r="6182">
          <cell r="A6182">
            <v>1700</v>
          </cell>
          <cell r="B6182" t="str">
            <v>INTERRUPTOR DOBLE Pil. Clas. C L/NEX</v>
          </cell>
          <cell r="C6182" t="str">
            <v>UN</v>
          </cell>
          <cell r="D6182" t="str">
            <v>LX-101CL</v>
          </cell>
          <cell r="E6182">
            <v>40437</v>
          </cell>
          <cell r="F6182">
            <v>22000</v>
          </cell>
        </row>
        <row r="6183">
          <cell r="A6183">
            <v>3350</v>
          </cell>
          <cell r="B6183" t="str">
            <v>INTERRUPTOR ELEC KORA</v>
          </cell>
          <cell r="C6183" t="str">
            <v>UN</v>
          </cell>
          <cell r="D6183" t="str">
            <v>KR-1BTL</v>
          </cell>
          <cell r="E6183">
            <v>40437</v>
          </cell>
          <cell r="F6183">
            <v>72788</v>
          </cell>
        </row>
        <row r="6184">
          <cell r="A6184">
            <v>2581</v>
          </cell>
          <cell r="B6184" t="str">
            <v>INTERRUPTOR ELEC L/NEX</v>
          </cell>
          <cell r="C6184" t="str">
            <v>UN</v>
          </cell>
          <cell r="D6184" t="str">
            <v>XMC-7DL</v>
          </cell>
          <cell r="E6184">
            <v>40437</v>
          </cell>
          <cell r="F6184">
            <v>63230</v>
          </cell>
        </row>
        <row r="6185">
          <cell r="A6185">
            <v>101680</v>
          </cell>
          <cell r="B6185" t="str">
            <v>Interruptor Industrial 3x70 A</v>
          </cell>
          <cell r="C6185" t="str">
            <v>UN</v>
          </cell>
          <cell r="D6185" t="str">
            <v>TWC-12M</v>
          </cell>
          <cell r="E6185">
            <v>42837</v>
          </cell>
          <cell r="F6185">
            <v>123760</v>
          </cell>
        </row>
        <row r="6186">
          <cell r="A6186">
            <v>3038</v>
          </cell>
          <cell r="B6186" t="str">
            <v>INTERRUPTOR LP.+TOMA POLO A TIERRA</v>
          </cell>
          <cell r="C6186" t="str">
            <v>UN</v>
          </cell>
          <cell r="D6186" t="str">
            <v>1916-NLP</v>
          </cell>
          <cell r="E6186">
            <v>40436</v>
          </cell>
          <cell r="F6186">
            <v>11623</v>
          </cell>
        </row>
        <row r="6188">
          <cell r="A6188">
            <v>104059</v>
          </cell>
          <cell r="B6188" t="str">
            <v>Interruptor perilla para tablero electrico</v>
          </cell>
          <cell r="C6188" t="str">
            <v>UN</v>
          </cell>
          <cell r="E6188">
            <v>40666</v>
          </cell>
          <cell r="F6188">
            <v>15000</v>
          </cell>
        </row>
        <row r="6190">
          <cell r="A6190">
            <v>102288</v>
          </cell>
          <cell r="B6190" t="str">
            <v>Interruptor regulable 500/630A</v>
          </cell>
          <cell r="C6190" t="str">
            <v>UN</v>
          </cell>
          <cell r="D6190" t="str">
            <v>TWC-12M</v>
          </cell>
          <cell r="E6190">
            <v>42607</v>
          </cell>
          <cell r="F6190">
            <v>1925600</v>
          </cell>
        </row>
        <row r="6191">
          <cell r="A6191">
            <v>2380</v>
          </cell>
          <cell r="B6191" t="str">
            <v>INTERRUPTOR SENC LUZ PIL+TAPA. MAX.</v>
          </cell>
          <cell r="C6191" t="str">
            <v>UN</v>
          </cell>
          <cell r="D6191" t="str">
            <v>KR</v>
          </cell>
          <cell r="E6191">
            <v>40436</v>
          </cell>
          <cell r="F6191">
            <v>20965</v>
          </cell>
        </row>
        <row r="6192">
          <cell r="A6192">
            <v>780</v>
          </cell>
          <cell r="B6192" t="str">
            <v>INTERRUPTOR SENC +Int.Conmutable MARFIL</v>
          </cell>
          <cell r="C6192" t="str">
            <v>UN</v>
          </cell>
          <cell r="D6192">
            <v>912</v>
          </cell>
          <cell r="E6192">
            <v>40436</v>
          </cell>
          <cell r="F6192">
            <v>7215</v>
          </cell>
        </row>
        <row r="6193">
          <cell r="A6193">
            <v>760</v>
          </cell>
          <cell r="B6193" t="str">
            <v>INTERRUPTOR SENC +TOMA AMERIC. AVE</v>
          </cell>
          <cell r="C6193" t="str">
            <v>UN</v>
          </cell>
          <cell r="D6193">
            <v>616</v>
          </cell>
          <cell r="E6193">
            <v>40436</v>
          </cell>
          <cell r="F6193">
            <v>7180</v>
          </cell>
        </row>
        <row r="6194">
          <cell r="A6194">
            <v>3009</v>
          </cell>
          <cell r="B6194" t="str">
            <v>INTERRUPTOR SENC +TOMA AMERIC.ABITARE</v>
          </cell>
          <cell r="C6194" t="str">
            <v>UN</v>
          </cell>
          <cell r="D6194">
            <v>916</v>
          </cell>
          <cell r="E6194">
            <v>40436</v>
          </cell>
          <cell r="F6194">
            <v>6519</v>
          </cell>
        </row>
        <row r="6195">
          <cell r="A6195">
            <v>3037</v>
          </cell>
          <cell r="B6195" t="str">
            <v>INTERRUPTOR SENC +TOMA AMERIC.ABITARE</v>
          </cell>
          <cell r="C6195" t="str">
            <v>UN</v>
          </cell>
          <cell r="D6195" t="str">
            <v>916-LP</v>
          </cell>
          <cell r="E6195">
            <v>40436</v>
          </cell>
          <cell r="F6195">
            <v>11194</v>
          </cell>
        </row>
        <row r="6196">
          <cell r="A6196">
            <v>3002</v>
          </cell>
          <cell r="B6196" t="str">
            <v>INTERRUPTOR SENC 200 SOBREPARED AVE</v>
          </cell>
          <cell r="C6196" t="str">
            <v>UN</v>
          </cell>
          <cell r="D6196">
            <v>201</v>
          </cell>
          <cell r="E6196">
            <v>40436</v>
          </cell>
          <cell r="F6196">
            <v>1600</v>
          </cell>
        </row>
        <row r="6197">
          <cell r="A6197">
            <v>765</v>
          </cell>
          <cell r="B6197" t="str">
            <v>INTERRUPTOR SENC 400 AVE/GALICA</v>
          </cell>
          <cell r="C6197" t="str">
            <v>UN</v>
          </cell>
          <cell r="D6197">
            <v>401</v>
          </cell>
          <cell r="E6197">
            <v>41170</v>
          </cell>
          <cell r="F6197">
            <v>3200</v>
          </cell>
        </row>
        <row r="6198">
          <cell r="A6198">
            <v>766</v>
          </cell>
          <cell r="B6198" t="str">
            <v>INTERRUPTOR SENC 600 AVE</v>
          </cell>
          <cell r="C6198" t="str">
            <v>UN</v>
          </cell>
          <cell r="D6198">
            <v>601</v>
          </cell>
          <cell r="E6198">
            <v>40451</v>
          </cell>
          <cell r="F6198">
            <v>3000</v>
          </cell>
        </row>
        <row r="6199">
          <cell r="A6199">
            <v>3020</v>
          </cell>
          <cell r="B6199" t="str">
            <v>INTERRUPTOR SENC ABITARE AVE</v>
          </cell>
          <cell r="C6199" t="str">
            <v>UN</v>
          </cell>
          <cell r="D6199">
            <v>9901</v>
          </cell>
          <cell r="E6199">
            <v>40436</v>
          </cell>
          <cell r="F6199">
            <v>3951</v>
          </cell>
        </row>
        <row r="6200">
          <cell r="A6200">
            <v>2998</v>
          </cell>
          <cell r="B6200" t="str">
            <v>INTERRUPTOR SENC Clas.C L/NEX</v>
          </cell>
          <cell r="C6200" t="str">
            <v>UN</v>
          </cell>
          <cell r="D6200" t="str">
            <v>LX-010C</v>
          </cell>
          <cell r="E6200">
            <v>40436</v>
          </cell>
          <cell r="F6200">
            <v>7772</v>
          </cell>
        </row>
        <row r="6201">
          <cell r="A6201">
            <v>3213</v>
          </cell>
          <cell r="B6201" t="str">
            <v>INTERRUPTOR SENC CON LUZ PILOTO</v>
          </cell>
          <cell r="C6201" t="str">
            <v>UN</v>
          </cell>
          <cell r="D6201" t="str">
            <v>1001-LP</v>
          </cell>
          <cell r="E6201">
            <v>40436</v>
          </cell>
          <cell r="F6201">
            <v>5236</v>
          </cell>
        </row>
        <row r="6202">
          <cell r="A6202">
            <v>764</v>
          </cell>
          <cell r="B6202" t="str">
            <v>INTERRUPTOR SENC CONMUTABLE 600 AVE</v>
          </cell>
          <cell r="C6202" t="str">
            <v>UN</v>
          </cell>
          <cell r="D6202">
            <v>602</v>
          </cell>
          <cell r="E6202">
            <v>40436</v>
          </cell>
          <cell r="F6202">
            <v>4632</v>
          </cell>
        </row>
        <row r="6203">
          <cell r="A6203">
            <v>298</v>
          </cell>
          <cell r="B6203" t="str">
            <v>INTERRUPTOR SENC CONMUTABLE ABITARE</v>
          </cell>
          <cell r="C6203" t="str">
            <v>UN</v>
          </cell>
          <cell r="D6203" t="str">
            <v>1902-LP</v>
          </cell>
          <cell r="E6203">
            <v>40798</v>
          </cell>
          <cell r="F6203">
            <v>5300</v>
          </cell>
        </row>
        <row r="6204">
          <cell r="A6204">
            <v>3021</v>
          </cell>
          <cell r="B6204" t="str">
            <v>INTERRUPTOR SENC CONMUTABLE FOSF AVE</v>
          </cell>
          <cell r="C6204" t="str">
            <v>UN</v>
          </cell>
          <cell r="D6204">
            <v>9902</v>
          </cell>
          <cell r="E6204">
            <v>40436</v>
          </cell>
          <cell r="F6204">
            <v>4329</v>
          </cell>
        </row>
        <row r="6205">
          <cell r="A6205">
            <v>3202</v>
          </cell>
          <cell r="B6205" t="str">
            <v>INTERRUPTOR SENC CONMUTABLE VOLARE</v>
          </cell>
          <cell r="C6205" t="str">
            <v>UN</v>
          </cell>
          <cell r="D6205">
            <v>1002</v>
          </cell>
          <cell r="E6205">
            <v>40437</v>
          </cell>
          <cell r="F6205">
            <v>4178</v>
          </cell>
        </row>
        <row r="6206">
          <cell r="A6206">
            <v>3346</v>
          </cell>
          <cell r="B6206" t="str">
            <v>INTERRUPTOR SENC KORA L/NEX</v>
          </cell>
          <cell r="C6206" t="str">
            <v>UN</v>
          </cell>
          <cell r="D6206" t="str">
            <v>KR010B</v>
          </cell>
          <cell r="E6206">
            <v>40437</v>
          </cell>
          <cell r="F6206">
            <v>12472</v>
          </cell>
        </row>
        <row r="6207">
          <cell r="A6207">
            <v>3347</v>
          </cell>
          <cell r="B6207" t="str">
            <v>INTERRUPTOR SENC LUZ PIL KORA L/NEX</v>
          </cell>
          <cell r="C6207" t="str">
            <v>UN</v>
          </cell>
          <cell r="D6207" t="str">
            <v>KR-1BL</v>
          </cell>
          <cell r="E6207">
            <v>40437</v>
          </cell>
          <cell r="F6207">
            <v>11252</v>
          </cell>
        </row>
        <row r="6208">
          <cell r="A6208">
            <v>1677</v>
          </cell>
          <cell r="B6208" t="str">
            <v>INTERRUPTOR SENC LUZ PIL.+TAPA DEKO</v>
          </cell>
          <cell r="C6208" t="str">
            <v>UN</v>
          </cell>
          <cell r="D6208" t="str">
            <v>DK-1BL+DKT</v>
          </cell>
          <cell r="E6208">
            <v>40437</v>
          </cell>
          <cell r="F6208">
            <v>23530</v>
          </cell>
        </row>
        <row r="6209">
          <cell r="A6209">
            <v>3032</v>
          </cell>
          <cell r="B6209" t="str">
            <v>INTERRUPTOR SENC MARFIL LUZ PIL. AVE</v>
          </cell>
          <cell r="C6209" t="str">
            <v>UN</v>
          </cell>
          <cell r="D6209" t="str">
            <v>901-LP</v>
          </cell>
          <cell r="E6209">
            <v>40437</v>
          </cell>
          <cell r="F6209">
            <v>4920</v>
          </cell>
        </row>
        <row r="6210">
          <cell r="A6210">
            <v>1643</v>
          </cell>
          <cell r="B6210" t="str">
            <v>INTERRUPTOR SENC Pil.Clas.C L/NEX</v>
          </cell>
          <cell r="C6210" t="str">
            <v>UN</v>
          </cell>
          <cell r="D6210" t="str">
            <v>LX-010CL</v>
          </cell>
          <cell r="E6210">
            <v>40437</v>
          </cell>
          <cell r="F6210">
            <v>13680</v>
          </cell>
        </row>
        <row r="6211">
          <cell r="A6211">
            <v>3028</v>
          </cell>
          <cell r="B6211" t="str">
            <v>INTERRUPTOR SENC+TOMA AMERIC. 200</v>
          </cell>
          <cell r="C6211" t="str">
            <v>UN</v>
          </cell>
          <cell r="D6211">
            <v>216</v>
          </cell>
          <cell r="E6211">
            <v>40437</v>
          </cell>
          <cell r="F6211">
            <v>3410</v>
          </cell>
        </row>
        <row r="6213">
          <cell r="B6213" t="str">
            <v>Tekhne Ltda. Control Integral de Obras</v>
          </cell>
        </row>
        <row r="6217">
          <cell r="B6217" t="str">
            <v>Listado de Insumos</v>
          </cell>
        </row>
        <row r="6219">
          <cell r="A6219">
            <v>43132</v>
          </cell>
          <cell r="C6219" t="str">
            <v>INSTITUTO DISTRITAL DE RECREACION Y</v>
          </cell>
          <cell r="E6219" t="str">
            <v>Página 85</v>
          </cell>
        </row>
        <row r="6222">
          <cell r="A6222" t="str">
            <v>Código</v>
          </cell>
          <cell r="B6222" t="str">
            <v>Descripción</v>
          </cell>
          <cell r="D6222" t="str">
            <v>Unidad</v>
          </cell>
          <cell r="F6222" t="str">
            <v>Referencia</v>
          </cell>
        </row>
        <row r="6225">
          <cell r="A6225">
            <v>3201</v>
          </cell>
          <cell r="B6225" t="str">
            <v>INTERRUPTOR SENC+TOMA AMERIC. VOLARE</v>
          </cell>
          <cell r="C6225" t="str">
            <v>UN</v>
          </cell>
          <cell r="D6225">
            <v>1716</v>
          </cell>
          <cell r="E6225">
            <v>40437</v>
          </cell>
          <cell r="F6225">
            <v>10892</v>
          </cell>
        </row>
        <row r="6226">
          <cell r="A6226">
            <v>1693</v>
          </cell>
          <cell r="B6226" t="str">
            <v>INTERRUPTOR SENCILLO +TAPA</v>
          </cell>
          <cell r="C6226" t="str">
            <v>UN</v>
          </cell>
          <cell r="D6226" t="str">
            <v>KM010+XMP</v>
          </cell>
          <cell r="E6226">
            <v>42828</v>
          </cell>
          <cell r="F6226">
            <v>4423</v>
          </cell>
        </row>
        <row r="6228">
          <cell r="A6228">
            <v>104705</v>
          </cell>
          <cell r="B6228" t="str">
            <v>INTERRUPTOR SENCILLO CONMUTABLE</v>
          </cell>
          <cell r="C6228" t="str">
            <v>UN</v>
          </cell>
          <cell r="E6228">
            <v>42857</v>
          </cell>
          <cell r="F6228">
            <v>6566.42</v>
          </cell>
        </row>
        <row r="6229">
          <cell r="A6229">
            <v>103341</v>
          </cell>
          <cell r="B6229" t="str">
            <v>INTERRUPTOR SENCILLO LUZ PILOTO</v>
          </cell>
          <cell r="C6229" t="str">
            <v>UN</v>
          </cell>
          <cell r="E6229">
            <v>42857</v>
          </cell>
          <cell r="F6229">
            <v>11250</v>
          </cell>
        </row>
        <row r="6231">
          <cell r="A6231">
            <v>1703</v>
          </cell>
          <cell r="B6231" t="str">
            <v>INTERRUPTOR TEMP. DE TOQUE+TAPA L/NEX</v>
          </cell>
          <cell r="C6231" t="str">
            <v>UN</v>
          </cell>
          <cell r="D6231" t="str">
            <v>DK1TBL+DKT</v>
          </cell>
          <cell r="E6231">
            <v>40437</v>
          </cell>
          <cell r="F6231">
            <v>102000</v>
          </cell>
        </row>
        <row r="6233">
          <cell r="A6233">
            <v>104436</v>
          </cell>
          <cell r="B6233" t="str">
            <v>INTERRUPTOR TIPO RIEL MONOP(1X20AMP)</v>
          </cell>
          <cell r="C6233" t="str">
            <v>UN</v>
          </cell>
          <cell r="E6233">
            <v>41120</v>
          </cell>
          <cell r="F6233">
            <v>7850</v>
          </cell>
        </row>
        <row r="6235">
          <cell r="A6235">
            <v>767</v>
          </cell>
          <cell r="B6235" t="str">
            <v>INTERRUPTOR TRIPLE 600 AVE</v>
          </cell>
          <cell r="C6235" t="str">
            <v>UN</v>
          </cell>
          <cell r="D6235">
            <v>613</v>
          </cell>
          <cell r="E6235">
            <v>40437</v>
          </cell>
          <cell r="F6235">
            <v>7470</v>
          </cell>
        </row>
        <row r="6236">
          <cell r="A6236">
            <v>3027</v>
          </cell>
          <cell r="B6236" t="str">
            <v>INTERRUPTOR TRIPLE FOSF AVE</v>
          </cell>
          <cell r="C6236" t="str">
            <v>UN</v>
          </cell>
          <cell r="D6236">
            <v>9913</v>
          </cell>
          <cell r="E6236">
            <v>40437</v>
          </cell>
          <cell r="F6236">
            <v>9140</v>
          </cell>
        </row>
        <row r="6237">
          <cell r="A6237">
            <v>3036</v>
          </cell>
          <cell r="B6237" t="str">
            <v>INTERRUPTOR TRIPLE MARFIL LUZ PILOTO</v>
          </cell>
          <cell r="C6237" t="str">
            <v>UN</v>
          </cell>
          <cell r="D6237" t="str">
            <v>913 LP</v>
          </cell>
          <cell r="E6237">
            <v>40437</v>
          </cell>
          <cell r="F6237">
            <v>16097</v>
          </cell>
        </row>
        <row r="6238">
          <cell r="A6238">
            <v>1701</v>
          </cell>
          <cell r="B6238" t="str">
            <v>INTERRUPTOR Triple Pil.Clas.C L/NEX</v>
          </cell>
          <cell r="C6238" t="str">
            <v>UN</v>
          </cell>
          <cell r="D6238" t="str">
            <v>LX-111CL</v>
          </cell>
          <cell r="E6238">
            <v>40437</v>
          </cell>
          <cell r="F6238">
            <v>30508</v>
          </cell>
        </row>
        <row r="6240">
          <cell r="A6240">
            <v>106187</v>
          </cell>
          <cell r="B6240" t="str">
            <v>Interruptor tripolar de 50Amp-industrial</v>
          </cell>
          <cell r="C6240" t="str">
            <v>UN</v>
          </cell>
          <cell r="E6240">
            <v>42845</v>
          </cell>
          <cell r="F6240">
            <v>125000</v>
          </cell>
        </row>
        <row r="6241">
          <cell r="A6241">
            <v>106188</v>
          </cell>
          <cell r="B6241" t="str">
            <v>Interruptor tripolar de 60Amp-industrial</v>
          </cell>
          <cell r="C6241" t="str">
            <v>UN</v>
          </cell>
          <cell r="E6241">
            <v>42845</v>
          </cell>
          <cell r="F6241">
            <v>135000</v>
          </cell>
        </row>
        <row r="6242">
          <cell r="A6242">
            <v>104042</v>
          </cell>
          <cell r="B6242" t="str">
            <v>InterruptorTermomagnéticoIndust.3x100Amp(LG)</v>
          </cell>
          <cell r="C6242" t="str">
            <v>und</v>
          </cell>
          <cell r="E6242">
            <v>42825</v>
          </cell>
          <cell r="F6242">
            <v>174999</v>
          </cell>
        </row>
        <row r="6243">
          <cell r="A6243">
            <v>104045</v>
          </cell>
          <cell r="B6243" t="str">
            <v>InterruptorTermomagnéticoIndust.3x100AmpLEG</v>
          </cell>
          <cell r="C6243" t="str">
            <v>und</v>
          </cell>
          <cell r="E6243">
            <v>40648</v>
          </cell>
          <cell r="F6243">
            <v>155000</v>
          </cell>
        </row>
        <row r="6244">
          <cell r="A6244">
            <v>104043</v>
          </cell>
          <cell r="B6244" t="str">
            <v>InterruptorTermomagnéticoIndust.3x70Amp(LG)LS</v>
          </cell>
          <cell r="C6244" t="str">
            <v>und</v>
          </cell>
          <cell r="E6244">
            <v>40666</v>
          </cell>
          <cell r="F6244">
            <v>132881</v>
          </cell>
        </row>
        <row r="6245">
          <cell r="A6245">
            <v>104046</v>
          </cell>
          <cell r="B6245" t="str">
            <v>InterruptorTermomagnéticoIndust.3x70AmpL(NO</v>
          </cell>
          <cell r="C6245" t="str">
            <v>und</v>
          </cell>
          <cell r="E6245">
            <v>40648</v>
          </cell>
          <cell r="F6245">
            <v>155000</v>
          </cell>
        </row>
        <row r="6246">
          <cell r="A6246">
            <v>104431</v>
          </cell>
          <cell r="B6246" t="str">
            <v>JACK RJ 45 CAT 6 SIEMON</v>
          </cell>
          <cell r="C6246" t="str">
            <v>UN</v>
          </cell>
          <cell r="E6246">
            <v>41120</v>
          </cell>
          <cell r="F6246">
            <v>20068</v>
          </cell>
        </row>
        <row r="6247">
          <cell r="A6247">
            <v>103966</v>
          </cell>
          <cell r="B6247" t="str">
            <v>kit luminaria 1000W, arranc, cond, reactancia</v>
          </cell>
          <cell r="C6247" t="str">
            <v>UN</v>
          </cell>
          <cell r="E6247">
            <v>42857</v>
          </cell>
          <cell r="F6247">
            <v>243950</v>
          </cell>
        </row>
        <row r="6248">
          <cell r="A6248">
            <v>103963</v>
          </cell>
          <cell r="B6248" t="str">
            <v>kit luminaria 150 W, arranc, condens, reactancia</v>
          </cell>
          <cell r="C6248" t="str">
            <v>UN</v>
          </cell>
          <cell r="E6248">
            <v>42857</v>
          </cell>
          <cell r="F6248">
            <v>51000</v>
          </cell>
        </row>
        <row r="6249">
          <cell r="A6249">
            <v>103965</v>
          </cell>
          <cell r="B6249" t="str">
            <v>kit luminaria 400W, arranc, cond, reactancia</v>
          </cell>
          <cell r="C6249" t="str">
            <v>UN</v>
          </cell>
          <cell r="E6249">
            <v>42857</v>
          </cell>
          <cell r="F6249">
            <v>60000</v>
          </cell>
        </row>
        <row r="6250">
          <cell r="A6250">
            <v>103962</v>
          </cell>
          <cell r="B6250" t="str">
            <v>kit luminaria 70 W, arrancad, condens, reacta</v>
          </cell>
          <cell r="C6250" t="str">
            <v>und</v>
          </cell>
          <cell r="E6250">
            <v>42857</v>
          </cell>
          <cell r="F6250">
            <v>31000</v>
          </cell>
        </row>
        <row r="6252">
          <cell r="A6252">
            <v>101094</v>
          </cell>
          <cell r="B6252" t="str">
            <v>Kit MH 1000 W (Balsto-Conden.-Arrancador)</v>
          </cell>
          <cell r="C6252" t="str">
            <v>UN</v>
          </cell>
          <cell r="D6252" t="str">
            <v>05E248S</v>
          </cell>
          <cell r="E6252">
            <v>40240</v>
          </cell>
          <cell r="F6252">
            <v>341968</v>
          </cell>
        </row>
        <row r="6253">
          <cell r="A6253">
            <v>101095</v>
          </cell>
          <cell r="B6253" t="str">
            <v>Kit MH 400 W (Balsto-Conden.-Arrancador)</v>
          </cell>
          <cell r="C6253" t="str">
            <v>UN</v>
          </cell>
          <cell r="D6253" t="str">
            <v>05E248S</v>
          </cell>
          <cell r="E6253">
            <v>40240</v>
          </cell>
          <cell r="F6253">
            <v>202252</v>
          </cell>
        </row>
        <row r="6255">
          <cell r="A6255">
            <v>102949</v>
          </cell>
          <cell r="B6255" t="str">
            <v>LAMPARA 24 CELDAS 4X18W</v>
          </cell>
          <cell r="C6255" t="str">
            <v>UN</v>
          </cell>
          <cell r="E6255">
            <v>40354</v>
          </cell>
          <cell r="F6255">
            <v>112200</v>
          </cell>
        </row>
        <row r="6256">
          <cell r="A6256">
            <v>3688</v>
          </cell>
          <cell r="B6256" t="str">
            <v>LAMPARA FLCTE 2x48</v>
          </cell>
          <cell r="C6256" t="str">
            <v>UN</v>
          </cell>
          <cell r="E6256">
            <v>40177</v>
          </cell>
          <cell r="F6256">
            <v>167600</v>
          </cell>
        </row>
        <row r="6257">
          <cell r="A6257">
            <v>102857</v>
          </cell>
          <cell r="B6257" t="str">
            <v>LAMPARA FLUORESC.</v>
          </cell>
          <cell r="C6257" t="str">
            <v>UN</v>
          </cell>
          <cell r="E6257">
            <v>42832</v>
          </cell>
          <cell r="F6257">
            <v>66640</v>
          </cell>
        </row>
        <row r="6258">
          <cell r="A6258">
            <v>104584</v>
          </cell>
          <cell r="B6258" t="str">
            <v>LAMPARA</v>
          </cell>
          <cell r="C6258" t="str">
            <v>UN</v>
          </cell>
          <cell r="E6258">
            <v>41171</v>
          </cell>
          <cell r="F6258">
            <v>150000</v>
          </cell>
        </row>
        <row r="6259">
          <cell r="A6259">
            <v>100769</v>
          </cell>
          <cell r="B6259" t="str">
            <v>LAMPARA FLUORESCENTE 2X32 T-8</v>
          </cell>
          <cell r="C6259" t="str">
            <v>UN</v>
          </cell>
          <cell r="E6259">
            <v>40413</v>
          </cell>
          <cell r="F6259">
            <v>42000</v>
          </cell>
        </row>
        <row r="6260">
          <cell r="A6260">
            <v>103426</v>
          </cell>
          <cell r="B6260" t="str">
            <v>LAMPARA FLUORESCENTE</v>
          </cell>
          <cell r="C6260" t="str">
            <v>UN</v>
          </cell>
          <cell r="E6260">
            <v>40508</v>
          </cell>
          <cell r="F6260">
            <v>69600</v>
          </cell>
        </row>
        <row r="6261">
          <cell r="A6261">
            <v>3660</v>
          </cell>
          <cell r="B6261" t="str">
            <v>LAMPARA FLUORESCENTE T8(4x32)244 (CON</v>
          </cell>
          <cell r="C6261" t="str">
            <v>UN</v>
          </cell>
          <cell r="E6261">
            <v>41171</v>
          </cell>
          <cell r="F6261">
            <v>150000</v>
          </cell>
        </row>
        <row r="6262">
          <cell r="A6262">
            <v>104811</v>
          </cell>
          <cell r="B6262" t="str">
            <v>LAMPARA HERM. DE SOBREPONER</v>
          </cell>
          <cell r="C6262" t="str">
            <v>UN</v>
          </cell>
          <cell r="E6262">
            <v>42198</v>
          </cell>
          <cell r="F6262">
            <v>69600</v>
          </cell>
        </row>
        <row r="6263">
          <cell r="A6263">
            <v>104165</v>
          </cell>
          <cell r="B6263" t="str">
            <v>LAMPARA HERMETICA 2X32 (ACRILICO)+</v>
          </cell>
          <cell r="C6263" t="str">
            <v>und</v>
          </cell>
          <cell r="E6263">
            <v>42857</v>
          </cell>
          <cell r="F6263">
            <v>65450</v>
          </cell>
        </row>
        <row r="6264">
          <cell r="A6264">
            <v>103866</v>
          </cell>
          <cell r="B6264" t="str">
            <v>lampara hermetica 2x32W</v>
          </cell>
          <cell r="C6264" t="str">
            <v>UN</v>
          </cell>
          <cell r="E6264">
            <v>42857</v>
          </cell>
          <cell r="F6264">
            <v>65450</v>
          </cell>
        </row>
        <row r="6265">
          <cell r="A6265">
            <v>105893</v>
          </cell>
          <cell r="B6265" t="str">
            <v>Lampara hermetica se sobrepone 2 x18</v>
          </cell>
          <cell r="C6265" t="str">
            <v>und</v>
          </cell>
          <cell r="E6265">
            <v>42608</v>
          </cell>
          <cell r="F6265">
            <v>49880</v>
          </cell>
        </row>
        <row r="6266">
          <cell r="A6266">
            <v>106613</v>
          </cell>
          <cell r="B6266" t="str">
            <v>LAMPARA LED 30W REDONDO blanca de</v>
          </cell>
          <cell r="C6266" t="str">
            <v>und</v>
          </cell>
          <cell r="E6266">
            <v>43005</v>
          </cell>
          <cell r="F6266">
            <v>52100</v>
          </cell>
        </row>
        <row r="6267">
          <cell r="A6267">
            <v>106614</v>
          </cell>
          <cell r="B6267" t="str">
            <v>LAMPARA PANEL REDONDO LED 18CM</v>
          </cell>
          <cell r="C6267" t="str">
            <v>und</v>
          </cell>
          <cell r="E6267">
            <v>43005</v>
          </cell>
          <cell r="F6267">
            <v>15351</v>
          </cell>
        </row>
        <row r="6268">
          <cell r="A6268">
            <v>106615</v>
          </cell>
          <cell r="B6268" t="str">
            <v>LAMPARA PANEL REDONDO LED 30CM</v>
          </cell>
          <cell r="C6268" t="str">
            <v>und</v>
          </cell>
          <cell r="E6268">
            <v>43006</v>
          </cell>
          <cell r="F6268">
            <v>23681</v>
          </cell>
        </row>
        <row r="6269">
          <cell r="A6269">
            <v>104728</v>
          </cell>
          <cell r="B6269" t="str">
            <v>LAMPARA(60X30CM)ESPECULAR(2X17)SOBR</v>
          </cell>
          <cell r="C6269" t="str">
            <v>UN</v>
          </cell>
          <cell r="E6269">
            <v>41198</v>
          </cell>
          <cell r="F6269">
            <v>81200</v>
          </cell>
        </row>
        <row r="6270">
          <cell r="A6270">
            <v>103716</v>
          </cell>
          <cell r="B6270" t="str">
            <v>LAMPARA(60X60CM) ESPECULAR 4X17</v>
          </cell>
          <cell r="C6270" t="str">
            <v>UN</v>
          </cell>
          <cell r="E6270">
            <v>42828</v>
          </cell>
          <cell r="F6270">
            <v>119000</v>
          </cell>
        </row>
        <row r="6271">
          <cell r="A6271">
            <v>2187</v>
          </cell>
          <cell r="B6271" t="str">
            <v>LIBRO MARCACION MIXTA DESXON</v>
          </cell>
          <cell r="C6271" t="str">
            <v>UN</v>
          </cell>
          <cell r="E6271">
            <v>42976</v>
          </cell>
          <cell r="F6271">
            <v>25526</v>
          </cell>
        </row>
        <row r="6272">
          <cell r="A6272">
            <v>105568</v>
          </cell>
          <cell r="B6272" t="str">
            <v>LLAVE CONMUTACIÓN MANUAL Tetrapolar 70</v>
          </cell>
          <cell r="C6272" t="str">
            <v>UN</v>
          </cell>
          <cell r="E6272">
            <v>42837</v>
          </cell>
          <cell r="F6272">
            <v>468266.4</v>
          </cell>
        </row>
        <row r="6273">
          <cell r="A6273">
            <v>106589</v>
          </cell>
          <cell r="B6273" t="str">
            <v>LOGO PROGRAMADOR V-8</v>
          </cell>
          <cell r="C6273" t="str">
            <v>UN</v>
          </cell>
          <cell r="E6273">
            <v>43000</v>
          </cell>
          <cell r="F6273">
            <v>491470</v>
          </cell>
        </row>
        <row r="6274">
          <cell r="A6274">
            <v>102322</v>
          </cell>
          <cell r="B6274" t="str">
            <v>LUM FLUORESC 60X60 4x17 T8 120 V</v>
          </cell>
          <cell r="C6274" t="str">
            <v>UN</v>
          </cell>
          <cell r="E6274">
            <v>40121</v>
          </cell>
          <cell r="F6274">
            <v>200000</v>
          </cell>
        </row>
        <row r="6275">
          <cell r="A6275">
            <v>101499</v>
          </cell>
          <cell r="B6275" t="str">
            <v>Lum hermética fluoresc IP65 2X54W T5 proffit o</v>
          </cell>
          <cell r="C6275" t="str">
            <v>UN</v>
          </cell>
          <cell r="E6275">
            <v>39955</v>
          </cell>
          <cell r="F6275">
            <v>120640</v>
          </cell>
        </row>
        <row r="6276">
          <cell r="A6276">
            <v>101498</v>
          </cell>
          <cell r="B6276" t="str">
            <v>Lum lineal modulable 4x54W 110 V CO8008B o</v>
          </cell>
          <cell r="C6276" t="str">
            <v>UN</v>
          </cell>
          <cell r="E6276">
            <v>39955</v>
          </cell>
          <cell r="F6276">
            <v>585800</v>
          </cell>
        </row>
        <row r="6277">
          <cell r="A6277">
            <v>106670</v>
          </cell>
          <cell r="B6277" t="str">
            <v>Luminaria (24 Leds) 55W-700mA-6800Lm</v>
          </cell>
          <cell r="C6277" t="str">
            <v>und</v>
          </cell>
          <cell r="E6277">
            <v>43090</v>
          </cell>
          <cell r="F6277">
            <v>1444363</v>
          </cell>
        </row>
        <row r="6278">
          <cell r="A6278">
            <v>103970</v>
          </cell>
          <cell r="B6278" t="str">
            <v>luminaria 1000W Metal Hali T.Camp</v>
          </cell>
          <cell r="C6278" t="str">
            <v>UN</v>
          </cell>
          <cell r="E6278">
            <v>42857</v>
          </cell>
          <cell r="F6278">
            <v>846182</v>
          </cell>
        </row>
        <row r="6279">
          <cell r="A6279">
            <v>106175</v>
          </cell>
          <cell r="B6279" t="str">
            <v>Luminaria 128LED 279W - 1000mA -45700Lm Tipo</v>
          </cell>
          <cell r="C6279" t="str">
            <v>UN</v>
          </cell>
          <cell r="E6279">
            <v>42837</v>
          </cell>
          <cell r="F6279">
            <v>4998000</v>
          </cell>
        </row>
        <row r="6280">
          <cell r="A6280">
            <v>106174</v>
          </cell>
          <cell r="B6280" t="str">
            <v>Luminaria 128LED 279W - 700 mA -34600Lm Tipo</v>
          </cell>
          <cell r="C6280" t="str">
            <v>UN</v>
          </cell>
          <cell r="E6280">
            <v>42837</v>
          </cell>
          <cell r="F6280">
            <v>2954770</v>
          </cell>
        </row>
        <row r="6281">
          <cell r="A6281">
            <v>104770</v>
          </cell>
          <cell r="B6281" t="str">
            <v>LUMINARIA 2X32 EMERG DOBLE</v>
          </cell>
          <cell r="C6281" t="str">
            <v>UN</v>
          </cell>
          <cell r="E6281">
            <v>41204</v>
          </cell>
          <cell r="F6281">
            <v>227000</v>
          </cell>
        </row>
        <row r="6283">
          <cell r="B6283" t="str">
            <v>Tekhne Ltda. Control Integral de Obras</v>
          </cell>
        </row>
        <row r="6287">
          <cell r="B6287" t="str">
            <v>Listado de Insumos</v>
          </cell>
        </row>
        <row r="6289">
          <cell r="A6289">
            <v>43132</v>
          </cell>
          <cell r="C6289" t="str">
            <v>INSTITUTO DISTRITAL DE RECREACION Y</v>
          </cell>
          <cell r="E6289" t="str">
            <v>Página 86</v>
          </cell>
        </row>
        <row r="6292">
          <cell r="A6292" t="str">
            <v>Código</v>
          </cell>
          <cell r="B6292" t="str">
            <v>Descripción</v>
          </cell>
          <cell r="D6292" t="str">
            <v>Unidad</v>
          </cell>
          <cell r="F6292" t="str">
            <v>Referencia</v>
          </cell>
        </row>
        <row r="6295">
          <cell r="A6295">
            <v>106172</v>
          </cell>
          <cell r="B6295" t="str">
            <v>Luminaria 32 LED 71W - 700mA- 9000Lm Ref5136</v>
          </cell>
          <cell r="C6295" t="str">
            <v>UN</v>
          </cell>
          <cell r="E6295">
            <v>43090</v>
          </cell>
          <cell r="F6295">
            <v>1560923</v>
          </cell>
        </row>
        <row r="6296">
          <cell r="A6296">
            <v>106115</v>
          </cell>
          <cell r="B6296" t="str">
            <v>Luminaria 32 Leds;700mA;8900Lum;74</v>
          </cell>
          <cell r="C6296" t="str">
            <v>UN</v>
          </cell>
          <cell r="E6296">
            <v>42794</v>
          </cell>
          <cell r="F6296">
            <v>979708</v>
          </cell>
        </row>
        <row r="6297">
          <cell r="A6297">
            <v>101501</v>
          </cell>
          <cell r="B6297" t="str">
            <v>Luminaria 60x60 T8 3X17W 120Vceldas</v>
          </cell>
          <cell r="C6297" t="str">
            <v>UN</v>
          </cell>
          <cell r="E6297">
            <v>40177</v>
          </cell>
          <cell r="F6297">
            <v>117160</v>
          </cell>
        </row>
        <row r="6298">
          <cell r="A6298">
            <v>102257</v>
          </cell>
          <cell r="B6298" t="str">
            <v>Luminaria 60x60 T8 4X17W 120Vceldas</v>
          </cell>
          <cell r="C6298" t="str">
            <v>UN</v>
          </cell>
          <cell r="E6298">
            <v>40268</v>
          </cell>
          <cell r="F6298">
            <v>104400</v>
          </cell>
        </row>
        <row r="6299">
          <cell r="A6299">
            <v>106173</v>
          </cell>
          <cell r="B6299" t="str">
            <v>Luminaria 72 LED 157W - 700 Ma - 19800Lm Ref</v>
          </cell>
          <cell r="C6299" t="str">
            <v>UN</v>
          </cell>
          <cell r="E6299">
            <v>43090</v>
          </cell>
          <cell r="F6299">
            <v>2434978</v>
          </cell>
        </row>
        <row r="6301">
          <cell r="A6301">
            <v>9462</v>
          </cell>
          <cell r="B6301" t="str">
            <v>LUMINARIA AHORRADORA DE ENERGIA 2 x 17</v>
          </cell>
          <cell r="C6301" t="str">
            <v>UN</v>
          </cell>
          <cell r="D6301" t="str">
            <v>2 x 17</v>
          </cell>
          <cell r="E6301">
            <v>40177</v>
          </cell>
          <cell r="F6301">
            <v>150555</v>
          </cell>
        </row>
        <row r="6302">
          <cell r="A6302">
            <v>9459</v>
          </cell>
          <cell r="B6302" t="str">
            <v>LUMINARIA AHORRADORA DE ENERGIA 2 x 17</v>
          </cell>
          <cell r="C6302" t="str">
            <v>UN</v>
          </cell>
          <cell r="D6302" t="str">
            <v>2 x 17</v>
          </cell>
          <cell r="E6302">
            <v>40177</v>
          </cell>
          <cell r="F6302">
            <v>153960</v>
          </cell>
        </row>
        <row r="6303">
          <cell r="A6303">
            <v>9463</v>
          </cell>
          <cell r="B6303" t="str">
            <v>LUMINARIA AHORRADORA DE ENERGIA 2 x 32</v>
          </cell>
          <cell r="C6303" t="str">
            <v>UN</v>
          </cell>
          <cell r="D6303" t="str">
            <v>2 x 32</v>
          </cell>
          <cell r="E6303">
            <v>40177</v>
          </cell>
          <cell r="F6303">
            <v>122960</v>
          </cell>
        </row>
        <row r="6304">
          <cell r="A6304">
            <v>9460</v>
          </cell>
          <cell r="B6304" t="str">
            <v>LUMINARIA AHORRADORA DE ENERGIA 2 x 32</v>
          </cell>
          <cell r="C6304" t="str">
            <v>UN</v>
          </cell>
          <cell r="D6304" t="str">
            <v>2 x 32</v>
          </cell>
          <cell r="E6304">
            <v>40177</v>
          </cell>
          <cell r="F6304">
            <v>125280</v>
          </cell>
        </row>
        <row r="6305">
          <cell r="A6305">
            <v>9464</v>
          </cell>
          <cell r="B6305" t="str">
            <v>LUMINARIA AHORRADORA DE ENERGIA 4 x 32</v>
          </cell>
          <cell r="C6305" t="str">
            <v>UN</v>
          </cell>
          <cell r="D6305" t="str">
            <v>4 x 32-3.00M</v>
          </cell>
          <cell r="E6305">
            <v>40023</v>
          </cell>
          <cell r="F6305">
            <v>178408</v>
          </cell>
        </row>
        <row r="6306">
          <cell r="A6306">
            <v>9461</v>
          </cell>
          <cell r="B6306" t="str">
            <v>LUMINARIA AHORRADORA DE ENERGIA 4 x 32</v>
          </cell>
          <cell r="C6306" t="str">
            <v>UN</v>
          </cell>
          <cell r="D6306" t="str">
            <v>4 x 32-3.20M</v>
          </cell>
          <cell r="E6306">
            <v>40023</v>
          </cell>
          <cell r="F6306">
            <v>299168</v>
          </cell>
        </row>
        <row r="6308">
          <cell r="A6308">
            <v>104745</v>
          </cell>
          <cell r="B6308" t="str">
            <v>LUMINARIA AUTONOMA DE EMERGENCIA(</v>
          </cell>
          <cell r="C6308" t="str">
            <v>UN</v>
          </cell>
          <cell r="E6308">
            <v>42857</v>
          </cell>
          <cell r="F6308">
            <v>71995</v>
          </cell>
        </row>
        <row r="6309">
          <cell r="A6309">
            <v>101496</v>
          </cell>
          <cell r="B6309" t="str">
            <v>Luminaria cuadrum 8x54 W+4x50 AR 111 120 V</v>
          </cell>
          <cell r="C6309" t="str">
            <v>UN</v>
          </cell>
          <cell r="E6309">
            <v>39955</v>
          </cell>
          <cell r="F6309">
            <v>2337400</v>
          </cell>
        </row>
        <row r="6310">
          <cell r="A6310">
            <v>101495</v>
          </cell>
          <cell r="B6310" t="str">
            <v>Luminaria de piso 150 W-208 V MH OU30126-G12</v>
          </cell>
          <cell r="C6310" t="str">
            <v>UN</v>
          </cell>
          <cell r="E6310">
            <v>39917</v>
          </cell>
          <cell r="F6310">
            <v>758640</v>
          </cell>
        </row>
        <row r="6311">
          <cell r="A6311">
            <v>106403</v>
          </cell>
          <cell r="B6311" t="str">
            <v>LUMINARIA EMERGENCIA TIPO MICKEY</v>
          </cell>
          <cell r="C6311" t="str">
            <v>UN</v>
          </cell>
          <cell r="E6311">
            <v>42963</v>
          </cell>
          <cell r="F6311">
            <v>67154</v>
          </cell>
        </row>
        <row r="6312">
          <cell r="A6312">
            <v>103099</v>
          </cell>
          <cell r="B6312" t="str">
            <v>LUMINARIA FLUORESCENTE T5 2X28W</v>
          </cell>
          <cell r="C6312" t="str">
            <v>UN</v>
          </cell>
          <cell r="E6312">
            <v>40409</v>
          </cell>
          <cell r="F6312">
            <v>38000</v>
          </cell>
        </row>
        <row r="6313">
          <cell r="A6313">
            <v>102247</v>
          </cell>
          <cell r="B6313" t="str">
            <v>LUMINARIA FLUORESCENTE T5</v>
          </cell>
          <cell r="C6313" t="str">
            <v>UN</v>
          </cell>
          <cell r="E6313">
            <v>41429</v>
          </cell>
          <cell r="F6313">
            <v>87000</v>
          </cell>
        </row>
        <row r="6314">
          <cell r="A6314">
            <v>104659</v>
          </cell>
          <cell r="B6314" t="str">
            <v>LUMINARIA FORZA MH SCHREDER</v>
          </cell>
          <cell r="C6314" t="str">
            <v>UN</v>
          </cell>
          <cell r="E6314">
            <v>41764</v>
          </cell>
          <cell r="F6314">
            <v>686498</v>
          </cell>
        </row>
        <row r="6315">
          <cell r="A6315">
            <v>104660</v>
          </cell>
          <cell r="B6315" t="str">
            <v>LUMINARIA FORZA MH SCHREDER</v>
          </cell>
          <cell r="C6315" t="str">
            <v>UN</v>
          </cell>
          <cell r="E6315">
            <v>41179</v>
          </cell>
          <cell r="F6315">
            <v>726276</v>
          </cell>
        </row>
        <row r="6316">
          <cell r="A6316">
            <v>104729</v>
          </cell>
          <cell r="B6316" t="str">
            <v>LUMINARIA</v>
          </cell>
          <cell r="C6316" t="str">
            <v>UN</v>
          </cell>
          <cell r="E6316">
            <v>42198</v>
          </cell>
          <cell r="F6316">
            <v>71920</v>
          </cell>
        </row>
        <row r="6317">
          <cell r="A6317">
            <v>106400</v>
          </cell>
          <cell r="B6317" t="str">
            <v>Luminaria Hermetica LED 2X18 T8 DL</v>
          </cell>
          <cell r="C6317" t="str">
            <v>UN</v>
          </cell>
          <cell r="E6317">
            <v>42963</v>
          </cell>
          <cell r="F6317">
            <v>61642</v>
          </cell>
        </row>
        <row r="6318">
          <cell r="A6318">
            <v>105594</v>
          </cell>
          <cell r="B6318" t="str">
            <v>Luminaria LED 150W - 530mA- (Utilizar</v>
          </cell>
          <cell r="C6318" t="str">
            <v>und</v>
          </cell>
          <cell r="E6318">
            <v>42615</v>
          </cell>
          <cell r="F6318">
            <v>105594</v>
          </cell>
        </row>
        <row r="6319">
          <cell r="A6319">
            <v>105595</v>
          </cell>
          <cell r="B6319" t="str">
            <v>Luminaria LED 250W - 350 Ma(Utilizar</v>
          </cell>
          <cell r="C6319" t="str">
            <v>und</v>
          </cell>
          <cell r="E6319">
            <v>42615</v>
          </cell>
          <cell r="F6319">
            <v>2025900.1</v>
          </cell>
        </row>
        <row r="6320">
          <cell r="A6320">
            <v>105596</v>
          </cell>
          <cell r="B6320" t="str">
            <v>Luminaria LED 400W - 530 mA (Utilizar</v>
          </cell>
          <cell r="C6320" t="str">
            <v>und</v>
          </cell>
          <cell r="E6320">
            <v>42615</v>
          </cell>
          <cell r="F6320">
            <v>2635848.5099999998</v>
          </cell>
        </row>
        <row r="6321">
          <cell r="A6321">
            <v>105597</v>
          </cell>
          <cell r="B6321" t="str">
            <v>Luminaria LED 450W - 1000mA(Utilizar</v>
          </cell>
          <cell r="C6321" t="str">
            <v>und</v>
          </cell>
          <cell r="E6321">
            <v>42615</v>
          </cell>
          <cell r="F6321">
            <v>5200899.4400000004</v>
          </cell>
        </row>
        <row r="6322">
          <cell r="A6322">
            <v>105593</v>
          </cell>
          <cell r="B6322" t="str">
            <v>Luminaria LED 80W - 530mA - Tipo Codensa</v>
          </cell>
          <cell r="C6322" t="str">
            <v>UN</v>
          </cell>
          <cell r="E6322">
            <v>42816</v>
          </cell>
          <cell r="F6322">
            <v>1368500</v>
          </cell>
        </row>
        <row r="6323">
          <cell r="A6323">
            <v>106401</v>
          </cell>
          <cell r="B6323" t="str">
            <v>Luminaria LED Continua 40W Tipo P24868</v>
          </cell>
          <cell r="C6323" t="str">
            <v>UN</v>
          </cell>
          <cell r="E6323">
            <v>42963</v>
          </cell>
          <cell r="F6323">
            <v>393890</v>
          </cell>
        </row>
        <row r="6324">
          <cell r="A6324">
            <v>106297</v>
          </cell>
          <cell r="B6324" t="str">
            <v>Luminaria Led Continum (64W) 3.000k</v>
          </cell>
          <cell r="C6324" t="str">
            <v>UN</v>
          </cell>
          <cell r="E6324">
            <v>42851</v>
          </cell>
          <cell r="F6324">
            <v>701779</v>
          </cell>
        </row>
        <row r="6325">
          <cell r="A6325">
            <v>106190</v>
          </cell>
          <cell r="B6325" t="str">
            <v>Luminaria Led Hermet(40W)Sobrep.Techo</v>
          </cell>
          <cell r="C6325" t="str">
            <v>UN</v>
          </cell>
          <cell r="E6325">
            <v>42847</v>
          </cell>
          <cell r="F6325">
            <v>90148</v>
          </cell>
        </row>
        <row r="6326">
          <cell r="A6326">
            <v>106198</v>
          </cell>
          <cell r="B6326" t="str">
            <v>Luminaria Lineal Led Driver (64W) -8x8cm</v>
          </cell>
          <cell r="C6326" t="str">
            <v>UN</v>
          </cell>
          <cell r="E6326">
            <v>42847</v>
          </cell>
          <cell r="F6326">
            <v>779807</v>
          </cell>
        </row>
        <row r="6328">
          <cell r="A6328">
            <v>100406</v>
          </cell>
          <cell r="B6328" t="str">
            <v>Luminaria M-130</v>
          </cell>
          <cell r="C6328" t="str">
            <v>UN</v>
          </cell>
          <cell r="D6328" t="str">
            <v>1.00m X1½"</v>
          </cell>
          <cell r="E6328">
            <v>39903</v>
          </cell>
          <cell r="F6328">
            <v>617022</v>
          </cell>
        </row>
        <row r="6329">
          <cell r="A6329">
            <v>1006</v>
          </cell>
          <cell r="B6329" t="str">
            <v>LUMINARIA MERCURIO 250 W</v>
          </cell>
          <cell r="C6329" t="str">
            <v>UN</v>
          </cell>
          <cell r="D6329" t="str">
            <v>INDOLUX</v>
          </cell>
          <cell r="E6329">
            <v>40130</v>
          </cell>
          <cell r="F6329">
            <v>349500</v>
          </cell>
        </row>
        <row r="6331">
          <cell r="A6331">
            <v>104727</v>
          </cell>
          <cell r="B6331" t="str">
            <v>LUMINARIA METAL</v>
          </cell>
          <cell r="C6331" t="str">
            <v>UN</v>
          </cell>
          <cell r="E6331">
            <v>41198</v>
          </cell>
          <cell r="F6331">
            <v>357303</v>
          </cell>
        </row>
        <row r="6332">
          <cell r="A6332">
            <v>103001</v>
          </cell>
          <cell r="B6332" t="str">
            <v>LUMINARIA METAL HALID400 W</v>
          </cell>
          <cell r="C6332" t="str">
            <v>UN</v>
          </cell>
          <cell r="E6332">
            <v>42590</v>
          </cell>
          <cell r="F6332">
            <v>336400</v>
          </cell>
        </row>
        <row r="6333">
          <cell r="A6333">
            <v>103000</v>
          </cell>
          <cell r="B6333" t="str">
            <v>LUMINARIA METAL HALIDE 1000 W (Completa)</v>
          </cell>
          <cell r="C6333" t="str">
            <v>UN</v>
          </cell>
          <cell r="E6333">
            <v>42773</v>
          </cell>
          <cell r="F6333">
            <v>913233</v>
          </cell>
        </row>
        <row r="6334">
          <cell r="A6334">
            <v>104385</v>
          </cell>
          <cell r="B6334" t="str">
            <v>LUMINARIA METAL HALIDE 250 W (Completa)***</v>
          </cell>
          <cell r="C6334" t="str">
            <v>UN</v>
          </cell>
          <cell r="E6334">
            <v>40360</v>
          </cell>
          <cell r="F6334">
            <v>840000</v>
          </cell>
        </row>
        <row r="6335">
          <cell r="A6335">
            <v>101392</v>
          </cell>
          <cell r="B6335" t="str">
            <v>LUMINARIA METAL HALIDE 70 W</v>
          </cell>
          <cell r="C6335" t="str">
            <v>UN</v>
          </cell>
          <cell r="E6335">
            <v>42314</v>
          </cell>
          <cell r="F6335">
            <v>210000</v>
          </cell>
        </row>
        <row r="6336">
          <cell r="A6336">
            <v>104662</v>
          </cell>
          <cell r="B6336" t="str">
            <v>LUMINARIA POSTE TIPO TABACO 60 W+</v>
          </cell>
          <cell r="C6336" t="str">
            <v>UN</v>
          </cell>
          <cell r="E6336">
            <v>41179</v>
          </cell>
          <cell r="F6336">
            <v>154280</v>
          </cell>
        </row>
        <row r="6337">
          <cell r="A6337">
            <v>105957</v>
          </cell>
          <cell r="B6337" t="str">
            <v>LUMINARIA RALED II 32 LED 72 W PARA</v>
          </cell>
          <cell r="C6337" t="str">
            <v>und</v>
          </cell>
          <cell r="E6337">
            <v>42776</v>
          </cell>
          <cell r="F6337">
            <v>794834</v>
          </cell>
        </row>
        <row r="6338">
          <cell r="A6338">
            <v>3640</v>
          </cell>
          <cell r="B6338" t="str">
            <v>LUMINARIA SODIO 250 W</v>
          </cell>
          <cell r="C6338" t="str">
            <v>UN</v>
          </cell>
          <cell r="E6338">
            <v>40175</v>
          </cell>
          <cell r="F6338">
            <v>294385</v>
          </cell>
        </row>
        <row r="6339">
          <cell r="A6339">
            <v>100531</v>
          </cell>
          <cell r="B6339" t="str">
            <v>LUMINARIA SODIO 250</v>
          </cell>
          <cell r="C6339" t="str">
            <v>UN</v>
          </cell>
          <cell r="E6339">
            <v>42465</v>
          </cell>
          <cell r="F6339">
            <v>537660</v>
          </cell>
        </row>
        <row r="6340">
          <cell r="A6340">
            <v>100533</v>
          </cell>
          <cell r="B6340" t="str">
            <v>LUMINARIA SODIO 70 W</v>
          </cell>
          <cell r="C6340" t="str">
            <v>UN</v>
          </cell>
          <cell r="E6340">
            <v>41731</v>
          </cell>
          <cell r="F6340">
            <v>235433</v>
          </cell>
        </row>
        <row r="6341">
          <cell r="A6341">
            <v>104387</v>
          </cell>
          <cell r="B6341" t="str">
            <v>LUMINARIA SODIO 1.000W (inc</v>
          </cell>
          <cell r="C6341" t="str">
            <v>UN</v>
          </cell>
          <cell r="E6341">
            <v>41081</v>
          </cell>
          <cell r="F6341">
            <v>858000</v>
          </cell>
        </row>
        <row r="6342">
          <cell r="A6342">
            <v>100532</v>
          </cell>
          <cell r="B6342" t="str">
            <v>LUMINARIA SODIO 150 W(Fotoc.+Brazo+Bomb)</v>
          </cell>
          <cell r="C6342" t="str">
            <v>UN</v>
          </cell>
          <cell r="E6342">
            <v>41731</v>
          </cell>
          <cell r="F6342">
            <v>297772</v>
          </cell>
        </row>
        <row r="6343">
          <cell r="A6343">
            <v>3653</v>
          </cell>
          <cell r="B6343" t="str">
            <v>LUMINARIA SODIO 400W (inc.fotoc+brazo+bomb)</v>
          </cell>
          <cell r="C6343" t="str">
            <v>UN</v>
          </cell>
          <cell r="E6343">
            <v>41793</v>
          </cell>
          <cell r="F6343">
            <v>396720</v>
          </cell>
        </row>
        <row r="6344">
          <cell r="A6344">
            <v>105091</v>
          </cell>
          <cell r="B6344" t="str">
            <v>LUMINARIA SODIO TIPO</v>
          </cell>
          <cell r="C6344" t="str">
            <v>UN</v>
          </cell>
          <cell r="E6344">
            <v>42797</v>
          </cell>
          <cell r="F6344">
            <v>497420</v>
          </cell>
        </row>
        <row r="6345">
          <cell r="A6345">
            <v>105092</v>
          </cell>
          <cell r="B6345" t="str">
            <v>LUMINARIA SODIO TIPO</v>
          </cell>
          <cell r="C6345" t="str">
            <v>UN</v>
          </cell>
          <cell r="E6345">
            <v>42797</v>
          </cell>
          <cell r="F6345">
            <v>502650</v>
          </cell>
        </row>
        <row r="6346">
          <cell r="A6346">
            <v>105090</v>
          </cell>
          <cell r="B6346" t="str">
            <v>LUMINARIA SODIO TIPO</v>
          </cell>
          <cell r="C6346" t="str">
            <v>UN</v>
          </cell>
          <cell r="E6346">
            <v>42797</v>
          </cell>
          <cell r="F6346">
            <v>270650</v>
          </cell>
        </row>
        <row r="6347">
          <cell r="A6347">
            <v>101631</v>
          </cell>
          <cell r="B6347" t="str">
            <v>LUMINARIA SOLAR LED (Alumbrado publico)</v>
          </cell>
          <cell r="C6347" t="str">
            <v>und</v>
          </cell>
          <cell r="E6347">
            <v>42391</v>
          </cell>
          <cell r="F6347">
            <v>2320000</v>
          </cell>
        </row>
        <row r="6348">
          <cell r="A6348">
            <v>105640</v>
          </cell>
          <cell r="B6348" t="str">
            <v>LuminariaBahiaAlta</v>
          </cell>
          <cell r="C6348" t="str">
            <v>UN</v>
          </cell>
          <cell r="E6348">
            <v>42619</v>
          </cell>
          <cell r="F6348">
            <v>810840</v>
          </cell>
        </row>
        <row r="6350">
          <cell r="B6350" t="str">
            <v>Tekhne Ltda. Control Integral de Obras</v>
          </cell>
        </row>
        <row r="6354">
          <cell r="B6354" t="str">
            <v>Listado de Insumos</v>
          </cell>
        </row>
        <row r="6356">
          <cell r="A6356">
            <v>43132</v>
          </cell>
          <cell r="C6356" t="str">
            <v>INSTITUTO DISTRITAL DE RECREACION Y</v>
          </cell>
          <cell r="E6356" t="str">
            <v>Página 87</v>
          </cell>
        </row>
        <row r="6359">
          <cell r="A6359" t="str">
            <v>Código</v>
          </cell>
          <cell r="B6359" t="str">
            <v>Descripción</v>
          </cell>
          <cell r="D6359" t="str">
            <v>Unidad</v>
          </cell>
          <cell r="F6359" t="str">
            <v>Referencia</v>
          </cell>
        </row>
        <row r="6362">
          <cell r="A6362">
            <v>105901</v>
          </cell>
          <cell r="B6362" t="str">
            <v>LuminariaparaPosteM-130(ap-70w208/220v)+foto</v>
          </cell>
          <cell r="C6362" t="str">
            <v>UN</v>
          </cell>
          <cell r="E6362">
            <v>42619</v>
          </cell>
          <cell r="F6362">
            <v>220400</v>
          </cell>
        </row>
        <row r="6363">
          <cell r="A6363">
            <v>105882</v>
          </cell>
          <cell r="B6363" t="str">
            <v>LuminariaRALED II,32Led, 700 Ma</v>
          </cell>
          <cell r="C6363" t="str">
            <v>UN</v>
          </cell>
          <cell r="E6363">
            <v>42601</v>
          </cell>
          <cell r="F6363">
            <v>955009</v>
          </cell>
        </row>
        <row r="6364">
          <cell r="A6364">
            <v>105666</v>
          </cell>
          <cell r="B6364" t="str">
            <v>LuminiariaLed(/50W)6.300Lm-4.000K-Blanco-IP6</v>
          </cell>
          <cell r="C6364" t="str">
            <v>UN</v>
          </cell>
          <cell r="E6364">
            <v>42254</v>
          </cell>
          <cell r="F6364">
            <v>1508000</v>
          </cell>
        </row>
        <row r="6365">
          <cell r="A6365">
            <v>105359</v>
          </cell>
          <cell r="B6365" t="str">
            <v>Mantent. de subestación B3 con transfor. 20 KVA</v>
          </cell>
          <cell r="C6365" t="str">
            <v>und</v>
          </cell>
          <cell r="E6365">
            <v>41967</v>
          </cell>
          <cell r="F6365">
            <v>1531200</v>
          </cell>
        </row>
        <row r="6366">
          <cell r="A6366">
            <v>105357</v>
          </cell>
          <cell r="B6366" t="str">
            <v>Mantent. de subestación B4 con transfor. 30 KVA</v>
          </cell>
          <cell r="C6366" t="str">
            <v>und</v>
          </cell>
          <cell r="E6366">
            <v>41965</v>
          </cell>
          <cell r="F6366">
            <v>1948800</v>
          </cell>
        </row>
        <row r="6367">
          <cell r="A6367">
            <v>105358</v>
          </cell>
          <cell r="B6367" t="str">
            <v>Mantent. de subestación B4 con transfor. 50 KVA</v>
          </cell>
          <cell r="C6367" t="str">
            <v>und</v>
          </cell>
          <cell r="E6367">
            <v>41965</v>
          </cell>
          <cell r="F6367">
            <v>2088000</v>
          </cell>
        </row>
        <row r="6368">
          <cell r="A6368">
            <v>105356</v>
          </cell>
          <cell r="B6368" t="str">
            <v>Mantent. de subestación B5 con transfor. 20 KVA</v>
          </cell>
          <cell r="C6368" t="str">
            <v>und</v>
          </cell>
          <cell r="E6368">
            <v>41967</v>
          </cell>
          <cell r="F6368">
            <v>1531200</v>
          </cell>
        </row>
        <row r="6370">
          <cell r="A6370">
            <v>3343</v>
          </cell>
          <cell r="B6370" t="str">
            <v>MARCO DECORATIVO DOBLE 4X4 KORA</v>
          </cell>
          <cell r="C6370" t="str">
            <v>UN</v>
          </cell>
          <cell r="D6370" t="str">
            <v>KR-MKestanda</v>
          </cell>
          <cell r="E6370">
            <v>40177</v>
          </cell>
          <cell r="F6370">
            <v>3093</v>
          </cell>
        </row>
        <row r="6371">
          <cell r="A6371">
            <v>3344</v>
          </cell>
          <cell r="B6371" t="str">
            <v>MARCO DECORATIVO DOBLE 4X4 KORA</v>
          </cell>
          <cell r="C6371" t="str">
            <v>UN</v>
          </cell>
          <cell r="D6371" t="str">
            <v>KR-MZPperla</v>
          </cell>
          <cell r="E6371">
            <v>40177</v>
          </cell>
          <cell r="F6371">
            <v>3093</v>
          </cell>
        </row>
        <row r="6372">
          <cell r="A6372">
            <v>3342</v>
          </cell>
          <cell r="B6372" t="str">
            <v>MARCO DECORATIVO SENC 2X4 KORA L/NEX</v>
          </cell>
          <cell r="C6372" t="str">
            <v>UN</v>
          </cell>
          <cell r="D6372" t="str">
            <v>KR-MCR-PL</v>
          </cell>
          <cell r="E6372">
            <v>40177</v>
          </cell>
          <cell r="F6372">
            <v>5784</v>
          </cell>
        </row>
        <row r="6373">
          <cell r="A6373">
            <v>3341</v>
          </cell>
          <cell r="B6373" t="str">
            <v>MARCO DECORATIVO SENC 2X4 KORA L/NEX</v>
          </cell>
          <cell r="C6373" t="str">
            <v>UN</v>
          </cell>
          <cell r="D6373" t="str">
            <v>KR-MDO-PL</v>
          </cell>
          <cell r="E6373">
            <v>40177</v>
          </cell>
          <cell r="F6373">
            <v>5784</v>
          </cell>
        </row>
        <row r="6374">
          <cell r="A6374">
            <v>3340</v>
          </cell>
          <cell r="B6374" t="str">
            <v>MARCO DECORATIVO SENC 2X4 KORA L/NEX</v>
          </cell>
          <cell r="C6374" t="str">
            <v>UN</v>
          </cell>
          <cell r="D6374" t="str">
            <v>KRMKestandar</v>
          </cell>
          <cell r="E6374">
            <v>40177</v>
          </cell>
          <cell r="F6374">
            <v>3093</v>
          </cell>
        </row>
        <row r="6375">
          <cell r="A6375">
            <v>101778</v>
          </cell>
          <cell r="B6375" t="str">
            <v>MARCO Y TAPA CAJA INSPECCION CS274 incl</v>
          </cell>
          <cell r="C6375" t="str">
            <v>UN</v>
          </cell>
          <cell r="D6375" t="str">
            <v>CAI-TP</v>
          </cell>
          <cell r="E6375">
            <v>42789</v>
          </cell>
          <cell r="F6375">
            <v>188020</v>
          </cell>
        </row>
        <row r="6377">
          <cell r="A6377">
            <v>104319</v>
          </cell>
          <cell r="B6377" t="str">
            <v>Marco y tapa para camara CS 280</v>
          </cell>
          <cell r="C6377" t="str">
            <v>UN</v>
          </cell>
          <cell r="E6377">
            <v>43040</v>
          </cell>
          <cell r="F6377">
            <v>80920</v>
          </cell>
        </row>
        <row r="6378">
          <cell r="A6378">
            <v>104714</v>
          </cell>
          <cell r="B6378" t="str">
            <v>MARQUILLA STIKER EN VINILO COLOR</v>
          </cell>
          <cell r="C6378" t="str">
            <v>UN</v>
          </cell>
          <cell r="E6378">
            <v>42970</v>
          </cell>
          <cell r="F6378">
            <v>120</v>
          </cell>
        </row>
        <row r="6379">
          <cell r="A6379">
            <v>106181</v>
          </cell>
          <cell r="B6379" t="str">
            <v>Medición Sist. Puesta Tierra y Resistividad (UDS)</v>
          </cell>
          <cell r="C6379" t="str">
            <v>UN</v>
          </cell>
          <cell r="E6379">
            <v>42842</v>
          </cell>
          <cell r="F6379">
            <v>357000</v>
          </cell>
        </row>
        <row r="6380">
          <cell r="A6380">
            <v>104569</v>
          </cell>
          <cell r="B6380" t="str">
            <v>MEDIDOR DE</v>
          </cell>
          <cell r="C6380" t="str">
            <v>UN</v>
          </cell>
          <cell r="E6380">
            <v>43089</v>
          </cell>
          <cell r="F6380">
            <v>148000</v>
          </cell>
        </row>
        <row r="6382">
          <cell r="A6382">
            <v>102287</v>
          </cell>
          <cell r="B6382" t="str">
            <v>Medidor electrónico multifuncional</v>
          </cell>
          <cell r="C6382" t="str">
            <v>UN</v>
          </cell>
          <cell r="D6382" t="str">
            <v>TWC-12M</v>
          </cell>
          <cell r="E6382">
            <v>42607</v>
          </cell>
          <cell r="F6382">
            <v>2169200</v>
          </cell>
        </row>
        <row r="6383">
          <cell r="A6383">
            <v>105616</v>
          </cell>
          <cell r="B6383" t="str">
            <v>MEDIDOR ELECTRONICO TRIFASICO 10 A 100</v>
          </cell>
          <cell r="C6383" t="str">
            <v>UN</v>
          </cell>
          <cell r="D6383" t="str">
            <v>TWC-12M</v>
          </cell>
          <cell r="E6383">
            <v>42846</v>
          </cell>
          <cell r="F6383">
            <v>260937</v>
          </cell>
        </row>
        <row r="6385">
          <cell r="A6385">
            <v>3593</v>
          </cell>
          <cell r="B6385" t="str">
            <v>MEDIDOR MONOFASICO BIFILAR (Sum+Inst)</v>
          </cell>
          <cell r="C6385" t="str">
            <v>UN</v>
          </cell>
          <cell r="E6385">
            <v>40135</v>
          </cell>
          <cell r="F6385">
            <v>90767</v>
          </cell>
        </row>
        <row r="6386">
          <cell r="A6386">
            <v>3594</v>
          </cell>
          <cell r="B6386" t="str">
            <v>MEDIDOR MONOFASICO TRIFILAR</v>
          </cell>
          <cell r="C6386" t="str">
            <v>UN</v>
          </cell>
          <cell r="E6386">
            <v>40135</v>
          </cell>
          <cell r="F6386">
            <v>124079</v>
          </cell>
        </row>
        <row r="6387">
          <cell r="A6387">
            <v>3595</v>
          </cell>
          <cell r="B6387" t="str">
            <v>MEDIDOR MONOFASICO TRIFILAR 20(80A).</v>
          </cell>
          <cell r="C6387" t="str">
            <v>UN</v>
          </cell>
          <cell r="E6387">
            <v>40239</v>
          </cell>
          <cell r="F6387">
            <v>189300</v>
          </cell>
        </row>
        <row r="6388">
          <cell r="A6388">
            <v>3596</v>
          </cell>
          <cell r="B6388" t="str">
            <v>MEDIDOR TRIFASICO 40-160 AMP</v>
          </cell>
          <cell r="C6388" t="str">
            <v>UN</v>
          </cell>
          <cell r="E6388">
            <v>40135</v>
          </cell>
          <cell r="F6388">
            <v>483727</v>
          </cell>
        </row>
        <row r="6389">
          <cell r="A6389">
            <v>105200</v>
          </cell>
          <cell r="B6389" t="str">
            <v>MEDIDOR TRIFASICO DE 50-150 AMPERIOS</v>
          </cell>
          <cell r="C6389" t="str">
            <v>UN</v>
          </cell>
          <cell r="E6389">
            <v>42773</v>
          </cell>
          <cell r="F6389">
            <v>260937</v>
          </cell>
        </row>
        <row r="6390">
          <cell r="A6390">
            <v>106612</v>
          </cell>
          <cell r="B6390" t="str">
            <v>MICRÓFONO DE MESA PORFESIONAL</v>
          </cell>
          <cell r="C6390" t="str">
            <v>und</v>
          </cell>
          <cell r="E6390">
            <v>43005</v>
          </cell>
          <cell r="F6390">
            <v>140000</v>
          </cell>
        </row>
        <row r="6391">
          <cell r="A6391">
            <v>106591</v>
          </cell>
          <cell r="B6391" t="str">
            <v>MODULO DE EXPANSIÓN (4</v>
          </cell>
          <cell r="C6391" t="str">
            <v>UN</v>
          </cell>
          <cell r="E6391">
            <v>43003</v>
          </cell>
          <cell r="F6391">
            <v>196350</v>
          </cell>
        </row>
        <row r="6392">
          <cell r="A6392">
            <v>102618</v>
          </cell>
          <cell r="B6392" t="str">
            <v>MOLDE PARA SOLDADURA CADWELD EN T y X</v>
          </cell>
          <cell r="C6392" t="str">
            <v>UN</v>
          </cell>
          <cell r="E6392">
            <v>42808</v>
          </cell>
          <cell r="F6392">
            <v>145000</v>
          </cell>
        </row>
        <row r="6393">
          <cell r="A6393">
            <v>105020</v>
          </cell>
          <cell r="B6393" t="str">
            <v>MONTAJE-TRANSPORTE-MANTENIMIENT(1</v>
          </cell>
          <cell r="C6393" t="str">
            <v>UN</v>
          </cell>
          <cell r="E6393">
            <v>41506</v>
          </cell>
          <cell r="F6393">
            <v>7239560</v>
          </cell>
        </row>
        <row r="6394">
          <cell r="A6394">
            <v>104818</v>
          </cell>
          <cell r="B6394" t="str">
            <v>MONTAJE, TRANS, INST Y PUESTA EN</v>
          </cell>
          <cell r="C6394" t="str">
            <v>UN</v>
          </cell>
          <cell r="E6394">
            <v>41208</v>
          </cell>
          <cell r="F6394">
            <v>6565600</v>
          </cell>
        </row>
        <row r="6395">
          <cell r="A6395">
            <v>100768</v>
          </cell>
          <cell r="B6395" t="str">
            <v>MUEBLE LAMPARA 60X60ESPECULAR</v>
          </cell>
          <cell r="C6395" t="str">
            <v>UN</v>
          </cell>
          <cell r="E6395">
            <v>42115</v>
          </cell>
          <cell r="F6395">
            <v>61000</v>
          </cell>
        </row>
        <row r="6397">
          <cell r="A6397">
            <v>101622</v>
          </cell>
          <cell r="B6397" t="str">
            <v>Obra civil de montaje</v>
          </cell>
          <cell r="C6397" t="str">
            <v>ML</v>
          </cell>
          <cell r="D6397" t="str">
            <v>26CA02</v>
          </cell>
          <cell r="E6397">
            <v>39960</v>
          </cell>
          <cell r="F6397">
            <v>1219</v>
          </cell>
        </row>
        <row r="6399">
          <cell r="A6399">
            <v>101705</v>
          </cell>
          <cell r="B6399" t="str">
            <v>Obra civil S/EpedestalsegúnAP524,525y525-1(NO</v>
          </cell>
          <cell r="C6399" t="str">
            <v>UN</v>
          </cell>
          <cell r="E6399">
            <v>39973</v>
          </cell>
          <cell r="F6399">
            <v>3000000</v>
          </cell>
        </row>
        <row r="6400">
          <cell r="A6400">
            <v>104379</v>
          </cell>
          <cell r="B6400" t="str">
            <v>PACH PANEL 12 PUERTOS CAT. 6</v>
          </cell>
          <cell r="C6400" t="str">
            <v>und</v>
          </cell>
          <cell r="E6400">
            <v>41078</v>
          </cell>
          <cell r="F6400">
            <v>84912</v>
          </cell>
        </row>
        <row r="6401">
          <cell r="A6401">
            <v>106191</v>
          </cell>
          <cell r="B6401" t="str">
            <v>Panel Led (60x60) 45W-6K (100-277v)</v>
          </cell>
          <cell r="C6401" t="str">
            <v>UN</v>
          </cell>
          <cell r="E6401">
            <v>42847</v>
          </cell>
          <cell r="F6401">
            <v>132298</v>
          </cell>
        </row>
        <row r="6402">
          <cell r="A6402">
            <v>106192</v>
          </cell>
          <cell r="B6402" t="str">
            <v>Panel Led (60x60) 45W-6K (100-277v)</v>
          </cell>
          <cell r="C6402" t="str">
            <v>UN</v>
          </cell>
          <cell r="E6402">
            <v>42847</v>
          </cell>
          <cell r="F6402">
            <v>132298</v>
          </cell>
        </row>
        <row r="6403">
          <cell r="A6403">
            <v>105889</v>
          </cell>
          <cell r="B6403" t="str">
            <v>Panel LED 18 W DE INCRUSTAR CUADRADO O</v>
          </cell>
          <cell r="C6403" t="str">
            <v>und</v>
          </cell>
          <cell r="E6403">
            <v>42828</v>
          </cell>
          <cell r="F6403">
            <v>23681</v>
          </cell>
        </row>
        <row r="6404">
          <cell r="A6404">
            <v>105890</v>
          </cell>
          <cell r="B6404" t="str">
            <v>Panel LED 18W de sobreponer</v>
          </cell>
          <cell r="C6404" t="str">
            <v>und</v>
          </cell>
          <cell r="E6404">
            <v>42608</v>
          </cell>
          <cell r="F6404">
            <v>40484</v>
          </cell>
        </row>
        <row r="6405">
          <cell r="A6405">
            <v>105892</v>
          </cell>
          <cell r="B6405" t="str">
            <v>Panel LED de 12 W de incrusta cuadrado o redon</v>
          </cell>
          <cell r="C6405" t="str">
            <v>und</v>
          </cell>
          <cell r="E6405">
            <v>43005</v>
          </cell>
          <cell r="F6405">
            <v>15351</v>
          </cell>
        </row>
        <row r="6407">
          <cell r="A6407">
            <v>101685</v>
          </cell>
          <cell r="B6407" t="str">
            <v>Paraalbergar transform,tablerosMTTotalizBT(NO</v>
          </cell>
          <cell r="C6407" t="str">
            <v>UN</v>
          </cell>
          <cell r="D6407" t="str">
            <v>TWC-12M</v>
          </cell>
          <cell r="E6407">
            <v>39960</v>
          </cell>
          <cell r="F6407">
            <v>0</v>
          </cell>
        </row>
        <row r="6408">
          <cell r="A6408">
            <v>101686</v>
          </cell>
          <cell r="B6408" t="str">
            <v>Paraalbergarbombaplantaemergenciaytransfe(NO</v>
          </cell>
          <cell r="C6408" t="str">
            <v>UN</v>
          </cell>
          <cell r="D6408" t="str">
            <v>TWC-12M</v>
          </cell>
          <cell r="E6408">
            <v>39960</v>
          </cell>
          <cell r="F6408">
            <v>0</v>
          </cell>
        </row>
        <row r="6410">
          <cell r="A6410">
            <v>104106</v>
          </cell>
          <cell r="B6410" t="str">
            <v>PARARAYOS DE 5 PUNTAS FARADAY</v>
          </cell>
          <cell r="C6410" t="str">
            <v>und</v>
          </cell>
          <cell r="E6410">
            <v>42829</v>
          </cell>
          <cell r="F6410">
            <v>333200</v>
          </cell>
        </row>
        <row r="6411">
          <cell r="A6411">
            <v>105065</v>
          </cell>
          <cell r="B6411" t="str">
            <v>PARARRAYOS TIPO FRANKLIN</v>
          </cell>
          <cell r="C6411" t="str">
            <v>UN</v>
          </cell>
          <cell r="E6411">
            <v>41793</v>
          </cell>
          <cell r="F6411">
            <v>104678</v>
          </cell>
        </row>
        <row r="6412">
          <cell r="A6412">
            <v>101518</v>
          </cell>
          <cell r="B6412" t="str">
            <v>Pararrayos (T1 y T2 Fon) (NO USAR)</v>
          </cell>
          <cell r="C6412" t="str">
            <v>UN</v>
          </cell>
          <cell r="E6412">
            <v>39960</v>
          </cell>
          <cell r="F6412">
            <v>0</v>
          </cell>
        </row>
        <row r="6413">
          <cell r="A6413">
            <v>101522</v>
          </cell>
          <cell r="B6413" t="str">
            <v>Pararrayos (T4 Fontanar) (N0 USAR)</v>
          </cell>
          <cell r="C6413" t="str">
            <v>UN</v>
          </cell>
          <cell r="E6413">
            <v>39960</v>
          </cell>
          <cell r="F6413">
            <v>0</v>
          </cell>
        </row>
        <row r="6414">
          <cell r="A6414">
            <v>106610</v>
          </cell>
          <cell r="B6414" t="str">
            <v>PARLANTE DE TECHO DE 6 W, 5”</v>
          </cell>
          <cell r="C6414" t="str">
            <v>und</v>
          </cell>
          <cell r="E6414">
            <v>43005</v>
          </cell>
          <cell r="F6414">
            <v>73542</v>
          </cell>
        </row>
        <row r="6415">
          <cell r="A6415">
            <v>101141</v>
          </cell>
          <cell r="B6415" t="str">
            <v>PERCHA 2 PUESTOS(Percha+Aisl.+Fijac)AP.</v>
          </cell>
          <cell r="C6415" t="str">
            <v>UN</v>
          </cell>
          <cell r="E6415">
            <v>40239</v>
          </cell>
          <cell r="F6415">
            <v>23500</v>
          </cell>
        </row>
        <row r="6416">
          <cell r="A6416">
            <v>101142</v>
          </cell>
          <cell r="B6416" t="str">
            <v>PERCHA 3 PUESTOS(Percha+Aisl.+Fijac)AP.</v>
          </cell>
          <cell r="C6416" t="str">
            <v>UN</v>
          </cell>
          <cell r="E6416">
            <v>40239</v>
          </cell>
          <cell r="F6416">
            <v>27500</v>
          </cell>
        </row>
        <row r="6417">
          <cell r="A6417">
            <v>104700</v>
          </cell>
          <cell r="B6417" t="str">
            <v>PERNO (P-100)L=1 PULGADA PARA FIJAC.</v>
          </cell>
          <cell r="C6417" t="str">
            <v>UN</v>
          </cell>
          <cell r="E6417">
            <v>41190</v>
          </cell>
          <cell r="F6417">
            <v>52</v>
          </cell>
        </row>
        <row r="6419">
          <cell r="A6419">
            <v>4053</v>
          </cell>
          <cell r="B6419" t="str">
            <v>PERNO 1/4 X 3/4 B.V.</v>
          </cell>
          <cell r="C6419" t="str">
            <v>UN</v>
          </cell>
          <cell r="D6419" t="str">
            <v>M62027</v>
          </cell>
          <cell r="E6419">
            <v>39660</v>
          </cell>
          <cell r="F6419">
            <v>220</v>
          </cell>
        </row>
        <row r="6420">
          <cell r="A6420">
            <v>3686</v>
          </cell>
          <cell r="B6420" t="str">
            <v>PERNO ROSCADO 2" ALT.VEL.</v>
          </cell>
          <cell r="C6420" t="str">
            <v>UN</v>
          </cell>
          <cell r="D6420" t="str">
            <v>T32032</v>
          </cell>
          <cell r="E6420">
            <v>43088</v>
          </cell>
          <cell r="F6420">
            <v>392</v>
          </cell>
        </row>
        <row r="6422">
          <cell r="B6422" t="str">
            <v>Tekhne Ltda. Control Integral de Obras</v>
          </cell>
        </row>
        <row r="6426">
          <cell r="B6426" t="str">
            <v>Listado de Insumos</v>
          </cell>
        </row>
        <row r="6428">
          <cell r="A6428">
            <v>43132</v>
          </cell>
          <cell r="C6428" t="str">
            <v>INSTITUTO DISTRITAL DE RECREACION Y</v>
          </cell>
          <cell r="E6428" t="str">
            <v>Página 88</v>
          </cell>
        </row>
        <row r="6431">
          <cell r="A6431" t="str">
            <v>Código</v>
          </cell>
          <cell r="B6431" t="str">
            <v>Descripción</v>
          </cell>
          <cell r="D6431" t="str">
            <v>Unidad</v>
          </cell>
          <cell r="F6431" t="str">
            <v>Referencia</v>
          </cell>
        </row>
        <row r="6434">
          <cell r="A6434">
            <v>104701</v>
          </cell>
          <cell r="B6434" t="str">
            <v>Perno/Clavo Americano L=1"; Ø1/8" Fijación</v>
          </cell>
          <cell r="C6434" t="str">
            <v>UN</v>
          </cell>
          <cell r="E6434">
            <v>42828</v>
          </cell>
          <cell r="F6434">
            <v>71</v>
          </cell>
        </row>
        <row r="6435">
          <cell r="A6435">
            <v>102619</v>
          </cell>
          <cell r="B6435" t="str">
            <v>PINZA PARA SUJETAR MOLDE SOLD CADWELL</v>
          </cell>
          <cell r="C6435" t="str">
            <v>UN</v>
          </cell>
          <cell r="E6435">
            <v>42808</v>
          </cell>
          <cell r="F6435">
            <v>190400</v>
          </cell>
        </row>
        <row r="6437">
          <cell r="A6437">
            <v>3783</v>
          </cell>
          <cell r="B6437" t="str">
            <v>PLACA BAS.2"X4"C/TAPA KORA BLA</v>
          </cell>
          <cell r="C6437" t="str">
            <v>UN</v>
          </cell>
          <cell r="D6437" t="str">
            <v>46KPB</v>
          </cell>
          <cell r="E6437">
            <v>41216</v>
          </cell>
          <cell r="F6437">
            <v>3900</v>
          </cell>
        </row>
        <row r="6438">
          <cell r="A6438">
            <v>1748</v>
          </cell>
          <cell r="B6438" t="str">
            <v>PLACA CIEGA BLANCO+TAPA DEKO L/NEX</v>
          </cell>
          <cell r="C6438" t="str">
            <v>UN</v>
          </cell>
          <cell r="D6438" t="str">
            <v>DK-0B +DKT2B</v>
          </cell>
          <cell r="E6438">
            <v>40177</v>
          </cell>
          <cell r="F6438">
            <v>9445</v>
          </cell>
        </row>
        <row r="6439">
          <cell r="A6439">
            <v>101508</v>
          </cell>
          <cell r="B6439" t="str">
            <v>Placa identificación 2x1 cm</v>
          </cell>
          <cell r="C6439" t="str">
            <v>UN</v>
          </cell>
          <cell r="D6439" t="str">
            <v>666 -N</v>
          </cell>
          <cell r="E6439">
            <v>40135</v>
          </cell>
          <cell r="F6439">
            <v>4000</v>
          </cell>
        </row>
        <row r="6441">
          <cell r="A6441">
            <v>101627</v>
          </cell>
          <cell r="B6441" t="str">
            <v>Planta Insonorización+accesorios</v>
          </cell>
          <cell r="C6441" t="str">
            <v>UN</v>
          </cell>
          <cell r="E6441">
            <v>42847</v>
          </cell>
          <cell r="F6441">
            <v>21554351</v>
          </cell>
        </row>
        <row r="6442">
          <cell r="A6442">
            <v>101625</v>
          </cell>
          <cell r="B6442" t="str">
            <v>Planta 300 KVA 1800rpm 60 Hz ACPM 208/120V</v>
          </cell>
          <cell r="C6442" t="str">
            <v>UN</v>
          </cell>
          <cell r="E6442">
            <v>42847</v>
          </cell>
          <cell r="F6442">
            <v>116758085</v>
          </cell>
        </row>
        <row r="6443">
          <cell r="A6443">
            <v>105618</v>
          </cell>
          <cell r="B6443" t="str">
            <v>PLANTA DE EMERGENCIA 95KVA -105 KVA</v>
          </cell>
          <cell r="C6443" t="str">
            <v>UN</v>
          </cell>
          <cell r="E6443">
            <v>41506</v>
          </cell>
          <cell r="F6443">
            <v>21924000</v>
          </cell>
        </row>
        <row r="6444">
          <cell r="A6444">
            <v>105624</v>
          </cell>
          <cell r="B6444" t="str">
            <v>PLANTA DE EMERGENCIA DE 95kW - 105 kVA</v>
          </cell>
          <cell r="C6444" t="str">
            <v>UN</v>
          </cell>
          <cell r="E6444">
            <v>42837</v>
          </cell>
          <cell r="F6444">
            <v>64103990</v>
          </cell>
        </row>
        <row r="6445">
          <cell r="A6445">
            <v>105010</v>
          </cell>
          <cell r="B6445" t="str">
            <v>PLANTA DE EMERGENCIA POT.PRIME (45</v>
          </cell>
          <cell r="C6445" t="str">
            <v>UN</v>
          </cell>
          <cell r="E6445">
            <v>41506</v>
          </cell>
          <cell r="F6445">
            <v>21924000</v>
          </cell>
        </row>
        <row r="6446">
          <cell r="A6446">
            <v>104816</v>
          </cell>
          <cell r="B6446" t="str">
            <v>PLANTA ELECTRICA DE EMERGENCIA 30 KVA</v>
          </cell>
          <cell r="C6446" t="str">
            <v>UN</v>
          </cell>
          <cell r="E6446">
            <v>41208</v>
          </cell>
          <cell r="F6446">
            <v>26880254</v>
          </cell>
        </row>
        <row r="6447">
          <cell r="A6447">
            <v>105636</v>
          </cell>
          <cell r="B6447" t="str">
            <v>PLANTA ELECTRICA DE EMERGENCIA 35 KVA</v>
          </cell>
          <cell r="C6447" t="str">
            <v>UD</v>
          </cell>
          <cell r="E6447">
            <v>42207</v>
          </cell>
          <cell r="F6447">
            <v>44737929</v>
          </cell>
        </row>
        <row r="6448">
          <cell r="A6448">
            <v>102477</v>
          </cell>
          <cell r="B6448" t="str">
            <v>Planta generadora eléctrica trifásica 220V</v>
          </cell>
          <cell r="C6448" t="str">
            <v>UN</v>
          </cell>
          <cell r="E6448">
            <v>40213</v>
          </cell>
          <cell r="F6448">
            <v>20068928</v>
          </cell>
        </row>
        <row r="6449">
          <cell r="A6449">
            <v>101677</v>
          </cell>
          <cell r="B6449" t="str">
            <v>PLANTA SOLAR 1.5 KWp (1.950 KWh)</v>
          </cell>
          <cell r="C6449" t="str">
            <v>und</v>
          </cell>
          <cell r="E6449">
            <v>42391</v>
          </cell>
          <cell r="F6449">
            <v>4814000</v>
          </cell>
        </row>
        <row r="6450">
          <cell r="A6450">
            <v>104835</v>
          </cell>
          <cell r="B6450" t="str">
            <v>PLATINA DE COBRE 5X25MM (L=1.00M)</v>
          </cell>
          <cell r="C6450" t="str">
            <v>UN</v>
          </cell>
          <cell r="E6450">
            <v>42856</v>
          </cell>
          <cell r="F6450">
            <v>40460</v>
          </cell>
        </row>
        <row r="6451">
          <cell r="A6451">
            <v>106545</v>
          </cell>
          <cell r="B6451" t="str">
            <v>PLUG TELEFÓNICO RJ-11</v>
          </cell>
          <cell r="C6451" t="str">
            <v>und</v>
          </cell>
          <cell r="E6451">
            <v>42999</v>
          </cell>
          <cell r="F6451">
            <v>200</v>
          </cell>
        </row>
        <row r="6452">
          <cell r="A6452">
            <v>106546</v>
          </cell>
          <cell r="B6452" t="str">
            <v>PLUG TELEFÓNICO RJ-9</v>
          </cell>
          <cell r="C6452" t="str">
            <v>und</v>
          </cell>
          <cell r="E6452">
            <v>42999</v>
          </cell>
          <cell r="F6452">
            <v>200</v>
          </cell>
        </row>
        <row r="6453">
          <cell r="A6453">
            <v>786</v>
          </cell>
          <cell r="B6453" t="str">
            <v>PORTA AISLADOR 1 PUESTO CRUCETA</v>
          </cell>
          <cell r="C6453" t="str">
            <v>UN</v>
          </cell>
          <cell r="E6453">
            <v>42773</v>
          </cell>
          <cell r="F6453">
            <v>6583</v>
          </cell>
        </row>
        <row r="6455">
          <cell r="A6455">
            <v>101504</v>
          </cell>
          <cell r="B6455" t="str">
            <v>Portatoma para canaleta 10x4 de 2 puntos de</v>
          </cell>
          <cell r="C6455" t="str">
            <v>UN</v>
          </cell>
          <cell r="D6455" t="str">
            <v>666 -N</v>
          </cell>
          <cell r="E6455">
            <v>42116</v>
          </cell>
          <cell r="F6455">
            <v>4640</v>
          </cell>
        </row>
        <row r="6457">
          <cell r="A6457">
            <v>106108</v>
          </cell>
          <cell r="B6457" t="str">
            <v>POSTE-METALICO-H=16M-CON</v>
          </cell>
          <cell r="C6457" t="str">
            <v>und</v>
          </cell>
          <cell r="E6457">
            <v>42773</v>
          </cell>
          <cell r="F6457">
            <v>6284271</v>
          </cell>
        </row>
        <row r="6458">
          <cell r="A6458">
            <v>104159</v>
          </cell>
          <cell r="B6458" t="str">
            <v>POSTE CONC.TIPO</v>
          </cell>
          <cell r="C6458" t="str">
            <v>UN</v>
          </cell>
          <cell r="E6458">
            <v>40760</v>
          </cell>
          <cell r="F6458">
            <v>232000</v>
          </cell>
        </row>
        <row r="6460">
          <cell r="A6460">
            <v>103172</v>
          </cell>
          <cell r="B6460" t="str">
            <v>POSTE DE CONC.PRETENS</v>
          </cell>
          <cell r="C6460" t="str">
            <v>UN</v>
          </cell>
          <cell r="D6460" t="str">
            <v>EXTRAREFO</v>
          </cell>
          <cell r="E6460">
            <v>42943</v>
          </cell>
          <cell r="F6460">
            <v>590950</v>
          </cell>
        </row>
        <row r="6462">
          <cell r="A6462">
            <v>105088</v>
          </cell>
          <cell r="B6462" t="str">
            <v>POSTE DE CONC.PRETENS A.P.(14m)750kg</v>
          </cell>
          <cell r="C6462" t="str">
            <v>UN</v>
          </cell>
          <cell r="E6462">
            <v>42934</v>
          </cell>
          <cell r="F6462">
            <v>1047000</v>
          </cell>
        </row>
        <row r="6463">
          <cell r="A6463">
            <v>104161</v>
          </cell>
          <cell r="B6463" t="str">
            <v>POSTE DE</v>
          </cell>
          <cell r="C6463" t="str">
            <v>UN</v>
          </cell>
          <cell r="E6463">
            <v>40932</v>
          </cell>
          <cell r="F6463">
            <v>382800</v>
          </cell>
        </row>
        <row r="6464">
          <cell r="A6464">
            <v>104160</v>
          </cell>
          <cell r="B6464" t="str">
            <v>POSTE DE</v>
          </cell>
          <cell r="C6464" t="str">
            <v>UN</v>
          </cell>
          <cell r="E6464">
            <v>40764</v>
          </cell>
          <cell r="F6464">
            <v>562600</v>
          </cell>
        </row>
        <row r="6465">
          <cell r="A6465">
            <v>104163</v>
          </cell>
          <cell r="B6465" t="str">
            <v>POSTE DE</v>
          </cell>
          <cell r="C6465" t="str">
            <v>UN</v>
          </cell>
          <cell r="E6465">
            <v>40932</v>
          </cell>
          <cell r="F6465">
            <v>765600</v>
          </cell>
        </row>
        <row r="6466">
          <cell r="A6466">
            <v>104162</v>
          </cell>
          <cell r="B6466" t="str">
            <v>POSTE DE</v>
          </cell>
          <cell r="C6466" t="str">
            <v>UN</v>
          </cell>
          <cell r="E6466">
            <v>41793</v>
          </cell>
          <cell r="F6466">
            <v>564340</v>
          </cell>
        </row>
        <row r="6467">
          <cell r="A6467">
            <v>106025</v>
          </cell>
          <cell r="B6467" t="str">
            <v>POSTE EN CONCRETO PRETENSADO</v>
          </cell>
          <cell r="C6467" t="str">
            <v>UN</v>
          </cell>
          <cell r="E6467">
            <v>42692</v>
          </cell>
          <cell r="F6467">
            <v>1982900</v>
          </cell>
        </row>
        <row r="6468">
          <cell r="A6468">
            <v>105600</v>
          </cell>
          <cell r="B6468" t="str">
            <v>POSTE METAL.H=10M tipo AP+BASE</v>
          </cell>
          <cell r="C6468" t="str">
            <v>und</v>
          </cell>
          <cell r="E6468">
            <v>42821</v>
          </cell>
          <cell r="F6468">
            <v>1180500</v>
          </cell>
        </row>
        <row r="6469">
          <cell r="A6469">
            <v>105601</v>
          </cell>
          <cell r="B6469" t="str">
            <v>POSTE METAL.H=12M tipo AP+BASE</v>
          </cell>
          <cell r="C6469" t="str">
            <v>und</v>
          </cell>
          <cell r="E6469">
            <v>42815</v>
          </cell>
          <cell r="F6469">
            <v>2012290</v>
          </cell>
        </row>
        <row r="6470">
          <cell r="A6470">
            <v>105599</v>
          </cell>
          <cell r="B6470" t="str">
            <v>POSTE METAL.H=8M tipo AP+BASE</v>
          </cell>
          <cell r="C6470" t="str">
            <v>und</v>
          </cell>
          <cell r="E6470">
            <v>42837</v>
          </cell>
          <cell r="F6470">
            <v>932350</v>
          </cell>
        </row>
        <row r="6471">
          <cell r="A6471">
            <v>101580</v>
          </cell>
          <cell r="B6471" t="str">
            <v>POSTE METALICO ALUMBRADO PUBLICO 5</v>
          </cell>
          <cell r="C6471" t="str">
            <v>und</v>
          </cell>
          <cell r="E6471">
            <v>42391</v>
          </cell>
          <cell r="F6471">
            <v>682428</v>
          </cell>
        </row>
        <row r="6472">
          <cell r="A6472">
            <v>105039</v>
          </cell>
          <cell r="B6472" t="str">
            <v>POSTE METALICO</v>
          </cell>
          <cell r="C6472" t="str">
            <v>UN</v>
          </cell>
          <cell r="E6472">
            <v>42809</v>
          </cell>
          <cell r="F6472">
            <v>10722436</v>
          </cell>
        </row>
        <row r="6473">
          <cell r="A6473">
            <v>106621</v>
          </cell>
          <cell r="B6473" t="str">
            <v>Poste</v>
          </cell>
          <cell r="C6473" t="str">
            <v>UN</v>
          </cell>
          <cell r="E6473">
            <v>43021</v>
          </cell>
          <cell r="F6473">
            <v>1793568</v>
          </cell>
        </row>
        <row r="6474">
          <cell r="A6474">
            <v>106593</v>
          </cell>
          <cell r="B6474" t="str">
            <v>Programa Logo Soft (Control y programación)</v>
          </cell>
          <cell r="C6474" t="str">
            <v>UN</v>
          </cell>
          <cell r="E6474">
            <v>43003</v>
          </cell>
          <cell r="F6474">
            <v>221169</v>
          </cell>
        </row>
        <row r="6475">
          <cell r="A6475">
            <v>101519</v>
          </cell>
          <cell r="B6475" t="str">
            <v>Protecciones (T1 y T2 Fontanar) (NO USAR)</v>
          </cell>
          <cell r="C6475" t="str">
            <v>UN</v>
          </cell>
          <cell r="E6475">
            <v>39960</v>
          </cell>
          <cell r="F6475">
            <v>0</v>
          </cell>
        </row>
        <row r="6476">
          <cell r="A6476">
            <v>101523</v>
          </cell>
          <cell r="B6476" t="str">
            <v>Protecciones (T4 Fontanar) ( NO USAR)</v>
          </cell>
          <cell r="C6476" t="str">
            <v>UN</v>
          </cell>
          <cell r="E6476">
            <v>39960</v>
          </cell>
          <cell r="F6476">
            <v>0</v>
          </cell>
        </row>
        <row r="6477">
          <cell r="A6477">
            <v>101523</v>
          </cell>
          <cell r="B6477" t="str">
            <v>Protecciones (T4 Fontanar) ( NO USAR)</v>
          </cell>
          <cell r="C6477" t="str">
            <v>UN</v>
          </cell>
          <cell r="E6477">
            <v>39960</v>
          </cell>
          <cell r="F6477">
            <v>0</v>
          </cell>
        </row>
        <row r="6478">
          <cell r="A6478">
            <v>101528</v>
          </cell>
          <cell r="B6478" t="str">
            <v>Protecciones (T5 Fontanar) (NO USAR)</v>
          </cell>
          <cell r="C6478" t="str">
            <v>UN</v>
          </cell>
          <cell r="E6478">
            <v>39960</v>
          </cell>
          <cell r="F6478">
            <v>0</v>
          </cell>
        </row>
        <row r="6479">
          <cell r="A6479">
            <v>101528</v>
          </cell>
          <cell r="B6479" t="str">
            <v>Protecciones (T5 Fontanar) (NO USAR)</v>
          </cell>
          <cell r="C6479" t="str">
            <v>UN</v>
          </cell>
          <cell r="E6479">
            <v>39960</v>
          </cell>
          <cell r="F6479">
            <v>0</v>
          </cell>
        </row>
        <row r="6480">
          <cell r="A6480">
            <v>105598</v>
          </cell>
          <cell r="B6480" t="str">
            <v>Proyector-96LEDS-310 W-28100</v>
          </cell>
          <cell r="C6480" t="str">
            <v>und</v>
          </cell>
          <cell r="E6480">
            <v>42794</v>
          </cell>
          <cell r="F6480">
            <v>5236000</v>
          </cell>
        </row>
        <row r="6481">
          <cell r="A6481">
            <v>106671</v>
          </cell>
          <cell r="B6481" t="str">
            <v>Proyector (128 Leds)431</v>
          </cell>
          <cell r="C6481" t="str">
            <v>und</v>
          </cell>
          <cell r="E6481">
            <v>43090</v>
          </cell>
          <cell r="F6481">
            <v>5480664</v>
          </cell>
        </row>
        <row r="6483">
          <cell r="A6483">
            <v>3689</v>
          </cell>
          <cell r="B6483" t="str">
            <v>PROYECTOR DE PISO DE 250 W</v>
          </cell>
          <cell r="C6483" t="str">
            <v>UN</v>
          </cell>
          <cell r="D6483" t="str">
            <v>SODIO</v>
          </cell>
          <cell r="E6483">
            <v>40023</v>
          </cell>
          <cell r="F6483">
            <v>266800</v>
          </cell>
        </row>
        <row r="6484">
          <cell r="A6484">
            <v>101471</v>
          </cell>
          <cell r="B6484" t="str">
            <v>PROYECTOR DE PISO SODIO 70 W TERRA O</v>
          </cell>
          <cell r="C6484" t="str">
            <v>UN</v>
          </cell>
          <cell r="D6484" t="str">
            <v>SODIO</v>
          </cell>
          <cell r="E6484">
            <v>39947</v>
          </cell>
          <cell r="F6484">
            <v>780564</v>
          </cell>
        </row>
        <row r="6486">
          <cell r="A6486">
            <v>106116</v>
          </cell>
          <cell r="B6486" t="str">
            <v>Proyector Led 335 W/NW SmartLED 220/240v-</v>
          </cell>
          <cell r="C6486" t="str">
            <v>UN</v>
          </cell>
          <cell r="E6486">
            <v>42794</v>
          </cell>
          <cell r="F6486">
            <v>3654718</v>
          </cell>
        </row>
        <row r="6487">
          <cell r="A6487">
            <v>105110</v>
          </cell>
          <cell r="B6487" t="str">
            <v>PROYECTOR METAL HALIDE (1.000W)</v>
          </cell>
          <cell r="C6487" t="str">
            <v>UN</v>
          </cell>
          <cell r="E6487">
            <v>41793</v>
          </cell>
          <cell r="F6487">
            <v>986000</v>
          </cell>
        </row>
        <row r="6488">
          <cell r="A6488">
            <v>101470</v>
          </cell>
          <cell r="B6488" t="str">
            <v>Proyector MH 250 W 208/220V(inc bomb.oboide)</v>
          </cell>
          <cell r="C6488" t="str">
            <v>UN</v>
          </cell>
          <cell r="E6488">
            <v>41173</v>
          </cell>
          <cell r="F6488">
            <v>689388</v>
          </cell>
        </row>
        <row r="6489">
          <cell r="A6489">
            <v>101469</v>
          </cell>
          <cell r="B6489" t="str">
            <v>Proyector MH 400 W 208/220V(inc bomb. oboide)</v>
          </cell>
          <cell r="C6489" t="str">
            <v>UN</v>
          </cell>
          <cell r="E6489">
            <v>42618</v>
          </cell>
          <cell r="F6489">
            <v>379900</v>
          </cell>
        </row>
        <row r="6490">
          <cell r="A6490">
            <v>102187</v>
          </cell>
          <cell r="B6490" t="str">
            <v>Proyector Na 250 W 208/220V(inc bomb. oboide)</v>
          </cell>
          <cell r="C6490" t="str">
            <v>UN</v>
          </cell>
          <cell r="E6490">
            <v>41173</v>
          </cell>
          <cell r="F6490">
            <v>689388</v>
          </cell>
        </row>
        <row r="6492">
          <cell r="A6492">
            <v>101472</v>
          </cell>
          <cell r="B6492" t="str">
            <v>PROYECTOR SUMERGIBLE IP 68 MH 400 W</v>
          </cell>
          <cell r="C6492" t="str">
            <v>UN</v>
          </cell>
          <cell r="D6492" t="str">
            <v>SODIO</v>
          </cell>
          <cell r="E6492">
            <v>39947</v>
          </cell>
          <cell r="F6492">
            <v>928000</v>
          </cell>
        </row>
        <row r="6494">
          <cell r="B6494" t="str">
            <v>Tekhne Ltda. Control Integral de Obras</v>
          </cell>
        </row>
        <row r="6498">
          <cell r="B6498" t="str">
            <v>Listado de Insumos</v>
          </cell>
        </row>
        <row r="6500">
          <cell r="A6500">
            <v>43132</v>
          </cell>
          <cell r="C6500" t="str">
            <v>INSTITUTO DISTRITAL DE RECREACION Y</v>
          </cell>
          <cell r="E6500" t="str">
            <v>Página 89</v>
          </cell>
        </row>
        <row r="6503">
          <cell r="A6503" t="str">
            <v>Código</v>
          </cell>
          <cell r="B6503" t="str">
            <v>Descripción</v>
          </cell>
          <cell r="D6503" t="str">
            <v>Unidad</v>
          </cell>
          <cell r="F6503" t="str">
            <v>Referencia</v>
          </cell>
        </row>
        <row r="6506">
          <cell r="A6506">
            <v>101687</v>
          </cell>
          <cell r="B6506" t="str">
            <v>Puerta a prueba de fuego, damper, empaquet</v>
          </cell>
          <cell r="C6506" t="str">
            <v>UN</v>
          </cell>
          <cell r="E6506">
            <v>42845</v>
          </cell>
          <cell r="F6506">
            <v>8484700</v>
          </cell>
        </row>
        <row r="6507">
          <cell r="A6507">
            <v>106444</v>
          </cell>
          <cell r="B6507" t="str">
            <v>Puerta Cortafuego (2x2m) RF-180-Lam.Cal-16</v>
          </cell>
          <cell r="C6507" t="str">
            <v>UN</v>
          </cell>
          <cell r="E6507">
            <v>42907</v>
          </cell>
          <cell r="F6507">
            <v>4020106</v>
          </cell>
        </row>
        <row r="6508">
          <cell r="A6508">
            <v>104837</v>
          </cell>
          <cell r="B6508" t="str">
            <v>Puerta cortafuego 2*2 (Espec.</v>
          </cell>
          <cell r="C6508" t="str">
            <v>und</v>
          </cell>
          <cell r="E6508">
            <v>42857</v>
          </cell>
          <cell r="F6508">
            <v>8484700</v>
          </cell>
        </row>
        <row r="6510">
          <cell r="A6510">
            <v>3367</v>
          </cell>
          <cell r="B6510" t="str">
            <v>PULSADOR TIMBRE AUXIL LUZ PIL DEKO</v>
          </cell>
          <cell r="C6510" t="str">
            <v>UN</v>
          </cell>
          <cell r="D6510" t="str">
            <v>DK4BJL</v>
          </cell>
          <cell r="E6510">
            <v>40177</v>
          </cell>
          <cell r="F6510">
            <v>14036</v>
          </cell>
        </row>
        <row r="6511">
          <cell r="A6511">
            <v>3366</v>
          </cell>
          <cell r="B6511" t="str">
            <v>PULSADOR TIMBRE SENC LUZ PIL DEKO</v>
          </cell>
          <cell r="C6511" t="str">
            <v>UN</v>
          </cell>
          <cell r="D6511" t="str">
            <v>DK4BL</v>
          </cell>
          <cell r="E6511">
            <v>40177</v>
          </cell>
          <cell r="F6511">
            <v>22080</v>
          </cell>
        </row>
        <row r="6513">
          <cell r="A6513">
            <v>105047</v>
          </cell>
          <cell r="B6513" t="str">
            <v>Punta Captora 5/8" X 2.40 ml en aluminio</v>
          </cell>
          <cell r="C6513" t="str">
            <v>UD</v>
          </cell>
          <cell r="E6513">
            <v>42808</v>
          </cell>
          <cell r="F6513">
            <v>110000</v>
          </cell>
        </row>
        <row r="6514">
          <cell r="A6514">
            <v>101491</v>
          </cell>
          <cell r="B6514" t="str">
            <v>Punta captora 5/8" X 60 cm punta blunt en aluminio</v>
          </cell>
          <cell r="C6514" t="str">
            <v>UN</v>
          </cell>
          <cell r="E6514">
            <v>42832</v>
          </cell>
          <cell r="F6514">
            <v>34500</v>
          </cell>
        </row>
        <row r="6516">
          <cell r="A6516">
            <v>102271</v>
          </cell>
          <cell r="B6516" t="str">
            <v>RACKS DE COMIUNICACIONES</v>
          </cell>
          <cell r="C6516" t="str">
            <v>UN</v>
          </cell>
          <cell r="D6516" t="str">
            <v>0020-T</v>
          </cell>
          <cell r="E6516">
            <v>42860</v>
          </cell>
          <cell r="F6516">
            <v>1117517</v>
          </cell>
        </row>
        <row r="6518">
          <cell r="A6518">
            <v>105959</v>
          </cell>
          <cell r="B6518" t="str">
            <v>REFLECTOR LED (200W) BLANCO FRIO</v>
          </cell>
          <cell r="C6518" t="str">
            <v>UN</v>
          </cell>
          <cell r="E6518">
            <v>42656</v>
          </cell>
          <cell r="F6518">
            <v>290000</v>
          </cell>
        </row>
        <row r="6519">
          <cell r="A6519">
            <v>104926</v>
          </cell>
          <cell r="B6519" t="str">
            <v>REFLECTOR 300W - 12 V</v>
          </cell>
          <cell r="C6519" t="str">
            <v>und</v>
          </cell>
          <cell r="E6519">
            <v>41793</v>
          </cell>
          <cell r="F6519">
            <v>161696</v>
          </cell>
        </row>
        <row r="6520">
          <cell r="A6520">
            <v>105935</v>
          </cell>
          <cell r="B6520" t="str">
            <v>REFLECTOR LED (100W) BLANCO FRIO</v>
          </cell>
          <cell r="C6520" t="str">
            <v>und</v>
          </cell>
          <cell r="E6520">
            <v>43005</v>
          </cell>
          <cell r="F6520">
            <v>125000</v>
          </cell>
        </row>
        <row r="6521">
          <cell r="A6521">
            <v>105340</v>
          </cell>
          <cell r="B6521" t="str">
            <v>REFLECTOR LED TIPO WALLPACK</v>
          </cell>
          <cell r="C6521" t="str">
            <v>UN</v>
          </cell>
          <cell r="E6521">
            <v>41956</v>
          </cell>
          <cell r="F6521">
            <v>416765</v>
          </cell>
        </row>
        <row r="6522">
          <cell r="A6522">
            <v>105339</v>
          </cell>
          <cell r="B6522" t="str">
            <v>REFLECTOR LED TIPO WALLPACK</v>
          </cell>
          <cell r="C6522" t="str">
            <v>UN</v>
          </cell>
          <cell r="E6522">
            <v>41956</v>
          </cell>
          <cell r="F6522">
            <v>635773</v>
          </cell>
        </row>
        <row r="6523">
          <cell r="A6523">
            <v>105040</v>
          </cell>
          <cell r="B6523" t="str">
            <v>REFLECTOR METAL HALIDE 1000 W redonda</v>
          </cell>
          <cell r="C6523" t="str">
            <v>UN</v>
          </cell>
          <cell r="E6523">
            <v>42808</v>
          </cell>
          <cell r="F6523">
            <v>721140</v>
          </cell>
        </row>
        <row r="6524">
          <cell r="A6524">
            <v>104986</v>
          </cell>
          <cell r="B6524" t="str">
            <v>REFLECTOR METAL HALIDE 250W-</v>
          </cell>
          <cell r="C6524" t="str">
            <v>UN</v>
          </cell>
          <cell r="E6524">
            <v>42773</v>
          </cell>
          <cell r="F6524">
            <v>270000</v>
          </cell>
        </row>
        <row r="6525">
          <cell r="A6525">
            <v>101692</v>
          </cell>
          <cell r="B6525" t="str">
            <v>Refuerzo cruce calzada para unir 2 cajas de paso</v>
          </cell>
          <cell r="C6525" t="str">
            <v>UN</v>
          </cell>
          <cell r="E6525">
            <v>39965</v>
          </cell>
          <cell r="F6525">
            <v>102000</v>
          </cell>
        </row>
        <row r="6527">
          <cell r="A6527">
            <v>778</v>
          </cell>
          <cell r="B6527" t="str">
            <v>REGLETA 10 PARES STRIP DOBLE NICHO CON</v>
          </cell>
          <cell r="C6527" t="str">
            <v>UN</v>
          </cell>
          <cell r="D6527" t="str">
            <v>99RGS</v>
          </cell>
          <cell r="E6527">
            <v>42220</v>
          </cell>
          <cell r="F6527">
            <v>18000</v>
          </cell>
        </row>
        <row r="6528">
          <cell r="A6528">
            <v>101505</v>
          </cell>
          <cell r="B6528" t="str">
            <v>Regleta de 50 pares</v>
          </cell>
          <cell r="C6528" t="str">
            <v>UN</v>
          </cell>
          <cell r="D6528" t="str">
            <v>666 -N</v>
          </cell>
          <cell r="E6528">
            <v>40240</v>
          </cell>
          <cell r="F6528">
            <v>23200</v>
          </cell>
        </row>
        <row r="6529">
          <cell r="A6529">
            <v>102363</v>
          </cell>
          <cell r="B6529" t="str">
            <v>Regleta Strip Tel. 20 pares</v>
          </cell>
          <cell r="C6529" t="str">
            <v>UN</v>
          </cell>
          <cell r="D6529" t="str">
            <v>666 -N</v>
          </cell>
          <cell r="E6529">
            <v>40414</v>
          </cell>
          <cell r="F6529">
            <v>30819</v>
          </cell>
        </row>
        <row r="6530">
          <cell r="A6530">
            <v>102588</v>
          </cell>
          <cell r="B6530" t="str">
            <v>Regulador de Voltaje 1000W(90-140V)Supres de</v>
          </cell>
          <cell r="C6530" t="str">
            <v>UN</v>
          </cell>
          <cell r="D6530" t="str">
            <v>TWC-12M</v>
          </cell>
          <cell r="E6530">
            <v>42760</v>
          </cell>
          <cell r="F6530">
            <v>40000</v>
          </cell>
        </row>
        <row r="6532">
          <cell r="A6532">
            <v>3709</v>
          </cell>
          <cell r="B6532" t="str">
            <v>RETENIDA PARA MEDIA TENSION</v>
          </cell>
          <cell r="C6532" t="str">
            <v>UN</v>
          </cell>
          <cell r="E6532">
            <v>40026</v>
          </cell>
          <cell r="F6532">
            <v>34212</v>
          </cell>
        </row>
        <row r="6533">
          <cell r="A6533">
            <v>3744</v>
          </cell>
          <cell r="B6533" t="str">
            <v>RETENIDA TERM. POSTE VART</v>
          </cell>
          <cell r="C6533" t="str">
            <v>UN</v>
          </cell>
          <cell r="E6533">
            <v>39892</v>
          </cell>
          <cell r="F6533">
            <v>14326</v>
          </cell>
        </row>
        <row r="6534">
          <cell r="A6534">
            <v>104741</v>
          </cell>
          <cell r="B6534" t="str">
            <v>ROCIADOR</v>
          </cell>
          <cell r="C6534" t="str">
            <v>UN</v>
          </cell>
          <cell r="E6534">
            <v>42857</v>
          </cell>
          <cell r="F6534">
            <v>23669</v>
          </cell>
        </row>
        <row r="6536">
          <cell r="A6536">
            <v>779</v>
          </cell>
          <cell r="B6536" t="str">
            <v>ROSETA (PLAFON) PORCELANA</v>
          </cell>
          <cell r="C6536" t="str">
            <v>UN</v>
          </cell>
          <cell r="D6536">
            <v>30</v>
          </cell>
          <cell r="E6536">
            <v>42853</v>
          </cell>
          <cell r="F6536">
            <v>1400</v>
          </cell>
        </row>
        <row r="6538">
          <cell r="A6538">
            <v>101516</v>
          </cell>
          <cell r="B6538" t="str">
            <v>S/E 112.5KVA pedestal 11400/480/277V (T1 y T2</v>
          </cell>
          <cell r="C6538" t="str">
            <v>UN</v>
          </cell>
          <cell r="E6538">
            <v>39961</v>
          </cell>
          <cell r="F6538">
            <v>18917500</v>
          </cell>
        </row>
        <row r="6539">
          <cell r="A6539">
            <v>101526</v>
          </cell>
          <cell r="B6539" t="str">
            <v>S/E 300KVA capsulada 11400/208/120V (T5</v>
          </cell>
          <cell r="C6539" t="str">
            <v>UN</v>
          </cell>
          <cell r="E6539">
            <v>39960</v>
          </cell>
          <cell r="F6539">
            <v>20068000</v>
          </cell>
        </row>
        <row r="6540">
          <cell r="A6540">
            <v>101521</v>
          </cell>
          <cell r="B6540" t="str">
            <v>S/E 75KVA pedestal 11400/480/277V (T4</v>
          </cell>
          <cell r="C6540" t="str">
            <v>UN</v>
          </cell>
          <cell r="E6540">
            <v>39961</v>
          </cell>
          <cell r="F6540">
            <v>19052522</v>
          </cell>
        </row>
        <row r="6542">
          <cell r="A6542">
            <v>1668</v>
          </cell>
          <cell r="B6542" t="str">
            <v>SALIDA CORDON TV BLANCO+TAPA VELA</v>
          </cell>
          <cell r="C6542" t="str">
            <v>UN</v>
          </cell>
          <cell r="D6542" t="str">
            <v>DK-6B +DKT2B</v>
          </cell>
          <cell r="E6542">
            <v>42865</v>
          </cell>
          <cell r="F6542">
            <v>4500</v>
          </cell>
        </row>
        <row r="6544">
          <cell r="A6544">
            <v>101689</v>
          </cell>
          <cell r="B6544" t="str">
            <v>Seccionador de 3 vías de 50 A-240 V (sum+ins)</v>
          </cell>
          <cell r="C6544" t="str">
            <v>UN</v>
          </cell>
          <cell r="E6544">
            <v>39965</v>
          </cell>
          <cell r="F6544">
            <v>322000</v>
          </cell>
        </row>
        <row r="6545">
          <cell r="A6545">
            <v>101524</v>
          </cell>
          <cell r="B6545" t="str">
            <v>Seccionador tripolar 15 KV 200 A (T4 Fon) NO</v>
          </cell>
          <cell r="C6545" t="str">
            <v>UN</v>
          </cell>
          <cell r="E6545">
            <v>39960</v>
          </cell>
          <cell r="F6545">
            <v>0</v>
          </cell>
        </row>
        <row r="6546">
          <cell r="A6546">
            <v>101517</v>
          </cell>
          <cell r="B6546" t="str">
            <v>Seccionador tripolar 15 KV200 A(T1yT2 Fon) NO</v>
          </cell>
          <cell r="C6546" t="str">
            <v>UN</v>
          </cell>
          <cell r="E6546">
            <v>39960</v>
          </cell>
          <cell r="F6546">
            <v>0</v>
          </cell>
        </row>
        <row r="6547">
          <cell r="A6547">
            <v>104998</v>
          </cell>
          <cell r="B6547" t="str">
            <v>Seccionador tripolar de 15 KV 100 A</v>
          </cell>
          <cell r="C6547" t="str">
            <v>UN</v>
          </cell>
          <cell r="E6547">
            <v>42773</v>
          </cell>
          <cell r="F6547">
            <v>122793</v>
          </cell>
        </row>
        <row r="6548">
          <cell r="A6548">
            <v>101527</v>
          </cell>
          <cell r="B6548" t="str">
            <v>Seccionador tripolar15 KV200 A (T5 Fonta) NO</v>
          </cell>
          <cell r="C6548" t="str">
            <v>UN</v>
          </cell>
          <cell r="E6548">
            <v>39960</v>
          </cell>
          <cell r="F6548">
            <v>0</v>
          </cell>
        </row>
        <row r="6550">
          <cell r="A6550">
            <v>101599</v>
          </cell>
          <cell r="B6550" t="str">
            <v>Seccionador tripolarsegún CS 504-2/4 630A(NO</v>
          </cell>
          <cell r="C6550" t="str">
            <v>UN</v>
          </cell>
          <cell r="D6550" t="str">
            <v>TWC-12M</v>
          </cell>
          <cell r="E6550">
            <v>39961</v>
          </cell>
          <cell r="F6550">
            <v>0</v>
          </cell>
        </row>
        <row r="6551">
          <cell r="A6551">
            <v>101608</v>
          </cell>
          <cell r="B6551" t="str">
            <v>SeccionadortripolarsegúnCS504 630A17,5 KV(NO</v>
          </cell>
          <cell r="C6551" t="str">
            <v>UN</v>
          </cell>
          <cell r="D6551" t="str">
            <v>TWC-12M</v>
          </cell>
          <cell r="E6551">
            <v>39961</v>
          </cell>
          <cell r="F6551">
            <v>0</v>
          </cell>
        </row>
        <row r="6552">
          <cell r="A6552">
            <v>101549</v>
          </cell>
          <cell r="B6552" t="str">
            <v>Selector 7 posisciones para Voltímetro(NO USAR)</v>
          </cell>
          <cell r="C6552" t="str">
            <v>UN</v>
          </cell>
          <cell r="D6552" t="str">
            <v>TWC-12M</v>
          </cell>
          <cell r="E6552">
            <v>39960</v>
          </cell>
          <cell r="F6552">
            <v>0</v>
          </cell>
        </row>
        <row r="6554">
          <cell r="A6554">
            <v>3696</v>
          </cell>
          <cell r="B6554" t="str">
            <v>SILLAS CRUCETA TIPO ICEL</v>
          </cell>
          <cell r="C6554" t="str">
            <v>UN</v>
          </cell>
          <cell r="E6554">
            <v>39884</v>
          </cell>
          <cell r="F6554">
            <v>1682</v>
          </cell>
        </row>
        <row r="6555">
          <cell r="A6555">
            <v>101654</v>
          </cell>
          <cell r="B6555" t="str">
            <v>Sist Autom contr alumbr Tablero Gral Edificio s+i</v>
          </cell>
          <cell r="C6555" t="str">
            <v>UN</v>
          </cell>
          <cell r="E6555">
            <v>39965</v>
          </cell>
          <cell r="F6555">
            <v>13355678</v>
          </cell>
        </row>
        <row r="6556">
          <cell r="A6556">
            <v>101663</v>
          </cell>
          <cell r="B6556" t="str">
            <v>Sist Autom control alumbr Tab Plazoleta (sumi+inst</v>
          </cell>
          <cell r="C6556" t="str">
            <v>UN</v>
          </cell>
          <cell r="E6556">
            <v>39965</v>
          </cell>
          <cell r="F6556">
            <v>16334563</v>
          </cell>
        </row>
        <row r="6557">
          <cell r="A6557">
            <v>101666</v>
          </cell>
          <cell r="B6557" t="str">
            <v>Sist Autom control alumbrTab Jueg.Infantil(NO</v>
          </cell>
          <cell r="C6557" t="str">
            <v>UN</v>
          </cell>
          <cell r="E6557">
            <v>39965</v>
          </cell>
          <cell r="F6557">
            <v>16705949</v>
          </cell>
        </row>
        <row r="6558">
          <cell r="A6558">
            <v>101671</v>
          </cell>
          <cell r="B6558" t="str">
            <v>Sist Autom control alumbrTableroGral.4(s+i)NO</v>
          </cell>
          <cell r="C6558" t="str">
            <v>UN</v>
          </cell>
          <cell r="E6558">
            <v>39965</v>
          </cell>
          <cell r="F6558">
            <v>16705949</v>
          </cell>
        </row>
        <row r="6559">
          <cell r="A6559">
            <v>101637</v>
          </cell>
          <cell r="B6559" t="str">
            <v>Sist Autom controlalumbraTabGral (sum+inst)NO</v>
          </cell>
          <cell r="C6559" t="str">
            <v>UN</v>
          </cell>
          <cell r="E6559">
            <v>39962</v>
          </cell>
          <cell r="F6559">
            <v>13695304</v>
          </cell>
        </row>
        <row r="6560">
          <cell r="A6560">
            <v>101668</v>
          </cell>
          <cell r="B6560" t="str">
            <v>Sist Automcontrol alumbrTableroTarima(s+i)NO</v>
          </cell>
          <cell r="C6560" t="str">
            <v>UN</v>
          </cell>
          <cell r="E6560">
            <v>39965</v>
          </cell>
          <cell r="F6560">
            <v>16705949</v>
          </cell>
        </row>
        <row r="6561">
          <cell r="A6561">
            <v>101659</v>
          </cell>
          <cell r="B6561" t="str">
            <v>Sist AutomcontrolalumbradoTabGra2(sum+inst)NO</v>
          </cell>
          <cell r="C6561" t="str">
            <v>UN</v>
          </cell>
          <cell r="E6561">
            <v>39965</v>
          </cell>
          <cell r="F6561">
            <v>10078637</v>
          </cell>
        </row>
        <row r="6562">
          <cell r="A6562">
            <v>101656</v>
          </cell>
          <cell r="B6562" t="str">
            <v>Sist Automcontrolalumbrcanchatennisniños(NO</v>
          </cell>
          <cell r="C6562" t="str">
            <v>UN</v>
          </cell>
          <cell r="E6562">
            <v>39965</v>
          </cell>
          <cell r="F6562">
            <v>16705949</v>
          </cell>
        </row>
        <row r="6563">
          <cell r="A6563">
            <v>101683</v>
          </cell>
          <cell r="B6563" t="str">
            <v>Sist exosto y silenciador y acces Planta 300KVA</v>
          </cell>
          <cell r="C6563" t="str">
            <v>UN</v>
          </cell>
          <cell r="E6563">
            <v>39965</v>
          </cell>
          <cell r="F6563">
            <v>11500000</v>
          </cell>
        </row>
        <row r="6564">
          <cell r="A6564">
            <v>101651</v>
          </cell>
          <cell r="B6564" t="str">
            <v>SistAutomcontrolalumbrcanchatennisadulto(NO</v>
          </cell>
          <cell r="C6564" t="str">
            <v>UN</v>
          </cell>
          <cell r="E6564">
            <v>40008</v>
          </cell>
          <cell r="F6564">
            <v>16705949</v>
          </cell>
        </row>
        <row r="6565">
          <cell r="A6565">
            <v>106547</v>
          </cell>
          <cell r="B6565" t="str">
            <v>SOCKET HALOGENO CABLE SILICONADO</v>
          </cell>
          <cell r="C6565" t="str">
            <v>und</v>
          </cell>
          <cell r="E6565">
            <v>42999</v>
          </cell>
          <cell r="F6565">
            <v>952</v>
          </cell>
        </row>
        <row r="6567">
          <cell r="A6567">
            <v>102856</v>
          </cell>
          <cell r="B6567" t="str">
            <v>SOCKET PARA TUBO T8</v>
          </cell>
          <cell r="C6567" t="str">
            <v>UN</v>
          </cell>
          <cell r="D6567">
            <v>29</v>
          </cell>
          <cell r="E6567">
            <v>42857</v>
          </cell>
          <cell r="F6567">
            <v>1650</v>
          </cell>
        </row>
        <row r="6568">
          <cell r="A6568">
            <v>782</v>
          </cell>
          <cell r="B6568" t="str">
            <v>SOCKET SLIM LINEA NAL</v>
          </cell>
          <cell r="C6568" t="str">
            <v>UN</v>
          </cell>
          <cell r="D6568" t="str">
            <v>99SSL</v>
          </cell>
          <cell r="E6568">
            <v>39892</v>
          </cell>
          <cell r="F6568">
            <v>657</v>
          </cell>
        </row>
        <row r="6570">
          <cell r="B6570" t="str">
            <v>Tekhne Ltda. Control Integral de Obras</v>
          </cell>
        </row>
        <row r="6574">
          <cell r="B6574" t="str">
            <v>Listado de Insumos</v>
          </cell>
        </row>
        <row r="6576">
          <cell r="A6576">
            <v>43132</v>
          </cell>
          <cell r="C6576" t="str">
            <v>INSTITUTO DISTRITAL DE RECREACION Y</v>
          </cell>
          <cell r="E6576" t="str">
            <v>Página 90</v>
          </cell>
        </row>
        <row r="6579">
          <cell r="A6579" t="str">
            <v>Código</v>
          </cell>
          <cell r="B6579" t="str">
            <v>Descripción</v>
          </cell>
          <cell r="D6579" t="str">
            <v>Unidad</v>
          </cell>
          <cell r="F6579" t="str">
            <v>Referencia</v>
          </cell>
        </row>
        <row r="6582">
          <cell r="A6582">
            <v>781</v>
          </cell>
          <cell r="B6582" t="str">
            <v>SOCKET TUBO FLUORESCENTE (JG) AVE</v>
          </cell>
          <cell r="C6582" t="str">
            <v>UN</v>
          </cell>
          <cell r="D6582">
            <v>28</v>
          </cell>
          <cell r="E6582">
            <v>39892</v>
          </cell>
          <cell r="F6582">
            <v>1554</v>
          </cell>
        </row>
        <row r="6583">
          <cell r="A6583">
            <v>3013</v>
          </cell>
          <cell r="B6583" t="str">
            <v>SOCKET TUBO FLUORESCENTE (JG)</v>
          </cell>
          <cell r="C6583" t="str">
            <v>UN</v>
          </cell>
          <cell r="D6583" t="str">
            <v>0028-RS</v>
          </cell>
          <cell r="E6583">
            <v>40024</v>
          </cell>
          <cell r="F6583">
            <v>1206</v>
          </cell>
        </row>
        <row r="6584">
          <cell r="A6584">
            <v>3014</v>
          </cell>
          <cell r="B6584" t="str">
            <v>SOCKET TUBO SLIM LINE (JG) AVE</v>
          </cell>
          <cell r="C6584" t="str">
            <v>UN</v>
          </cell>
          <cell r="D6584">
            <v>29</v>
          </cell>
          <cell r="E6584">
            <v>40241</v>
          </cell>
          <cell r="F6584">
            <v>2840</v>
          </cell>
        </row>
        <row r="6586">
          <cell r="A6586">
            <v>104599</v>
          </cell>
          <cell r="B6586" t="str">
            <v>SOLDADURA CAD WELD 115Gr (TIRO/CARGA)</v>
          </cell>
          <cell r="C6586" t="str">
            <v>UN</v>
          </cell>
          <cell r="E6586">
            <v>42796</v>
          </cell>
          <cell r="F6586">
            <v>17850</v>
          </cell>
        </row>
        <row r="6587">
          <cell r="A6587">
            <v>101487</v>
          </cell>
          <cell r="B6587" t="str">
            <v>Soldadura cad well 115 g</v>
          </cell>
          <cell r="C6587" t="str">
            <v>LB</v>
          </cell>
          <cell r="E6587">
            <v>42773</v>
          </cell>
          <cell r="F6587">
            <v>16422</v>
          </cell>
        </row>
        <row r="6588">
          <cell r="A6588">
            <v>106622</v>
          </cell>
          <cell r="B6588" t="str">
            <v>SOLDADURA EXOTERMICA 150 GRS (TIRO)</v>
          </cell>
          <cell r="C6588" t="str">
            <v>UN</v>
          </cell>
          <cell r="E6588">
            <v>43026</v>
          </cell>
          <cell r="F6588">
            <v>21000</v>
          </cell>
        </row>
        <row r="6589">
          <cell r="A6589">
            <v>106625</v>
          </cell>
          <cell r="B6589" t="str">
            <v>SOLDADURA EXOTERMICA 90 GRS (TIRO)</v>
          </cell>
          <cell r="C6589" t="str">
            <v>UN</v>
          </cell>
          <cell r="E6589">
            <v>43027</v>
          </cell>
          <cell r="F6589">
            <v>12198</v>
          </cell>
        </row>
        <row r="6590">
          <cell r="A6590">
            <v>103399</v>
          </cell>
          <cell r="B6590" t="str">
            <v>SONDA PARA CABLEAR 2X16X15M</v>
          </cell>
          <cell r="C6590" t="str">
            <v>UND</v>
          </cell>
          <cell r="E6590">
            <v>42853</v>
          </cell>
          <cell r="F6590">
            <v>25900</v>
          </cell>
        </row>
        <row r="6591">
          <cell r="A6591">
            <v>103002</v>
          </cell>
          <cell r="B6591" t="str">
            <v>SOPORTE EN ANGULO 1X1/8"PARA LAMPARA</v>
          </cell>
          <cell r="C6591" t="str">
            <v>und</v>
          </cell>
          <cell r="E6591">
            <v>42773</v>
          </cell>
          <cell r="F6591">
            <v>3100</v>
          </cell>
        </row>
        <row r="6592">
          <cell r="A6592">
            <v>105029</v>
          </cell>
          <cell r="B6592" t="str">
            <v>SOPORTE PARA BARRAJE DE 500AMP</v>
          </cell>
          <cell r="C6592" t="str">
            <v>und</v>
          </cell>
          <cell r="E6592">
            <v>42808</v>
          </cell>
          <cell r="F6592">
            <v>8000</v>
          </cell>
        </row>
        <row r="6593">
          <cell r="A6593">
            <v>102853</v>
          </cell>
          <cell r="B6593" t="str">
            <v>SOPORTE PARA LAMPARA EUROPEA</v>
          </cell>
          <cell r="C6593" t="str">
            <v>und</v>
          </cell>
          <cell r="E6593">
            <v>40334</v>
          </cell>
          <cell r="F6593">
            <v>4500</v>
          </cell>
        </row>
        <row r="6595">
          <cell r="A6595">
            <v>103163</v>
          </cell>
          <cell r="B6595" t="str">
            <v>SPLITER DE DERIVACIÓN. TV (1 ENTRAD. 2</v>
          </cell>
          <cell r="C6595" t="str">
            <v>und</v>
          </cell>
          <cell r="D6595" t="str">
            <v>FACOMEC</v>
          </cell>
          <cell r="E6595">
            <v>40418</v>
          </cell>
          <cell r="F6595">
            <v>1000</v>
          </cell>
        </row>
        <row r="6596">
          <cell r="A6596">
            <v>783</v>
          </cell>
          <cell r="B6596" t="str">
            <v>STARTER 40 W</v>
          </cell>
          <cell r="C6596" t="str">
            <v>UN</v>
          </cell>
          <cell r="D6596" t="str">
            <v>99ST40</v>
          </cell>
          <cell r="E6596">
            <v>39892</v>
          </cell>
          <cell r="F6596">
            <v>406</v>
          </cell>
        </row>
        <row r="6597">
          <cell r="A6597">
            <v>101507</v>
          </cell>
          <cell r="B6597" t="str">
            <v>Strip general 50 pares</v>
          </cell>
          <cell r="C6597" t="str">
            <v>UN</v>
          </cell>
          <cell r="D6597" t="str">
            <v>666 -N</v>
          </cell>
          <cell r="E6597">
            <v>40135</v>
          </cell>
          <cell r="F6597">
            <v>63788</v>
          </cell>
        </row>
        <row r="6599">
          <cell r="A6599">
            <v>105202</v>
          </cell>
          <cell r="B6599" t="str">
            <v>SUBESTACION PEDESTAL 75 KVA-11.4-208/110V</v>
          </cell>
          <cell r="C6599" t="str">
            <v>UD</v>
          </cell>
          <cell r="E6599">
            <v>41814</v>
          </cell>
          <cell r="F6599">
            <v>13438160</v>
          </cell>
        </row>
        <row r="6601">
          <cell r="A6601">
            <v>101486</v>
          </cell>
          <cell r="B6601" t="str">
            <v>SUELO ARTIFIC. FAVIGEL MEJORAM PUESTA A</v>
          </cell>
          <cell r="C6601" t="str">
            <v>UN</v>
          </cell>
          <cell r="D6601">
            <v>655</v>
          </cell>
          <cell r="E6601">
            <v>42773</v>
          </cell>
          <cell r="F6601">
            <v>146082</v>
          </cell>
        </row>
        <row r="6602">
          <cell r="A6602">
            <v>102267</v>
          </cell>
          <cell r="B6602" t="str">
            <v>Sum Transp Instal Sistema Detecc Humo archivo</v>
          </cell>
          <cell r="C6602" t="str">
            <v>UN</v>
          </cell>
          <cell r="D6602" t="str">
            <v>DK1B+DKT2B</v>
          </cell>
          <cell r="E6602">
            <v>40112</v>
          </cell>
          <cell r="F6602">
            <v>20000000</v>
          </cell>
        </row>
        <row r="6604">
          <cell r="A6604">
            <v>104478</v>
          </cell>
          <cell r="B6604" t="str">
            <v>SUPLEMENTO PARA CAJA 2.400/2.800</v>
          </cell>
          <cell r="C6604" t="str">
            <v>und</v>
          </cell>
          <cell r="E6604">
            <v>41135</v>
          </cell>
          <cell r="F6604">
            <v>1102</v>
          </cell>
        </row>
        <row r="6605">
          <cell r="A6605">
            <v>106183</v>
          </cell>
          <cell r="B6605" t="str">
            <v>Switch Conectividad 24 Puertos Auton-10base/100</v>
          </cell>
          <cell r="C6605" t="str">
            <v>UN</v>
          </cell>
          <cell r="E6605">
            <v>42842</v>
          </cell>
          <cell r="F6605">
            <v>885020</v>
          </cell>
        </row>
        <row r="6606">
          <cell r="A6606">
            <v>104381</v>
          </cell>
          <cell r="B6606" t="str">
            <v>SWITCH DE 12 PUESTOS CAT. 6</v>
          </cell>
          <cell r="C6606" t="str">
            <v>und</v>
          </cell>
          <cell r="E6606">
            <v>41078</v>
          </cell>
          <cell r="F6606">
            <v>164720</v>
          </cell>
        </row>
        <row r="6607">
          <cell r="A6607">
            <v>104380</v>
          </cell>
          <cell r="B6607" t="str">
            <v>SWITCH DE 8 PUESTOS CAT. 6</v>
          </cell>
          <cell r="C6607" t="str">
            <v>und</v>
          </cell>
          <cell r="E6607">
            <v>41078</v>
          </cell>
          <cell r="F6607">
            <v>63800</v>
          </cell>
        </row>
        <row r="6609">
          <cell r="A6609">
            <v>944</v>
          </cell>
          <cell r="B6609" t="str">
            <v>TABLERO 12c/total L/NEX</v>
          </cell>
          <cell r="C6609" t="str">
            <v>UN</v>
          </cell>
          <cell r="D6609" t="str">
            <v>TWC-12M</v>
          </cell>
          <cell r="E6609">
            <v>40414</v>
          </cell>
          <cell r="F6609">
            <v>210489</v>
          </cell>
        </row>
        <row r="6611">
          <cell r="A6611">
            <v>103459</v>
          </cell>
          <cell r="B6611" t="str">
            <v>TABLERO 18 CTOS+ESP. PARA TOTALIZADOR</v>
          </cell>
          <cell r="C6611" t="str">
            <v>und</v>
          </cell>
          <cell r="E6611">
            <v>42851</v>
          </cell>
          <cell r="F6611">
            <v>256050</v>
          </cell>
        </row>
        <row r="6612">
          <cell r="A6612">
            <v>104588</v>
          </cell>
          <cell r="B6612" t="str">
            <v>TABLERO 8 CIRCUITOS MONOFASICO SIN</v>
          </cell>
          <cell r="C6612" t="str">
            <v>UN</v>
          </cell>
          <cell r="E6612">
            <v>42388</v>
          </cell>
          <cell r="F6612">
            <v>64462</v>
          </cell>
        </row>
        <row r="6614">
          <cell r="A6614">
            <v>102306</v>
          </cell>
          <cell r="B6614" t="str">
            <v>TABLERO 8 CTS 0,40x050 según RETIE</v>
          </cell>
          <cell r="C6614" t="str">
            <v>UN</v>
          </cell>
          <cell r="D6614" t="str">
            <v>27TP12</v>
          </cell>
          <cell r="E6614">
            <v>40434</v>
          </cell>
          <cell r="F6614">
            <v>55400</v>
          </cell>
        </row>
        <row r="6615">
          <cell r="A6615">
            <v>102309</v>
          </cell>
          <cell r="B6615" t="str">
            <v>TABLERO 8</v>
          </cell>
          <cell r="C6615" t="str">
            <v>UN</v>
          </cell>
          <cell r="D6615" t="str">
            <v>27TP18</v>
          </cell>
          <cell r="E6615">
            <v>39799</v>
          </cell>
          <cell r="F6615">
            <v>359600</v>
          </cell>
        </row>
        <row r="6616">
          <cell r="A6616">
            <v>103233</v>
          </cell>
          <cell r="B6616" t="str">
            <v>TABLERO BIF.12 CTOS CON ESPACIO .PARA</v>
          </cell>
          <cell r="C6616" t="str">
            <v>UN</v>
          </cell>
          <cell r="D6616" t="str">
            <v>27TP12</v>
          </cell>
          <cell r="E6616">
            <v>42250</v>
          </cell>
          <cell r="F6616">
            <v>177842</v>
          </cell>
        </row>
        <row r="6618">
          <cell r="A6618">
            <v>106106</v>
          </cell>
          <cell r="B6618" t="str">
            <v>Tablero Bifásico de (12) Circuitos</v>
          </cell>
          <cell r="C6618" t="str">
            <v>UN</v>
          </cell>
          <cell r="E6618">
            <v>42773</v>
          </cell>
          <cell r="F6618">
            <v>122233</v>
          </cell>
        </row>
        <row r="6620">
          <cell r="A6620">
            <v>102355</v>
          </cell>
          <cell r="B6620" t="str">
            <v>TABLERO C.24 CTOS CON ESP. PARA</v>
          </cell>
          <cell r="C6620" t="str">
            <v>UN</v>
          </cell>
          <cell r="D6620" t="str">
            <v>27TP18</v>
          </cell>
          <cell r="E6620">
            <v>42773</v>
          </cell>
          <cell r="F6620">
            <v>294812</v>
          </cell>
        </row>
        <row r="6621">
          <cell r="A6621">
            <v>785</v>
          </cell>
          <cell r="B6621" t="str">
            <v>TABLERO C/P TRIF.18CTS LUMINEX</v>
          </cell>
          <cell r="C6621" t="str">
            <v>UN</v>
          </cell>
          <cell r="D6621" t="str">
            <v>27TP18</v>
          </cell>
          <cell r="E6621">
            <v>41067</v>
          </cell>
          <cell r="F6621">
            <v>186431</v>
          </cell>
        </row>
        <row r="6623">
          <cell r="A6623">
            <v>106361</v>
          </cell>
          <cell r="B6623" t="str">
            <v>TABLERO C/P TRIF.18CTS Y ESPACIO PARA</v>
          </cell>
          <cell r="C6623" t="str">
            <v>und</v>
          </cell>
          <cell r="E6623">
            <v>42874</v>
          </cell>
          <cell r="F6623">
            <v>256050</v>
          </cell>
        </row>
        <row r="6625">
          <cell r="A6625">
            <v>101236</v>
          </cell>
          <cell r="B6625" t="str">
            <v>TABLERO C/P TRIF.36 CTS</v>
          </cell>
          <cell r="C6625" t="str">
            <v>UN</v>
          </cell>
          <cell r="D6625" t="str">
            <v>27TP18</v>
          </cell>
          <cell r="E6625">
            <v>42857</v>
          </cell>
          <cell r="F6625">
            <v>446205.97</v>
          </cell>
        </row>
        <row r="6626">
          <cell r="A6626">
            <v>784</v>
          </cell>
          <cell r="B6626" t="str">
            <v>TABLERO C/P TRIFASICO 12 CIRCUITOS</v>
          </cell>
          <cell r="C6626" t="str">
            <v>UN</v>
          </cell>
          <cell r="D6626" t="str">
            <v>27TP12</v>
          </cell>
          <cell r="E6626">
            <v>42851</v>
          </cell>
          <cell r="F6626">
            <v>145900</v>
          </cell>
        </row>
        <row r="6628">
          <cell r="A6628">
            <v>104961</v>
          </cell>
          <cell r="B6628" t="str">
            <v>TABLERO CAJA MINIPRAGMA 30 CIRCUITOS</v>
          </cell>
          <cell r="C6628" t="str">
            <v>UN</v>
          </cell>
          <cell r="E6628">
            <v>42857</v>
          </cell>
          <cell r="F6628">
            <v>310072.34999999998</v>
          </cell>
        </row>
        <row r="6630">
          <cell r="A6630">
            <v>102291</v>
          </cell>
          <cell r="B6630" t="str">
            <v>TABLERO GENERAL DE ACOMETIDAS OLAYA</v>
          </cell>
          <cell r="C6630" t="str">
            <v>UN</v>
          </cell>
          <cell r="D6630" t="str">
            <v>27TP12</v>
          </cell>
          <cell r="E6630">
            <v>40134</v>
          </cell>
          <cell r="F6630">
            <v>3000000</v>
          </cell>
        </row>
        <row r="6631">
          <cell r="A6631">
            <v>101577</v>
          </cell>
          <cell r="B6631" t="str">
            <v>Tablero General equipado del T-1 (Fontanar)</v>
          </cell>
          <cell r="C6631" t="str">
            <v>UN</v>
          </cell>
          <cell r="D6631" t="str">
            <v>TWC-12M</v>
          </cell>
          <cell r="E6631">
            <v>39961</v>
          </cell>
          <cell r="F6631">
            <v>4771000</v>
          </cell>
        </row>
        <row r="6632">
          <cell r="A6632">
            <v>101587</v>
          </cell>
          <cell r="B6632" t="str">
            <v>Tablero General equipado del T-2 (Fontanar)</v>
          </cell>
          <cell r="C6632" t="str">
            <v>UN</v>
          </cell>
          <cell r="D6632" t="str">
            <v>TWC-12M</v>
          </cell>
          <cell r="E6632">
            <v>39961</v>
          </cell>
          <cell r="F6632">
            <v>4727000</v>
          </cell>
        </row>
        <row r="6633">
          <cell r="A6633">
            <v>101591</v>
          </cell>
          <cell r="B6633" t="str">
            <v>Tablero General equipado del T-4 (Fontanar)</v>
          </cell>
          <cell r="C6633" t="str">
            <v>UN</v>
          </cell>
          <cell r="D6633" t="str">
            <v>TWC-12M</v>
          </cell>
          <cell r="E6633">
            <v>39961</v>
          </cell>
          <cell r="F6633">
            <v>5483486</v>
          </cell>
        </row>
        <row r="6635">
          <cell r="A6635">
            <v>105628</v>
          </cell>
          <cell r="B6635" t="str">
            <v>TABLERO GENERALDE DISTRIBUC. COLISEO</v>
          </cell>
          <cell r="C6635" t="str">
            <v>UN</v>
          </cell>
          <cell r="E6635">
            <v>42198</v>
          </cell>
          <cell r="F6635">
            <v>2958000</v>
          </cell>
        </row>
        <row r="6637">
          <cell r="A6637">
            <v>101544</v>
          </cell>
          <cell r="B6637" t="str">
            <v>Tablero Gral. gabinete metálico IP 55 (Fontanar)</v>
          </cell>
          <cell r="C6637" t="str">
            <v>UN</v>
          </cell>
          <cell r="D6637" t="str">
            <v>TWC-12M</v>
          </cell>
          <cell r="E6637">
            <v>39892</v>
          </cell>
          <cell r="F6637">
            <v>14627000</v>
          </cell>
        </row>
        <row r="6639">
          <cell r="A6639">
            <v>104643</v>
          </cell>
          <cell r="B6639" t="str">
            <v>TABLERO ILUMINAC.8 ZONAS.RELOJ</v>
          </cell>
          <cell r="C6639" t="str">
            <v>UN</v>
          </cell>
          <cell r="E6639">
            <v>41178</v>
          </cell>
          <cell r="F6639">
            <v>4526668</v>
          </cell>
        </row>
        <row r="6640">
          <cell r="A6640">
            <v>104752</v>
          </cell>
          <cell r="B6640" t="str">
            <v>TABLERO MINIPRAGMA DE 12 CIRCUITOS</v>
          </cell>
          <cell r="C6640" t="str">
            <v>UN</v>
          </cell>
          <cell r="E6640">
            <v>42935</v>
          </cell>
          <cell r="F6640">
            <v>49980</v>
          </cell>
        </row>
        <row r="6641">
          <cell r="A6641">
            <v>104974</v>
          </cell>
          <cell r="B6641" t="str">
            <v>TABLERO MINIPRAGMA DE 18 CIRCUITOS</v>
          </cell>
          <cell r="C6641" t="str">
            <v>und</v>
          </cell>
          <cell r="E6641">
            <v>41843</v>
          </cell>
          <cell r="F6641">
            <v>60828</v>
          </cell>
        </row>
        <row r="6643">
          <cell r="A6643">
            <v>101464</v>
          </cell>
          <cell r="B6643" t="str">
            <v>TABLERO MONOF PARA 6C CON BARR</v>
          </cell>
          <cell r="C6643" t="str">
            <v>UN</v>
          </cell>
          <cell r="D6643" t="str">
            <v>27TP12</v>
          </cell>
          <cell r="E6643">
            <v>42825</v>
          </cell>
          <cell r="F6643">
            <v>27437</v>
          </cell>
        </row>
        <row r="6645">
          <cell r="A6645">
            <v>104166</v>
          </cell>
          <cell r="B6645" t="str">
            <v>Tablero monofasico 4 Cicuit.</v>
          </cell>
          <cell r="C6645" t="str">
            <v>und</v>
          </cell>
          <cell r="E6645">
            <v>40771</v>
          </cell>
          <cell r="F6645">
            <v>35257</v>
          </cell>
        </row>
        <row r="6647">
          <cell r="A6647">
            <v>102258</v>
          </cell>
          <cell r="B6647" t="str">
            <v>TABLERO PARCIALES 30 CTS</v>
          </cell>
          <cell r="C6647" t="str">
            <v>UN</v>
          </cell>
          <cell r="D6647" t="str">
            <v>27TP18</v>
          </cell>
          <cell r="E6647">
            <v>42857</v>
          </cell>
          <cell r="F6647">
            <v>421131</v>
          </cell>
        </row>
        <row r="6648">
          <cell r="A6648">
            <v>102270</v>
          </cell>
          <cell r="B6648" t="str">
            <v>TABLERO PARCIALES 6 CTS LUMINEX</v>
          </cell>
          <cell r="C6648" t="str">
            <v>UN</v>
          </cell>
          <cell r="D6648" t="str">
            <v>27TP18</v>
          </cell>
          <cell r="E6648">
            <v>39799</v>
          </cell>
          <cell r="F6648">
            <v>359600</v>
          </cell>
        </row>
        <row r="6649">
          <cell r="A6649">
            <v>101458</v>
          </cell>
          <cell r="B6649" t="str">
            <v>TABLERO TRIF PARA 12C Y TOT 5H PUERTA Y</v>
          </cell>
          <cell r="C6649" t="str">
            <v>UN</v>
          </cell>
          <cell r="D6649" t="str">
            <v>27TP12</v>
          </cell>
          <cell r="E6649">
            <v>42825</v>
          </cell>
          <cell r="F6649">
            <v>255850</v>
          </cell>
        </row>
        <row r="6650">
          <cell r="A6650">
            <v>101459</v>
          </cell>
          <cell r="B6650" t="str">
            <v>TABLERO TRIF PARA 18C Y TOT 5H PUERTA Y</v>
          </cell>
          <cell r="C6650" t="str">
            <v>UN</v>
          </cell>
          <cell r="D6650" t="str">
            <v>27TP12</v>
          </cell>
          <cell r="E6650">
            <v>40435</v>
          </cell>
          <cell r="F6650">
            <v>324823</v>
          </cell>
        </row>
        <row r="6651">
          <cell r="A6651">
            <v>101460</v>
          </cell>
          <cell r="B6651" t="str">
            <v>TABLERO TRIF PARA 24C Y TOT 5H PUERTA Y</v>
          </cell>
          <cell r="C6651" t="str">
            <v>UN</v>
          </cell>
          <cell r="D6651" t="str">
            <v>27TP12</v>
          </cell>
          <cell r="E6651">
            <v>40240</v>
          </cell>
          <cell r="F6651">
            <v>544272</v>
          </cell>
        </row>
        <row r="6653">
          <cell r="B6653" t="str">
            <v>Tekhne Ltda. Control Integral de Obras</v>
          </cell>
        </row>
        <row r="6657">
          <cell r="B6657" t="str">
            <v>Listado de Insumos</v>
          </cell>
        </row>
        <row r="6659">
          <cell r="A6659">
            <v>43132</v>
          </cell>
          <cell r="C6659" t="str">
            <v>INSTITUTO DISTRITAL DE RECREACION Y</v>
          </cell>
          <cell r="E6659" t="str">
            <v>Página 91</v>
          </cell>
        </row>
        <row r="6662">
          <cell r="A6662" t="str">
            <v>Código</v>
          </cell>
          <cell r="B6662" t="str">
            <v>Descripción</v>
          </cell>
          <cell r="D6662" t="str">
            <v>Unidad</v>
          </cell>
          <cell r="F6662" t="str">
            <v>Referencia</v>
          </cell>
        </row>
        <row r="6665">
          <cell r="A6665">
            <v>105115</v>
          </cell>
          <cell r="B6665" t="str">
            <v>TABLERO TRIF PARA 30C Y TOT 5H PUERTA Y</v>
          </cell>
          <cell r="C6665" t="str">
            <v>UN</v>
          </cell>
          <cell r="E6665">
            <v>42819</v>
          </cell>
          <cell r="F6665">
            <v>386000</v>
          </cell>
        </row>
        <row r="6667">
          <cell r="A6667">
            <v>101461</v>
          </cell>
          <cell r="B6667" t="str">
            <v>TABLERO TRIF PARA 36C Y TOT 5H PUERTA Y</v>
          </cell>
          <cell r="C6667" t="str">
            <v>UN</v>
          </cell>
          <cell r="D6667" t="str">
            <v>27TP12</v>
          </cell>
          <cell r="E6667">
            <v>40240</v>
          </cell>
          <cell r="F6667">
            <v>675352</v>
          </cell>
        </row>
        <row r="6669">
          <cell r="A6669">
            <v>103457</v>
          </cell>
          <cell r="B6669" t="str">
            <v>TABLERO TRIF.12</v>
          </cell>
          <cell r="C6669" t="str">
            <v>und</v>
          </cell>
          <cell r="E6669">
            <v>42851</v>
          </cell>
          <cell r="F6669">
            <v>255850</v>
          </cell>
        </row>
        <row r="6670">
          <cell r="A6670">
            <v>105629</v>
          </cell>
          <cell r="B6670" t="str">
            <v>TABLERO TRIFASICO 24</v>
          </cell>
          <cell r="C6670" t="str">
            <v>UN</v>
          </cell>
          <cell r="E6670">
            <v>42198</v>
          </cell>
          <cell r="F6670">
            <v>513300</v>
          </cell>
        </row>
        <row r="6671">
          <cell r="A6671">
            <v>105630</v>
          </cell>
          <cell r="B6671" t="str">
            <v>TABLERO TRIFASICO 24</v>
          </cell>
          <cell r="C6671" t="str">
            <v>UN</v>
          </cell>
          <cell r="E6671">
            <v>42198</v>
          </cell>
          <cell r="F6671">
            <v>473280</v>
          </cell>
        </row>
        <row r="6673">
          <cell r="A6673">
            <v>100986</v>
          </cell>
          <cell r="B6673" t="str">
            <v>Tablero Trifasico autosoportado +mueble</v>
          </cell>
          <cell r="C6673" t="str">
            <v>UN</v>
          </cell>
          <cell r="D6673" t="str">
            <v>TWC-12M</v>
          </cell>
          <cell r="E6673">
            <v>39581</v>
          </cell>
          <cell r="F6673">
            <v>692500</v>
          </cell>
        </row>
        <row r="6675">
          <cell r="A6675">
            <v>105966</v>
          </cell>
          <cell r="B6675" t="str">
            <v>TableroDistribuc(1.20x1.0x0.40m)FrenteMuertoS/</v>
          </cell>
          <cell r="C6675" t="str">
            <v>UN</v>
          </cell>
          <cell r="E6675">
            <v>42657</v>
          </cell>
          <cell r="F6675">
            <v>4872500</v>
          </cell>
        </row>
        <row r="6676">
          <cell r="A6676">
            <v>106107</v>
          </cell>
          <cell r="B6676" t="str">
            <v>TableroTrifásico(42)Circuit.EspacTotal+Chapa+pu</v>
          </cell>
          <cell r="C6676" t="str">
            <v>UN</v>
          </cell>
          <cell r="E6676">
            <v>42773</v>
          </cell>
          <cell r="F6676">
            <v>461125</v>
          </cell>
        </row>
        <row r="6677">
          <cell r="A6677">
            <v>101688</v>
          </cell>
          <cell r="B6677" t="str">
            <v>Tanque para ACPM para planta de emergencia</v>
          </cell>
          <cell r="C6677" t="str">
            <v>UN</v>
          </cell>
          <cell r="E6677">
            <v>39965</v>
          </cell>
          <cell r="F6677">
            <v>4281141</v>
          </cell>
        </row>
        <row r="6678">
          <cell r="A6678">
            <v>104028</v>
          </cell>
          <cell r="B6678" t="str">
            <v>Tapa blanca doble para tomacorriente Tipo levinto</v>
          </cell>
          <cell r="C6678" t="str">
            <v>und</v>
          </cell>
          <cell r="E6678">
            <v>40640</v>
          </cell>
          <cell r="F6678">
            <v>500</v>
          </cell>
        </row>
        <row r="6680">
          <cell r="A6680">
            <v>101322</v>
          </cell>
          <cell r="B6680" t="str">
            <v>TAPA CAJA 5800 GALVANIZADA</v>
          </cell>
          <cell r="C6680" t="str">
            <v>UN</v>
          </cell>
          <cell r="D6680" t="str">
            <v>1900-0</v>
          </cell>
          <cell r="E6680">
            <v>42837</v>
          </cell>
          <cell r="F6680">
            <v>668.78</v>
          </cell>
        </row>
        <row r="6681">
          <cell r="A6681">
            <v>1935</v>
          </cell>
          <cell r="B6681" t="str">
            <v>TAPA CIEGA BLANCA AVE</v>
          </cell>
          <cell r="C6681" t="str">
            <v>UN</v>
          </cell>
          <cell r="D6681" t="str">
            <v>1900-0</v>
          </cell>
          <cell r="E6681">
            <v>42857</v>
          </cell>
          <cell r="F6681">
            <v>2550</v>
          </cell>
        </row>
        <row r="6683">
          <cell r="A6683">
            <v>106548</v>
          </cell>
          <cell r="B6683" t="str">
            <v>TAPA FINAL 20X12 BL (PLASTICA)</v>
          </cell>
          <cell r="C6683" t="str">
            <v>und</v>
          </cell>
          <cell r="E6683">
            <v>42999</v>
          </cell>
          <cell r="F6683">
            <v>700</v>
          </cell>
        </row>
        <row r="6684">
          <cell r="A6684">
            <v>106549</v>
          </cell>
          <cell r="B6684" t="str">
            <v>TAPA FINAL 20X20 BL (PLASTICA)</v>
          </cell>
          <cell r="C6684" t="str">
            <v>und</v>
          </cell>
          <cell r="E6684">
            <v>42999</v>
          </cell>
          <cell r="F6684">
            <v>750</v>
          </cell>
        </row>
        <row r="6685">
          <cell r="A6685">
            <v>106550</v>
          </cell>
          <cell r="B6685" t="str">
            <v>TAPA FINAL 25X25 BL (PLASTICA)</v>
          </cell>
          <cell r="C6685" t="str">
            <v>und</v>
          </cell>
          <cell r="E6685">
            <v>42999</v>
          </cell>
          <cell r="F6685">
            <v>900</v>
          </cell>
        </row>
        <row r="6687">
          <cell r="A6687">
            <v>3214</v>
          </cell>
          <cell r="B6687" t="str">
            <v>TAPA PLASTICA GRIS PLOMO VOLARE</v>
          </cell>
          <cell r="C6687" t="str">
            <v>UN</v>
          </cell>
          <cell r="D6687" t="str">
            <v>1000-0PL</v>
          </cell>
          <cell r="E6687">
            <v>39892</v>
          </cell>
          <cell r="F6687">
            <v>3097</v>
          </cell>
        </row>
        <row r="6689">
          <cell r="A6689">
            <v>102513</v>
          </cell>
          <cell r="B6689" t="str">
            <v>TAPA SALIDA CORDON CAJA OCTOGONAL</v>
          </cell>
          <cell r="C6689" t="str">
            <v>UN</v>
          </cell>
          <cell r="E6689">
            <v>42857</v>
          </cell>
          <cell r="F6689">
            <v>654.5</v>
          </cell>
        </row>
        <row r="6690">
          <cell r="A6690">
            <v>104962</v>
          </cell>
          <cell r="B6690" t="str">
            <v>TELERRUPTOR BIPOLAR DE</v>
          </cell>
          <cell r="C6690" t="str">
            <v>UN</v>
          </cell>
          <cell r="E6690">
            <v>42821</v>
          </cell>
          <cell r="F6690">
            <v>45458</v>
          </cell>
        </row>
        <row r="6691">
          <cell r="A6691">
            <v>104793</v>
          </cell>
          <cell r="B6691" t="str">
            <v>TELERRUPTOR BIPOLAR 120V-16AMPERIOS</v>
          </cell>
          <cell r="C6691" t="str">
            <v>UN</v>
          </cell>
          <cell r="E6691">
            <v>42857</v>
          </cell>
          <cell r="F6691">
            <v>34300.559999999998</v>
          </cell>
        </row>
        <row r="6692">
          <cell r="A6692">
            <v>104975</v>
          </cell>
          <cell r="B6692" t="str">
            <v>TELERRUPTOR MONOPOLAR 120V-16 AMP.</v>
          </cell>
          <cell r="C6692" t="str">
            <v>UN</v>
          </cell>
          <cell r="E6692">
            <v>42857</v>
          </cell>
          <cell r="F6692">
            <v>37200</v>
          </cell>
        </row>
        <row r="6693">
          <cell r="A6693">
            <v>106104</v>
          </cell>
          <cell r="B6693" t="str">
            <v>terminal cobre para cable 400 MCM</v>
          </cell>
          <cell r="C6693" t="str">
            <v>UN</v>
          </cell>
          <cell r="E6693">
            <v>42772</v>
          </cell>
          <cell r="F6693">
            <v>15470</v>
          </cell>
        </row>
        <row r="6694">
          <cell r="A6694">
            <v>103398</v>
          </cell>
          <cell r="B6694" t="str">
            <v>TERMINAL ADAPTADOR EMT 1 1/2" **</v>
          </cell>
          <cell r="C6694" t="str">
            <v>UN</v>
          </cell>
          <cell r="E6694">
            <v>42773</v>
          </cell>
          <cell r="F6694">
            <v>2655</v>
          </cell>
        </row>
        <row r="6696">
          <cell r="A6696">
            <v>102851</v>
          </cell>
          <cell r="B6696" t="str">
            <v>TERMINAL ADAPTADOR EMT 3/4 "</v>
          </cell>
          <cell r="C6696" t="str">
            <v>und</v>
          </cell>
          <cell r="D6696">
            <v>12472</v>
          </cell>
          <cell r="E6696">
            <v>41870</v>
          </cell>
          <cell r="F6696">
            <v>551</v>
          </cell>
        </row>
        <row r="6697">
          <cell r="A6697">
            <v>103114</v>
          </cell>
          <cell r="B6697" t="str">
            <v>TERMINAL ADAPTADOR PVC 1 "</v>
          </cell>
          <cell r="C6697" t="str">
            <v>und</v>
          </cell>
          <cell r="D6697">
            <v>12472</v>
          </cell>
          <cell r="E6697">
            <v>40411</v>
          </cell>
          <cell r="F6697">
            <v>574</v>
          </cell>
        </row>
        <row r="6699">
          <cell r="A6699">
            <v>102751</v>
          </cell>
          <cell r="B6699" t="str">
            <v>TERMINAL AUTODESFORRE**</v>
          </cell>
          <cell r="C6699" t="str">
            <v>UN</v>
          </cell>
          <cell r="E6699">
            <v>40312</v>
          </cell>
          <cell r="F6699">
            <v>850</v>
          </cell>
        </row>
        <row r="6700">
          <cell r="A6700">
            <v>106665</v>
          </cell>
          <cell r="B6700" t="str">
            <v>TERMINAL BORNA PARA CABLE #250 (1/2")</v>
          </cell>
          <cell r="C6700" t="str">
            <v>UN</v>
          </cell>
          <cell r="E6700">
            <v>43084</v>
          </cell>
          <cell r="F6700">
            <v>7319</v>
          </cell>
        </row>
        <row r="6701">
          <cell r="A6701">
            <v>106667</v>
          </cell>
          <cell r="B6701" t="str">
            <v>TERMINAL BORNA PARA CABLE 2/0</v>
          </cell>
          <cell r="C6701" t="str">
            <v>UN</v>
          </cell>
          <cell r="E6701">
            <v>43090</v>
          </cell>
          <cell r="F6701">
            <v>4363</v>
          </cell>
        </row>
        <row r="6702">
          <cell r="A6702">
            <v>106669</v>
          </cell>
          <cell r="B6702" t="str">
            <v>TERMINAL BORNA PARA CABLE 4/0</v>
          </cell>
          <cell r="C6702" t="str">
            <v>UN</v>
          </cell>
          <cell r="E6702">
            <v>43090</v>
          </cell>
          <cell r="F6702">
            <v>5593</v>
          </cell>
        </row>
        <row r="6703">
          <cell r="A6703">
            <v>3057</v>
          </cell>
          <cell r="B6703" t="str">
            <v>TERMINAL COAXIALTV AMER+TAPA MAX L/NEX</v>
          </cell>
          <cell r="C6703" t="str">
            <v>UN</v>
          </cell>
          <cell r="E6703">
            <v>39892</v>
          </cell>
          <cell r="F6703">
            <v>20764</v>
          </cell>
        </row>
        <row r="6704">
          <cell r="A6704">
            <v>104407</v>
          </cell>
          <cell r="B6704" t="str">
            <v>TERMINAL CONDUIT PVC 1/2" **</v>
          </cell>
          <cell r="C6704" t="str">
            <v>UN</v>
          </cell>
          <cell r="E6704">
            <v>42857</v>
          </cell>
          <cell r="F6704">
            <v>150</v>
          </cell>
        </row>
        <row r="6706">
          <cell r="A6706">
            <v>768</v>
          </cell>
          <cell r="B6706" t="str">
            <v>TERMINAL CONDUIT PVC DE 1"</v>
          </cell>
          <cell r="C6706" t="str">
            <v>UN</v>
          </cell>
          <cell r="D6706" t="str">
            <v>66B100</v>
          </cell>
          <cell r="E6706">
            <v>41241</v>
          </cell>
          <cell r="F6706">
            <v>783</v>
          </cell>
        </row>
        <row r="6708">
          <cell r="A6708">
            <v>104698</v>
          </cell>
          <cell r="B6708" t="str">
            <v>TERMINAL CONECTOR EMT- 3/4"</v>
          </cell>
          <cell r="C6708" t="str">
            <v>UN</v>
          </cell>
          <cell r="E6708">
            <v>42825</v>
          </cell>
          <cell r="F6708">
            <v>950</v>
          </cell>
        </row>
        <row r="6709">
          <cell r="A6709">
            <v>105338</v>
          </cell>
          <cell r="B6709" t="str">
            <v>TERMINAL CONECTOR EMT Ø 1"</v>
          </cell>
          <cell r="C6709" t="str">
            <v>UN</v>
          </cell>
          <cell r="E6709">
            <v>41955</v>
          </cell>
          <cell r="F6709">
            <v>986</v>
          </cell>
        </row>
        <row r="6710">
          <cell r="A6710">
            <v>104724</v>
          </cell>
          <cell r="B6710" t="str">
            <v>TERMINAL DE COBRE ESTAÑADO N°6</v>
          </cell>
          <cell r="C6710" t="str">
            <v>UN</v>
          </cell>
          <cell r="E6710">
            <v>42857</v>
          </cell>
          <cell r="F6710">
            <v>1500</v>
          </cell>
        </row>
        <row r="6711">
          <cell r="A6711">
            <v>104723</v>
          </cell>
          <cell r="B6711" t="str">
            <v>TERMINAL DE COBRE N°2</v>
          </cell>
          <cell r="C6711" t="str">
            <v>UN</v>
          </cell>
          <cell r="E6711">
            <v>42835</v>
          </cell>
          <cell r="F6711">
            <v>2800</v>
          </cell>
        </row>
        <row r="6712">
          <cell r="A6712">
            <v>104725</v>
          </cell>
          <cell r="B6712" t="str">
            <v>TERMINAL DE COBRE 8"</v>
          </cell>
          <cell r="C6712" t="str">
            <v>UN</v>
          </cell>
          <cell r="E6712">
            <v>42835</v>
          </cell>
          <cell r="F6712">
            <v>1000</v>
          </cell>
        </row>
        <row r="6713">
          <cell r="A6713">
            <v>104726</v>
          </cell>
          <cell r="B6713" t="str">
            <v>TERMINAL DE COBRE ESTAÑADO N°10</v>
          </cell>
          <cell r="C6713" t="str">
            <v>UN</v>
          </cell>
          <cell r="E6713">
            <v>42857</v>
          </cell>
          <cell r="F6713">
            <v>1000</v>
          </cell>
        </row>
        <row r="6714">
          <cell r="A6714">
            <v>104976</v>
          </cell>
          <cell r="B6714" t="str">
            <v>TERMINAL DE COBRE N° 4</v>
          </cell>
          <cell r="C6714" t="str">
            <v>UN</v>
          </cell>
          <cell r="E6714">
            <v>42857</v>
          </cell>
          <cell r="F6714">
            <v>970</v>
          </cell>
        </row>
        <row r="6715">
          <cell r="A6715">
            <v>104982</v>
          </cell>
          <cell r="B6715" t="str">
            <v>TERMINAL EMT - 1 1/2"</v>
          </cell>
          <cell r="C6715" t="str">
            <v>UN</v>
          </cell>
          <cell r="E6715">
            <v>41489</v>
          </cell>
          <cell r="F6715">
            <v>2100</v>
          </cell>
        </row>
        <row r="6717">
          <cell r="A6717">
            <v>101338</v>
          </cell>
          <cell r="B6717" t="str">
            <v>TERMINAL EMT 3"</v>
          </cell>
          <cell r="C6717" t="str">
            <v>UN</v>
          </cell>
          <cell r="D6717">
            <v>12472</v>
          </cell>
          <cell r="E6717">
            <v>42835</v>
          </cell>
          <cell r="F6717">
            <v>10710</v>
          </cell>
        </row>
        <row r="6718">
          <cell r="A6718">
            <v>101327</v>
          </cell>
          <cell r="B6718" t="str">
            <v>TERMINAL EMT 1 "</v>
          </cell>
          <cell r="C6718" t="str">
            <v>und</v>
          </cell>
          <cell r="D6718">
            <v>12472</v>
          </cell>
          <cell r="E6718">
            <v>42835</v>
          </cell>
          <cell r="F6718">
            <v>1704</v>
          </cell>
        </row>
        <row r="6719">
          <cell r="A6719">
            <v>101334</v>
          </cell>
          <cell r="B6719" t="str">
            <v>TERMINAL EMT 1 1/4 "</v>
          </cell>
          <cell r="C6719" t="str">
            <v>und</v>
          </cell>
          <cell r="D6719">
            <v>12472</v>
          </cell>
          <cell r="E6719">
            <v>42877</v>
          </cell>
          <cell r="F6719">
            <v>2250</v>
          </cell>
        </row>
        <row r="6720">
          <cell r="A6720">
            <v>101336</v>
          </cell>
          <cell r="B6720" t="str">
            <v>TERMINAL EMT 2 "</v>
          </cell>
          <cell r="C6720" t="str">
            <v>UN</v>
          </cell>
          <cell r="D6720">
            <v>12472</v>
          </cell>
          <cell r="E6720">
            <v>42835</v>
          </cell>
          <cell r="F6720">
            <v>3759</v>
          </cell>
        </row>
        <row r="6721">
          <cell r="A6721">
            <v>101314</v>
          </cell>
          <cell r="B6721" t="str">
            <v>TERMINAL EMT 3/4 "</v>
          </cell>
          <cell r="C6721" t="str">
            <v>UN</v>
          </cell>
          <cell r="D6721">
            <v>12472</v>
          </cell>
          <cell r="E6721">
            <v>42929</v>
          </cell>
          <cell r="F6721">
            <v>850</v>
          </cell>
        </row>
        <row r="6723">
          <cell r="A6723">
            <v>106105</v>
          </cell>
          <cell r="B6723" t="str">
            <v>Terminal en Cobre para Cable 4/0</v>
          </cell>
          <cell r="C6723" t="str">
            <v>UN</v>
          </cell>
          <cell r="E6723">
            <v>42773</v>
          </cell>
          <cell r="F6723">
            <v>5426</v>
          </cell>
        </row>
        <row r="6724">
          <cell r="A6724">
            <v>104093</v>
          </cell>
          <cell r="B6724" t="str">
            <v>TERMINAL IMC 2"</v>
          </cell>
          <cell r="C6724" t="str">
            <v>UN</v>
          </cell>
          <cell r="E6724">
            <v>41807</v>
          </cell>
          <cell r="F6724">
            <v>3500</v>
          </cell>
        </row>
        <row r="6725">
          <cell r="A6725">
            <v>104435</v>
          </cell>
          <cell r="B6725" t="str">
            <v>TERMINAL PARA CABLE</v>
          </cell>
          <cell r="C6725" t="str">
            <v>UN</v>
          </cell>
          <cell r="E6725">
            <v>41120</v>
          </cell>
          <cell r="F6725">
            <v>1500</v>
          </cell>
        </row>
        <row r="6726">
          <cell r="A6726">
            <v>105326</v>
          </cell>
          <cell r="B6726" t="str">
            <v>TERMINAL PARA CABLE N°1/0 Cu/Estaño</v>
          </cell>
          <cell r="C6726" t="str">
            <v>UN</v>
          </cell>
          <cell r="E6726">
            <v>43000</v>
          </cell>
          <cell r="F6726">
            <v>2556</v>
          </cell>
        </row>
        <row r="6727">
          <cell r="A6727">
            <v>105327</v>
          </cell>
          <cell r="B6727" t="str">
            <v>TERMINAL PARA CABLE N°2</v>
          </cell>
          <cell r="C6727" t="str">
            <v>UN</v>
          </cell>
          <cell r="E6727">
            <v>41954</v>
          </cell>
          <cell r="F6727">
            <v>1380</v>
          </cell>
        </row>
        <row r="6728">
          <cell r="A6728">
            <v>105328</v>
          </cell>
          <cell r="B6728" t="str">
            <v>TERMINAL PARA CABLE N°4</v>
          </cell>
          <cell r="C6728" t="str">
            <v>UN</v>
          </cell>
          <cell r="E6728">
            <v>41954</v>
          </cell>
          <cell r="F6728">
            <v>818</v>
          </cell>
        </row>
        <row r="6730">
          <cell r="B6730" t="str">
            <v>Tekhne Ltda. Control Integral de Obras</v>
          </cell>
        </row>
        <row r="6734">
          <cell r="B6734" t="str">
            <v>Listado de Insumos</v>
          </cell>
        </row>
        <row r="6736">
          <cell r="A6736">
            <v>43132</v>
          </cell>
          <cell r="C6736" t="str">
            <v>INSTITUTO DISTRITAL DE RECREACION Y</v>
          </cell>
          <cell r="E6736" t="str">
            <v>Página 92</v>
          </cell>
        </row>
        <row r="6739">
          <cell r="A6739" t="str">
            <v>Código</v>
          </cell>
          <cell r="B6739" t="str">
            <v>Descripción</v>
          </cell>
          <cell r="D6739" t="str">
            <v>Unidad</v>
          </cell>
          <cell r="F6739" t="str">
            <v>Referencia</v>
          </cell>
        </row>
        <row r="6742">
          <cell r="A6742">
            <v>105604</v>
          </cell>
          <cell r="B6742" t="str">
            <v>TERMINAL PREFORMADO TIPO BUJE PARA</v>
          </cell>
          <cell r="C6742" t="str">
            <v>und</v>
          </cell>
          <cell r="E6742">
            <v>42943</v>
          </cell>
          <cell r="F6742">
            <v>439150</v>
          </cell>
        </row>
        <row r="6743">
          <cell r="A6743">
            <v>105603</v>
          </cell>
          <cell r="B6743" t="str">
            <v>TERMINAL PREFORMADO TIPO CODO PARA</v>
          </cell>
          <cell r="C6743" t="str">
            <v>und</v>
          </cell>
          <cell r="E6743">
            <v>42837</v>
          </cell>
          <cell r="F6743">
            <v>186116</v>
          </cell>
        </row>
        <row r="6744">
          <cell r="A6744">
            <v>105605</v>
          </cell>
          <cell r="B6744" t="str">
            <v>TERMINAL PREFORMADO TIPO INTERIOR</v>
          </cell>
          <cell r="C6744" t="str">
            <v>und</v>
          </cell>
          <cell r="E6744">
            <v>42839</v>
          </cell>
          <cell r="F6744">
            <v>210630</v>
          </cell>
        </row>
        <row r="6745">
          <cell r="A6745">
            <v>105121</v>
          </cell>
          <cell r="B6745" t="str">
            <v>Terminal premoldeadoExterior</v>
          </cell>
          <cell r="C6745" t="str">
            <v>UN</v>
          </cell>
          <cell r="E6745">
            <v>42935</v>
          </cell>
          <cell r="F6745">
            <v>397606</v>
          </cell>
        </row>
        <row r="6746">
          <cell r="A6746">
            <v>105107</v>
          </cell>
          <cell r="B6746" t="str">
            <v>Terminal premoldeadoo Interior</v>
          </cell>
          <cell r="C6746" t="str">
            <v>UN</v>
          </cell>
          <cell r="E6746">
            <v>42819</v>
          </cell>
          <cell r="F6746">
            <v>235000</v>
          </cell>
        </row>
        <row r="6747">
          <cell r="A6747">
            <v>104653</v>
          </cell>
          <cell r="B6747" t="str">
            <v>TERMINAL PVC 1/2" CONDUIT</v>
          </cell>
          <cell r="C6747" t="str">
            <v>UN</v>
          </cell>
          <cell r="E6747">
            <v>42976</v>
          </cell>
          <cell r="F6747">
            <v>179</v>
          </cell>
        </row>
        <row r="6748">
          <cell r="A6748">
            <v>101623</v>
          </cell>
          <cell r="B6748" t="str">
            <v>Terminales MT 2/0, 15 KV pantalla en hilos 100% ai</v>
          </cell>
          <cell r="C6748" t="str">
            <v>JGO</v>
          </cell>
          <cell r="E6748">
            <v>39962</v>
          </cell>
          <cell r="F6748">
            <v>498962</v>
          </cell>
        </row>
        <row r="6750">
          <cell r="A6750">
            <v>8</v>
          </cell>
          <cell r="B6750" t="str">
            <v>TERMOSTATO CALENTADOR</v>
          </cell>
          <cell r="C6750" t="str">
            <v>UN</v>
          </cell>
          <cell r="D6750" t="str">
            <v>20TC</v>
          </cell>
          <cell r="E6750">
            <v>40045</v>
          </cell>
          <cell r="F6750">
            <v>17000</v>
          </cell>
        </row>
        <row r="6751">
          <cell r="A6751">
            <v>3016</v>
          </cell>
          <cell r="B6751" t="str">
            <v>TIMBRE BITONAL DIN DON 110V. AVE</v>
          </cell>
          <cell r="C6751" t="str">
            <v>UN</v>
          </cell>
          <cell r="D6751">
            <v>77</v>
          </cell>
          <cell r="E6751">
            <v>39892</v>
          </cell>
          <cell r="F6751">
            <v>12296</v>
          </cell>
        </row>
        <row r="6752">
          <cell r="A6752">
            <v>735</v>
          </cell>
          <cell r="B6752" t="str">
            <v>TIMBRE BOTON 400 AVE</v>
          </cell>
          <cell r="C6752" t="str">
            <v>UN</v>
          </cell>
          <cell r="D6752">
            <v>405</v>
          </cell>
          <cell r="E6752">
            <v>39892</v>
          </cell>
          <cell r="F6752">
            <v>3320</v>
          </cell>
        </row>
        <row r="6753">
          <cell r="A6753">
            <v>773</v>
          </cell>
          <cell r="B6753" t="str">
            <v>TIMBRE BOTON DOBLE 600 AVE</v>
          </cell>
          <cell r="C6753" t="str">
            <v>UN</v>
          </cell>
          <cell r="D6753">
            <v>655</v>
          </cell>
          <cell r="E6753">
            <v>39892</v>
          </cell>
          <cell r="F6753">
            <v>6948</v>
          </cell>
        </row>
        <row r="6754">
          <cell r="A6754">
            <v>774</v>
          </cell>
          <cell r="B6754" t="str">
            <v>TIMBRE BOTON TRIPLE AVE</v>
          </cell>
          <cell r="C6754" t="str">
            <v>UN</v>
          </cell>
          <cell r="D6754">
            <v>653</v>
          </cell>
          <cell r="E6754">
            <v>39892</v>
          </cell>
          <cell r="F6754">
            <v>8932</v>
          </cell>
        </row>
        <row r="6756">
          <cell r="A6756">
            <v>3050</v>
          </cell>
          <cell r="B6756" t="str">
            <v>TIMBRE PUL+TAPA SENC. LUZ PIL.MAX L/NEX</v>
          </cell>
          <cell r="C6756" t="str">
            <v>UN</v>
          </cell>
          <cell r="E6756">
            <v>39892</v>
          </cell>
          <cell r="F6756">
            <v>17632</v>
          </cell>
        </row>
        <row r="6758">
          <cell r="A6758">
            <v>3358</v>
          </cell>
          <cell r="B6758" t="str">
            <v>TIMBRE PULSADOR SENC LUZ PIL KORA L/NEX</v>
          </cell>
          <cell r="C6758" t="str">
            <v>UN</v>
          </cell>
          <cell r="D6758" t="str">
            <v>KR-4BL</v>
          </cell>
          <cell r="E6758">
            <v>42999</v>
          </cell>
          <cell r="F6758">
            <v>2490</v>
          </cell>
        </row>
        <row r="6759">
          <cell r="A6759">
            <v>1746</v>
          </cell>
          <cell r="B6759" t="str">
            <v>TIMBRE SENCILLO LUZ PILOTO L/NEX</v>
          </cell>
          <cell r="C6759" t="str">
            <v>UN</v>
          </cell>
          <cell r="D6759" t="str">
            <v>LX-040CL</v>
          </cell>
          <cell r="E6759">
            <v>39892</v>
          </cell>
          <cell r="F6759">
            <v>15544</v>
          </cell>
        </row>
        <row r="6760">
          <cell r="A6760">
            <v>3359</v>
          </cell>
          <cell r="B6760" t="str">
            <v>TIMBRE ZUMBADOR 120V L/NEX</v>
          </cell>
          <cell r="C6760" t="str">
            <v>UN</v>
          </cell>
          <cell r="D6760" t="str">
            <v>AQ 040K</v>
          </cell>
          <cell r="E6760">
            <v>40177</v>
          </cell>
          <cell r="F6760">
            <v>16124</v>
          </cell>
        </row>
        <row r="6761">
          <cell r="A6761">
            <v>3051</v>
          </cell>
          <cell r="B6761" t="str">
            <v>TIMBRE ZUMBADOR 120V COLOR TRIGO</v>
          </cell>
          <cell r="C6761" t="str">
            <v>UN</v>
          </cell>
          <cell r="D6761" t="str">
            <v>AQ</v>
          </cell>
          <cell r="E6761">
            <v>40177</v>
          </cell>
          <cell r="F6761">
            <v>16124</v>
          </cell>
        </row>
        <row r="6762">
          <cell r="A6762">
            <v>1790</v>
          </cell>
          <cell r="B6762" t="str">
            <v>TIMBRE+ INTERRUPTOR PILOTO ABITARE AVE</v>
          </cell>
          <cell r="C6762" t="str">
            <v>UN</v>
          </cell>
          <cell r="D6762" t="str">
            <v>915LP</v>
          </cell>
          <cell r="E6762">
            <v>40024</v>
          </cell>
          <cell r="F6762">
            <v>14152</v>
          </cell>
        </row>
        <row r="6764">
          <cell r="A6764">
            <v>103125</v>
          </cell>
          <cell r="B6764" t="str">
            <v>TOMA SENCILLA BEIGE CON TAPA</v>
          </cell>
          <cell r="C6764" t="str">
            <v>UN</v>
          </cell>
          <cell r="E6764">
            <v>42934</v>
          </cell>
          <cell r="F6764">
            <v>3500</v>
          </cell>
        </row>
        <row r="6766">
          <cell r="A6766">
            <v>788</v>
          </cell>
          <cell r="B6766" t="str">
            <v>TOMA 20AMP DOBLE POLO A TIERRA</v>
          </cell>
          <cell r="C6766" t="str">
            <v>UN</v>
          </cell>
          <cell r="D6766" t="str">
            <v>0020-T</v>
          </cell>
          <cell r="E6766">
            <v>41173</v>
          </cell>
          <cell r="F6766">
            <v>5500</v>
          </cell>
        </row>
        <row r="6767">
          <cell r="A6767">
            <v>3018</v>
          </cell>
          <cell r="B6767" t="str">
            <v>TOMA AEREA AVE 15AMP CON POLO A TIERRA</v>
          </cell>
          <cell r="C6767" t="str">
            <v>UN</v>
          </cell>
          <cell r="D6767">
            <v>96</v>
          </cell>
          <cell r="E6767">
            <v>42857</v>
          </cell>
          <cell r="F6767">
            <v>4034.1</v>
          </cell>
        </row>
        <row r="6769">
          <cell r="A6769">
            <v>103861</v>
          </cell>
          <cell r="B6769" t="str">
            <v>Toma aerea caucho p/t 15a 250v codel Bifásica</v>
          </cell>
          <cell r="C6769" t="str">
            <v>UN</v>
          </cell>
          <cell r="E6769">
            <v>42857</v>
          </cell>
          <cell r="F6769">
            <v>4034.1</v>
          </cell>
        </row>
        <row r="6771">
          <cell r="A6771">
            <v>3207</v>
          </cell>
          <cell r="B6771" t="str">
            <v>TOMA AMERICANA CON POLO A TIERRA</v>
          </cell>
          <cell r="C6771" t="str">
            <v>UN</v>
          </cell>
          <cell r="D6771" t="str">
            <v>1006-N</v>
          </cell>
          <cell r="E6771">
            <v>40872</v>
          </cell>
          <cell r="F6771">
            <v>3420</v>
          </cell>
        </row>
        <row r="6772">
          <cell r="A6772">
            <v>3205</v>
          </cell>
          <cell r="B6772" t="str">
            <v>TOMA AMERICANA POLARIZADA VOLARE</v>
          </cell>
          <cell r="C6772" t="str">
            <v>UN</v>
          </cell>
          <cell r="D6772">
            <v>1006</v>
          </cell>
          <cell r="E6772">
            <v>39892</v>
          </cell>
          <cell r="F6772">
            <v>3213</v>
          </cell>
        </row>
        <row r="6773">
          <cell r="A6773">
            <v>3010</v>
          </cell>
          <cell r="B6773" t="str">
            <v>TOMA BIPOLAR 20 AMP MARFIL AVE</v>
          </cell>
          <cell r="C6773" t="str">
            <v>UN</v>
          </cell>
          <cell r="D6773" t="str">
            <v>0020-T</v>
          </cell>
          <cell r="E6773">
            <v>40240</v>
          </cell>
          <cell r="F6773">
            <v>2400</v>
          </cell>
        </row>
        <row r="6775">
          <cell r="A6775">
            <v>104719</v>
          </cell>
          <cell r="B6775" t="str">
            <v>TOMA BIPOLAR 2X20AMP/250V</v>
          </cell>
          <cell r="C6775" t="str">
            <v>UN</v>
          </cell>
          <cell r="E6775">
            <v>42825</v>
          </cell>
          <cell r="F6775">
            <v>7999</v>
          </cell>
        </row>
        <row r="6777">
          <cell r="A6777">
            <v>1674</v>
          </cell>
          <cell r="B6777" t="str">
            <v>TOMA COAXIAL +TAPATV BLANCA DEKO</v>
          </cell>
          <cell r="C6777" t="str">
            <v>UN</v>
          </cell>
          <cell r="D6777" t="str">
            <v>DK675B+DKT</v>
          </cell>
          <cell r="E6777">
            <v>40177</v>
          </cell>
          <cell r="F6777">
            <v>13034</v>
          </cell>
        </row>
        <row r="6778">
          <cell r="A6778">
            <v>1673</v>
          </cell>
          <cell r="B6778" t="str">
            <v>TOMA COAXIAL CLASICA CREMA</v>
          </cell>
          <cell r="C6778" t="str">
            <v>UN</v>
          </cell>
          <cell r="D6778" t="str">
            <v>LX-060-75C</v>
          </cell>
          <cell r="E6778">
            <v>40177</v>
          </cell>
          <cell r="F6778">
            <v>5916</v>
          </cell>
        </row>
        <row r="6779">
          <cell r="A6779">
            <v>103120</v>
          </cell>
          <cell r="B6779" t="str">
            <v>TOMA COAXIAL ROSCA T.V. L/NEX</v>
          </cell>
          <cell r="C6779" t="str">
            <v>UN</v>
          </cell>
          <cell r="D6779" t="str">
            <v>DK675B+DKT</v>
          </cell>
          <cell r="E6779">
            <v>40411</v>
          </cell>
          <cell r="F6779">
            <v>4560</v>
          </cell>
        </row>
        <row r="6780">
          <cell r="A6780">
            <v>3353</v>
          </cell>
          <cell r="B6780" t="str">
            <v>TOMA CON POLO A TIERRA + INTERRUP SENC</v>
          </cell>
          <cell r="C6780" t="str">
            <v>UN</v>
          </cell>
          <cell r="D6780" t="str">
            <v>KR301BG</v>
          </cell>
          <cell r="E6780">
            <v>40177</v>
          </cell>
          <cell r="F6780">
            <v>17284</v>
          </cell>
        </row>
        <row r="6782">
          <cell r="A6782">
            <v>3045</v>
          </cell>
          <cell r="B6782" t="str">
            <v>TOMA CON POLO A TIERRA +INT.SENC. LUZ</v>
          </cell>
          <cell r="C6782" t="str">
            <v>UN</v>
          </cell>
          <cell r="E6782">
            <v>40177</v>
          </cell>
          <cell r="F6782">
            <v>19284</v>
          </cell>
        </row>
        <row r="6784">
          <cell r="A6784">
            <v>2752</v>
          </cell>
          <cell r="B6784" t="str">
            <v>TOMA CON POLO A TIERRA+INTER.AISLADO.</v>
          </cell>
          <cell r="C6784" t="str">
            <v>UN</v>
          </cell>
          <cell r="D6784" t="str">
            <v>XMC-3G</v>
          </cell>
          <cell r="E6784">
            <v>40177</v>
          </cell>
          <cell r="F6784">
            <v>10500</v>
          </cell>
        </row>
        <row r="6785">
          <cell r="A6785">
            <v>3361</v>
          </cell>
          <cell r="B6785" t="str">
            <v>TOMA CON TERMINAL COAXIAL T.V.</v>
          </cell>
          <cell r="C6785" t="str">
            <v>UN</v>
          </cell>
          <cell r="D6785" t="str">
            <v>KR-6-75B</v>
          </cell>
          <cell r="E6785">
            <v>39892</v>
          </cell>
          <cell r="F6785">
            <v>5452</v>
          </cell>
        </row>
        <row r="6786">
          <cell r="A6786">
            <v>1642</v>
          </cell>
          <cell r="B6786" t="str">
            <v>TOMA CORRIENTE CLAS. C. P/TRABADA</v>
          </cell>
          <cell r="C6786" t="str">
            <v>UN</v>
          </cell>
          <cell r="D6786" t="str">
            <v>LX-303C</v>
          </cell>
          <cell r="E6786">
            <v>40177</v>
          </cell>
          <cell r="F6786">
            <v>7772</v>
          </cell>
        </row>
        <row r="6788">
          <cell r="A6788">
            <v>104586</v>
          </cell>
          <cell r="B6788" t="str">
            <v>TOMA DE INCRUSTAR</v>
          </cell>
          <cell r="C6788" t="str">
            <v>UN</v>
          </cell>
          <cell r="E6788">
            <v>41171</v>
          </cell>
          <cell r="F6788">
            <v>9900</v>
          </cell>
        </row>
        <row r="6790">
          <cell r="A6790">
            <v>3001</v>
          </cell>
          <cell r="B6790" t="str">
            <v>TOMA DOBLE POLO A TIERRA</v>
          </cell>
          <cell r="C6790" t="str">
            <v>UN</v>
          </cell>
          <cell r="D6790" t="str">
            <v>666 -N</v>
          </cell>
          <cell r="E6790">
            <v>41793</v>
          </cell>
          <cell r="F6790">
            <v>4060</v>
          </cell>
        </row>
        <row r="6791">
          <cell r="A6791">
            <v>101342</v>
          </cell>
          <cell r="B6791" t="str">
            <v>TOMA DOBLE POLO TIERRA + TAPA</v>
          </cell>
          <cell r="C6791" t="str">
            <v>UN</v>
          </cell>
          <cell r="D6791" t="str">
            <v>666 -N</v>
          </cell>
          <cell r="E6791">
            <v>42934</v>
          </cell>
          <cell r="F6791">
            <v>2856</v>
          </cell>
        </row>
        <row r="6792">
          <cell r="A6792">
            <v>101344</v>
          </cell>
          <cell r="B6792" t="str">
            <v>TOMA DOBLE POLO TIERRA HUBELL + TAPA</v>
          </cell>
          <cell r="C6792" t="str">
            <v>UN</v>
          </cell>
          <cell r="D6792" t="str">
            <v>666 -N</v>
          </cell>
          <cell r="E6792">
            <v>39890</v>
          </cell>
          <cell r="F6792">
            <v>36457</v>
          </cell>
        </row>
        <row r="6793">
          <cell r="A6793">
            <v>3000</v>
          </cell>
          <cell r="B6793" t="str">
            <v>TOMA DOBLE AMERICANA 600 AVE</v>
          </cell>
          <cell r="C6793" t="str">
            <v>UN</v>
          </cell>
          <cell r="D6793">
            <v>666</v>
          </cell>
          <cell r="E6793">
            <v>40240</v>
          </cell>
          <cell r="F6793">
            <v>2880</v>
          </cell>
        </row>
        <row r="6794">
          <cell r="A6794">
            <v>1043</v>
          </cell>
          <cell r="B6794" t="str">
            <v>TOMA DOBLE AMERICANA ABITARE POLO</v>
          </cell>
          <cell r="C6794" t="str">
            <v>UN</v>
          </cell>
          <cell r="D6794" t="str">
            <v>9966-N</v>
          </cell>
          <cell r="E6794">
            <v>40240</v>
          </cell>
          <cell r="F6794">
            <v>2730</v>
          </cell>
        </row>
        <row r="6795">
          <cell r="A6795">
            <v>3031</v>
          </cell>
          <cell r="B6795" t="str">
            <v>TOMA DOBLE AMERICANA FOSF AVE</v>
          </cell>
          <cell r="C6795" t="str">
            <v>UN</v>
          </cell>
          <cell r="D6795">
            <v>9966</v>
          </cell>
          <cell r="E6795">
            <v>40024</v>
          </cell>
          <cell r="F6795">
            <v>4616</v>
          </cell>
        </row>
        <row r="6797">
          <cell r="A6797">
            <v>106399</v>
          </cell>
          <cell r="B6797" t="str">
            <v>TOMA DOBLE MONO TIPO INTEMPERIE POLO</v>
          </cell>
          <cell r="C6797" t="str">
            <v>UD</v>
          </cell>
          <cell r="E6797">
            <v>42878</v>
          </cell>
          <cell r="F6797">
            <v>21300</v>
          </cell>
        </row>
        <row r="6799">
          <cell r="A6799">
            <v>3356</v>
          </cell>
          <cell r="B6799" t="str">
            <v>TOMA DOBLE MONOFASICA POLO A TIERRA</v>
          </cell>
          <cell r="C6799" t="str">
            <v>UN</v>
          </cell>
          <cell r="D6799" t="str">
            <v>KR3BG</v>
          </cell>
          <cell r="E6799">
            <v>42825</v>
          </cell>
          <cell r="F6799">
            <v>4500</v>
          </cell>
        </row>
        <row r="6801">
          <cell r="A6801">
            <v>103880</v>
          </cell>
          <cell r="B6801" t="str">
            <v>TOMA DOBLE MONOFASICA POLO A TIERRA</v>
          </cell>
          <cell r="C6801" t="str">
            <v>UN</v>
          </cell>
          <cell r="E6801">
            <v>42824</v>
          </cell>
          <cell r="F6801">
            <v>4500</v>
          </cell>
        </row>
        <row r="6802">
          <cell r="A6802">
            <v>104302</v>
          </cell>
          <cell r="B6802" t="str">
            <v>TOMA DOBLE P/T AISLADA NARANJA</v>
          </cell>
          <cell r="C6802" t="str">
            <v>UN</v>
          </cell>
          <cell r="E6802">
            <v>42857</v>
          </cell>
          <cell r="F6802">
            <v>13291.11</v>
          </cell>
        </row>
        <row r="6804">
          <cell r="A6804">
            <v>1752</v>
          </cell>
          <cell r="B6804" t="str">
            <v>TOMA DOBLE POLO A TIERR +TAPA BLC DEKO</v>
          </cell>
          <cell r="C6804" t="str">
            <v>UN</v>
          </cell>
          <cell r="D6804" t="str">
            <v>DK-3BG+DKT</v>
          </cell>
          <cell r="E6804">
            <v>40177</v>
          </cell>
          <cell r="F6804">
            <v>18830</v>
          </cell>
        </row>
        <row r="6805">
          <cell r="A6805">
            <v>103109</v>
          </cell>
          <cell r="B6805" t="str">
            <v>TOMA GFCI 2P 15A/125V</v>
          </cell>
          <cell r="C6805" t="str">
            <v>UN</v>
          </cell>
          <cell r="D6805">
            <v>96</v>
          </cell>
          <cell r="E6805">
            <v>42831</v>
          </cell>
          <cell r="F6805">
            <v>43000</v>
          </cell>
        </row>
        <row r="6807">
          <cell r="A6807">
            <v>103429</v>
          </cell>
          <cell r="B6807" t="str">
            <v>TOMA GFCI (LEVINTON) 15A o similar</v>
          </cell>
          <cell r="C6807" t="str">
            <v>und</v>
          </cell>
          <cell r="E6807">
            <v>42109</v>
          </cell>
          <cell r="F6807">
            <v>47900</v>
          </cell>
        </row>
        <row r="6808">
          <cell r="A6808">
            <v>103509</v>
          </cell>
          <cell r="B6808" t="str">
            <v>TOMA GFCI LEGRAN LINEA-ARQUEA (15A)**</v>
          </cell>
          <cell r="C6808" t="str">
            <v>UN</v>
          </cell>
          <cell r="E6808">
            <v>42807</v>
          </cell>
          <cell r="F6808">
            <v>41650</v>
          </cell>
        </row>
        <row r="6810">
          <cell r="A6810">
            <v>101446</v>
          </cell>
          <cell r="B6810" t="str">
            <v>TOMA Ind. Sobrep.250V,16A(2P+T+IP44)</v>
          </cell>
          <cell r="C6810" t="str">
            <v>UN</v>
          </cell>
          <cell r="D6810" t="str">
            <v>KR301BG</v>
          </cell>
          <cell r="E6810">
            <v>39938</v>
          </cell>
          <cell r="F6810">
            <v>24360</v>
          </cell>
        </row>
        <row r="6812">
          <cell r="B6812" t="str">
            <v>Tekhne Ltda. Control Integral de Obras</v>
          </cell>
        </row>
        <row r="6816">
          <cell r="B6816" t="str">
            <v>Listado de Insumos</v>
          </cell>
        </row>
        <row r="6818">
          <cell r="A6818">
            <v>43132</v>
          </cell>
          <cell r="C6818" t="str">
            <v>INSTITUTO DISTRITAL DE RECREACION Y</v>
          </cell>
          <cell r="E6818" t="str">
            <v>Página 93</v>
          </cell>
        </row>
        <row r="6821">
          <cell r="A6821" t="str">
            <v>Código</v>
          </cell>
          <cell r="B6821" t="str">
            <v>Descripción</v>
          </cell>
          <cell r="D6821" t="str">
            <v>Unidad</v>
          </cell>
          <cell r="F6821" t="str">
            <v>Referencia</v>
          </cell>
        </row>
        <row r="6824">
          <cell r="A6824">
            <v>101445</v>
          </cell>
          <cell r="B6824" t="str">
            <v>TOMA Ind. Sobrep.250V,16A(3P+T+N)IP67</v>
          </cell>
          <cell r="C6824" t="str">
            <v>UN</v>
          </cell>
          <cell r="D6824" t="str">
            <v>KR301BG</v>
          </cell>
          <cell r="E6824">
            <v>39938</v>
          </cell>
          <cell r="F6824">
            <v>40600</v>
          </cell>
        </row>
        <row r="6826">
          <cell r="A6826">
            <v>104476</v>
          </cell>
          <cell r="B6826" t="str">
            <v>TOMA L (6-20) LEVINTON+ TAPA( DE</v>
          </cell>
          <cell r="C6826" t="str">
            <v>und</v>
          </cell>
          <cell r="E6826">
            <v>41135</v>
          </cell>
          <cell r="F6826">
            <v>30160</v>
          </cell>
        </row>
        <row r="6827">
          <cell r="A6827">
            <v>103430</v>
          </cell>
          <cell r="B6827" t="str">
            <v>TOMA MONOFASICA GFCI (LEVINTON)15AMP</v>
          </cell>
          <cell r="C6827" t="str">
            <v>UN</v>
          </cell>
          <cell r="E6827">
            <v>42825</v>
          </cell>
          <cell r="F6827">
            <v>43000</v>
          </cell>
        </row>
        <row r="6829">
          <cell r="A6829">
            <v>100950</v>
          </cell>
          <cell r="B6829" t="str">
            <v>TOMA REGULADA POLO/TIERRA AISLAMIENTO</v>
          </cell>
          <cell r="C6829" t="str">
            <v>UN</v>
          </cell>
          <cell r="D6829" t="str">
            <v>KR3BG</v>
          </cell>
          <cell r="E6829">
            <v>42860</v>
          </cell>
          <cell r="F6829">
            <v>13291</v>
          </cell>
        </row>
        <row r="6831">
          <cell r="A6831">
            <v>1898</v>
          </cell>
          <cell r="B6831" t="str">
            <v>TOMA RJ45 -110 / JACK SNAP CAT-6 (sencilla)</v>
          </cell>
          <cell r="C6831" t="str">
            <v>UN</v>
          </cell>
          <cell r="E6831">
            <v>42857</v>
          </cell>
          <cell r="F6831">
            <v>18523.54</v>
          </cell>
        </row>
        <row r="6832">
          <cell r="A6832">
            <v>100948</v>
          </cell>
          <cell r="B6832" t="str">
            <v>TOMA RJ45 -110 JACK SNAP(DOBLE) CATEG-6</v>
          </cell>
          <cell r="C6832" t="str">
            <v>UN</v>
          </cell>
          <cell r="E6832">
            <v>42976</v>
          </cell>
          <cell r="F6832">
            <v>36925</v>
          </cell>
        </row>
        <row r="6834">
          <cell r="A6834">
            <v>101503</v>
          </cell>
          <cell r="B6834" t="str">
            <v>Toma RJ45 tipo Jack Categoría 6 marca Amp o</v>
          </cell>
          <cell r="C6834" t="str">
            <v>UN</v>
          </cell>
          <cell r="D6834" t="str">
            <v>666 -N</v>
          </cell>
          <cell r="E6834">
            <v>42857</v>
          </cell>
          <cell r="F6834">
            <v>18523.54</v>
          </cell>
        </row>
        <row r="6835">
          <cell r="A6835">
            <v>2999</v>
          </cell>
          <cell r="B6835" t="str">
            <v>TOMA SENCILLA CLASICA CREMA</v>
          </cell>
          <cell r="C6835" t="str">
            <v>UN</v>
          </cell>
          <cell r="D6835" t="str">
            <v>LX-301C</v>
          </cell>
          <cell r="E6835">
            <v>40240</v>
          </cell>
          <cell r="F6835">
            <v>12558</v>
          </cell>
        </row>
        <row r="6836">
          <cell r="A6836">
            <v>3004</v>
          </cell>
          <cell r="B6836" t="str">
            <v>TOMA SENCILLA AMER. POLARIZADA 200</v>
          </cell>
          <cell r="C6836" t="str">
            <v>UN</v>
          </cell>
          <cell r="D6836">
            <v>206</v>
          </cell>
          <cell r="E6836">
            <v>40024</v>
          </cell>
          <cell r="F6836">
            <v>1670</v>
          </cell>
        </row>
        <row r="6837">
          <cell r="A6837">
            <v>790</v>
          </cell>
          <cell r="B6837" t="str">
            <v>TOMA SENCILLA AMERICANA 600 AVE</v>
          </cell>
          <cell r="C6837" t="str">
            <v>UN</v>
          </cell>
          <cell r="D6837">
            <v>606</v>
          </cell>
          <cell r="E6837">
            <v>40240</v>
          </cell>
          <cell r="F6837">
            <v>2520</v>
          </cell>
        </row>
        <row r="6838">
          <cell r="A6838">
            <v>789</v>
          </cell>
          <cell r="B6838" t="str">
            <v>TOMA SENCILLA AMERICANA 400 AVE</v>
          </cell>
          <cell r="C6838" t="str">
            <v>UN</v>
          </cell>
          <cell r="D6838">
            <v>406</v>
          </cell>
          <cell r="E6838">
            <v>39892</v>
          </cell>
          <cell r="F6838">
            <v>1810</v>
          </cell>
        </row>
        <row r="6839">
          <cell r="A6839">
            <v>3216</v>
          </cell>
          <cell r="B6839" t="str">
            <v>TOMA SENCILLA AMERICANA 800 PARA PISOS</v>
          </cell>
          <cell r="C6839" t="str">
            <v>UN</v>
          </cell>
          <cell r="D6839" t="str">
            <v>806-EA</v>
          </cell>
          <cell r="E6839">
            <v>40240</v>
          </cell>
          <cell r="F6839">
            <v>8790</v>
          </cell>
        </row>
        <row r="6840">
          <cell r="A6840">
            <v>1641</v>
          </cell>
          <cell r="B6840" t="str">
            <v>TOMA SENCILLA POLO A TIERRA CLASICA</v>
          </cell>
          <cell r="C6840" t="str">
            <v>UN</v>
          </cell>
          <cell r="D6840" t="str">
            <v>LX-301CG</v>
          </cell>
          <cell r="E6840">
            <v>40240</v>
          </cell>
          <cell r="F6840">
            <v>13668</v>
          </cell>
        </row>
        <row r="6841">
          <cell r="A6841">
            <v>1699</v>
          </cell>
          <cell r="B6841" t="str">
            <v>TOMA TELEF SALIDA AMERICAN SENCILLO.</v>
          </cell>
          <cell r="C6841" t="str">
            <v>UN</v>
          </cell>
          <cell r="D6841" t="str">
            <v>LK-050CU</v>
          </cell>
          <cell r="E6841">
            <v>39664</v>
          </cell>
          <cell r="F6841">
            <v>10329</v>
          </cell>
        </row>
        <row r="6842">
          <cell r="A6842">
            <v>1648</v>
          </cell>
          <cell r="B6842" t="str">
            <v>TOMA TELEF SALIDA DOBLE Amer</v>
          </cell>
          <cell r="C6842" t="str">
            <v>UN</v>
          </cell>
          <cell r="D6842" t="str">
            <v>DK5BDU+DK</v>
          </cell>
          <cell r="E6842">
            <v>40240</v>
          </cell>
          <cell r="F6842">
            <v>25428</v>
          </cell>
        </row>
        <row r="6843">
          <cell r="A6843">
            <v>1759</v>
          </cell>
          <cell r="B6843" t="str">
            <v>TOMA TELEF SALIDA AMER.DOBLE DEKO</v>
          </cell>
          <cell r="C6843" t="str">
            <v>UN</v>
          </cell>
          <cell r="D6843" t="str">
            <v>DK-5BDU</v>
          </cell>
          <cell r="E6843">
            <v>40177</v>
          </cell>
          <cell r="F6843">
            <v>21258</v>
          </cell>
        </row>
        <row r="6844">
          <cell r="A6844">
            <v>791</v>
          </cell>
          <cell r="B6844" t="str">
            <v>TOMA TELEF 600 COLOMBIANA AVE</v>
          </cell>
          <cell r="C6844" t="str">
            <v>UN</v>
          </cell>
          <cell r="D6844" t="str">
            <v>606 T</v>
          </cell>
          <cell r="E6844">
            <v>41173</v>
          </cell>
          <cell r="F6844">
            <v>2800</v>
          </cell>
        </row>
        <row r="6845">
          <cell r="A6845">
            <v>3056</v>
          </cell>
          <cell r="B6845" t="str">
            <v>TOMA TELEF AMER DOBLE+TAPA MAX L/NEX</v>
          </cell>
          <cell r="C6845" t="str">
            <v>UN</v>
          </cell>
          <cell r="D6845" t="str">
            <v>XMC-5U</v>
          </cell>
          <cell r="E6845">
            <v>40240</v>
          </cell>
          <cell r="F6845">
            <v>15080</v>
          </cell>
        </row>
        <row r="6846">
          <cell r="A6846">
            <v>3024</v>
          </cell>
          <cell r="B6846" t="str">
            <v>TOMA TELEF AMER. FOSF AVE</v>
          </cell>
          <cell r="C6846" t="str">
            <v>UN</v>
          </cell>
          <cell r="D6846" t="str">
            <v>906-TA4</v>
          </cell>
          <cell r="E6846">
            <v>40024</v>
          </cell>
          <cell r="F6846">
            <v>5614</v>
          </cell>
        </row>
        <row r="6847">
          <cell r="A6847">
            <v>3006</v>
          </cell>
          <cell r="B6847" t="str">
            <v>TOMA TELEF AMER.200 SOBREPARED 2HILOS</v>
          </cell>
          <cell r="C6847" t="str">
            <v>UN</v>
          </cell>
          <cell r="D6847" t="str">
            <v>0206 -TA</v>
          </cell>
          <cell r="E6847">
            <v>42997</v>
          </cell>
          <cell r="F6847">
            <v>4500</v>
          </cell>
        </row>
        <row r="6848">
          <cell r="A6848">
            <v>1736</v>
          </cell>
          <cell r="B6848" t="str">
            <v>TOMA TELEF AMER.Duplex L/MEX</v>
          </cell>
          <cell r="C6848" t="str">
            <v>UN</v>
          </cell>
          <cell r="D6848" t="str">
            <v>LK-050CDU</v>
          </cell>
          <cell r="E6848">
            <v>40240</v>
          </cell>
          <cell r="F6848">
            <v>18704</v>
          </cell>
        </row>
        <row r="6850">
          <cell r="A6850">
            <v>3055</v>
          </cell>
          <cell r="B6850" t="str">
            <v>TOMA TELEF AMER+TAPA SENC. MAX L/NEX</v>
          </cell>
          <cell r="C6850" t="str">
            <v>UN</v>
          </cell>
          <cell r="E6850">
            <v>42997</v>
          </cell>
          <cell r="F6850">
            <v>5658</v>
          </cell>
        </row>
        <row r="6852">
          <cell r="A6852">
            <v>3218</v>
          </cell>
          <cell r="B6852" t="str">
            <v>TOMA TELEF AMERICANA 2 HILOS 800 P/</v>
          </cell>
          <cell r="C6852" t="str">
            <v>UN</v>
          </cell>
          <cell r="D6852" t="str">
            <v>806-TA</v>
          </cell>
          <cell r="E6852">
            <v>39892</v>
          </cell>
          <cell r="F6852">
            <v>11542</v>
          </cell>
        </row>
        <row r="6854">
          <cell r="A6854">
            <v>3052</v>
          </cell>
          <cell r="B6854" t="str">
            <v>TOMA TELEF COLOM SENC + TAPA MAX L/NEX</v>
          </cell>
          <cell r="C6854" t="str">
            <v>UN</v>
          </cell>
          <cell r="E6854">
            <v>40240</v>
          </cell>
          <cell r="F6854">
            <v>15080</v>
          </cell>
        </row>
        <row r="6856">
          <cell r="A6856">
            <v>3360</v>
          </cell>
          <cell r="B6856" t="str">
            <v>TOMA TELEF COLOMB SENC KORA L/NEX</v>
          </cell>
          <cell r="C6856" t="str">
            <v>UN</v>
          </cell>
          <cell r="D6856" t="str">
            <v>KR5B</v>
          </cell>
          <cell r="E6856">
            <v>40240</v>
          </cell>
          <cell r="F6856">
            <v>7730</v>
          </cell>
        </row>
        <row r="6857">
          <cell r="A6857">
            <v>3005</v>
          </cell>
          <cell r="B6857" t="str">
            <v>TOMA TELEF COLOMB.200 SOBREPARED AVE</v>
          </cell>
          <cell r="C6857" t="str">
            <v>UN</v>
          </cell>
          <cell r="D6857" t="str">
            <v>0206 -T</v>
          </cell>
          <cell r="E6857">
            <v>40240</v>
          </cell>
          <cell r="F6857">
            <v>1039</v>
          </cell>
        </row>
        <row r="6858">
          <cell r="A6858">
            <v>3023</v>
          </cell>
          <cell r="B6858" t="str">
            <v>TOMA TELEF COLOMB.ABITARE AVE</v>
          </cell>
          <cell r="C6858" t="str">
            <v>UN</v>
          </cell>
          <cell r="D6858" t="str">
            <v>9906T</v>
          </cell>
          <cell r="E6858">
            <v>40240</v>
          </cell>
          <cell r="F6858">
            <v>2642</v>
          </cell>
        </row>
        <row r="6860">
          <cell r="A6860">
            <v>1698</v>
          </cell>
          <cell r="B6860" t="str">
            <v>TOMA TELEF COLOMB+ AMER CLASICA</v>
          </cell>
          <cell r="C6860" t="str">
            <v>UN</v>
          </cell>
          <cell r="E6860">
            <v>40240</v>
          </cell>
          <cell r="F6860">
            <v>16683</v>
          </cell>
        </row>
        <row r="6862">
          <cell r="A6862">
            <v>792</v>
          </cell>
          <cell r="B6862" t="str">
            <v>TOMA TELEF COLOMBIANA 400 AVE</v>
          </cell>
          <cell r="C6862" t="str">
            <v>UN</v>
          </cell>
          <cell r="D6862" t="str">
            <v>406 T</v>
          </cell>
          <cell r="E6862">
            <v>39892</v>
          </cell>
          <cell r="F6862">
            <v>2520</v>
          </cell>
        </row>
        <row r="6863">
          <cell r="A6863">
            <v>3217</v>
          </cell>
          <cell r="B6863" t="str">
            <v>TOMA TELEF COLOMBIANA 800 PARA PISOS</v>
          </cell>
          <cell r="C6863" t="str">
            <v>UN</v>
          </cell>
          <cell r="D6863" t="str">
            <v>806-T</v>
          </cell>
          <cell r="E6863">
            <v>39664</v>
          </cell>
          <cell r="F6863">
            <v>11066</v>
          </cell>
        </row>
        <row r="6864">
          <cell r="A6864">
            <v>3208</v>
          </cell>
          <cell r="B6864" t="str">
            <v>TOMA TELEF COLOMBIANA VOLARE</v>
          </cell>
          <cell r="C6864" t="str">
            <v>UN</v>
          </cell>
          <cell r="D6864" t="str">
            <v>1006T</v>
          </cell>
          <cell r="E6864">
            <v>39892</v>
          </cell>
          <cell r="F6864">
            <v>3375</v>
          </cell>
        </row>
        <row r="6865">
          <cell r="A6865">
            <v>1646</v>
          </cell>
          <cell r="B6865" t="str">
            <v>TOMA TELEF DOBLE COLOMB+TAPA DEKO</v>
          </cell>
          <cell r="C6865" t="str">
            <v>UN</v>
          </cell>
          <cell r="D6865" t="str">
            <v>LK050CD+DK</v>
          </cell>
          <cell r="E6865">
            <v>40240</v>
          </cell>
          <cell r="F6865">
            <v>22065</v>
          </cell>
        </row>
        <row r="6866">
          <cell r="A6866">
            <v>1758</v>
          </cell>
          <cell r="B6866" t="str">
            <v>TOMA TELEF DOBLE FUNCION DEKO+TAPA</v>
          </cell>
          <cell r="C6866" t="str">
            <v>UN</v>
          </cell>
          <cell r="D6866" t="str">
            <v>DK5B+DKT2B</v>
          </cell>
          <cell r="E6866">
            <v>40240</v>
          </cell>
          <cell r="F6866">
            <v>24351</v>
          </cell>
        </row>
        <row r="6867">
          <cell r="A6867">
            <v>3368</v>
          </cell>
          <cell r="B6867" t="str">
            <v>TOMA TELEF SENC AMERIC DEKO L/NEX</v>
          </cell>
          <cell r="C6867" t="str">
            <v>UN</v>
          </cell>
          <cell r="D6867" t="str">
            <v>DK5BU</v>
          </cell>
          <cell r="E6867">
            <v>40240</v>
          </cell>
          <cell r="F6867">
            <v>15068</v>
          </cell>
        </row>
        <row r="6869">
          <cell r="A6869">
            <v>104766</v>
          </cell>
          <cell r="B6869" t="str">
            <v>TOMA TELEFONICA DECUATRO HILOS</v>
          </cell>
          <cell r="C6869" t="str">
            <v>und</v>
          </cell>
          <cell r="E6869">
            <v>42857</v>
          </cell>
          <cell r="F6869">
            <v>8873</v>
          </cell>
        </row>
        <row r="6870">
          <cell r="A6870">
            <v>103864</v>
          </cell>
          <cell r="B6870" t="str">
            <v>TOMA TELEFONICA DOS HILOS</v>
          </cell>
          <cell r="C6870" t="str">
            <v>UN</v>
          </cell>
          <cell r="E6870">
            <v>42857</v>
          </cell>
          <cell r="F6870">
            <v>4150</v>
          </cell>
        </row>
        <row r="6871">
          <cell r="A6871">
            <v>103121</v>
          </cell>
          <cell r="B6871" t="str">
            <v>TOMA TELEFONICA RJ11 DOBLE**</v>
          </cell>
          <cell r="C6871" t="str">
            <v>UN</v>
          </cell>
          <cell r="E6871">
            <v>42934</v>
          </cell>
          <cell r="F6871">
            <v>8925</v>
          </cell>
        </row>
        <row r="6873">
          <cell r="A6873">
            <v>3362</v>
          </cell>
          <cell r="B6873" t="str">
            <v>TOMA TERMINAL COAXIAL TV AMER KORA</v>
          </cell>
          <cell r="C6873" t="str">
            <v>UN</v>
          </cell>
          <cell r="D6873" t="str">
            <v>DK-6-75B</v>
          </cell>
          <cell r="E6873">
            <v>40240</v>
          </cell>
          <cell r="F6873">
            <v>13319</v>
          </cell>
        </row>
        <row r="6875">
          <cell r="A6875">
            <v>104720</v>
          </cell>
          <cell r="B6875" t="str">
            <v>TOMA TRIFASICA (3X50AMP)</v>
          </cell>
          <cell r="C6875" t="str">
            <v>UN</v>
          </cell>
          <cell r="E6875">
            <v>42835</v>
          </cell>
          <cell r="F6875">
            <v>12500</v>
          </cell>
        </row>
        <row r="6877">
          <cell r="A6877">
            <v>3012</v>
          </cell>
          <cell r="B6877" t="str">
            <v>TOMA TRIPOLAR 20 AMP. AVE</v>
          </cell>
          <cell r="C6877" t="str">
            <v>UN</v>
          </cell>
          <cell r="D6877" t="str">
            <v>0020-T3</v>
          </cell>
          <cell r="E6877">
            <v>40024</v>
          </cell>
          <cell r="F6877">
            <v>4152</v>
          </cell>
        </row>
        <row r="6878">
          <cell r="A6878">
            <v>1108</v>
          </cell>
          <cell r="B6878" t="str">
            <v>TOMA TV AMERICANA COAXIAL 400 AVE</v>
          </cell>
          <cell r="C6878" t="str">
            <v>UN</v>
          </cell>
          <cell r="D6878" t="str">
            <v>406-TVA</v>
          </cell>
          <cell r="E6878">
            <v>39892</v>
          </cell>
          <cell r="F6878">
            <v>2020.05</v>
          </cell>
        </row>
        <row r="6879">
          <cell r="A6879">
            <v>103164</v>
          </cell>
          <cell r="B6879" t="str">
            <v>TOMA TV AMERICANA COAXIAL AMBIA BL</v>
          </cell>
          <cell r="C6879" t="str">
            <v>UN</v>
          </cell>
          <cell r="D6879" t="str">
            <v>406-TVA</v>
          </cell>
          <cell r="E6879">
            <v>40418</v>
          </cell>
          <cell r="F6879">
            <v>4564</v>
          </cell>
        </row>
        <row r="6880">
          <cell r="A6880">
            <v>1094</v>
          </cell>
          <cell r="B6880" t="str">
            <v>TOMA TV AMERICANA GALICA</v>
          </cell>
          <cell r="C6880" t="str">
            <v>UN</v>
          </cell>
          <cell r="D6880" t="str">
            <v>1906-TVA</v>
          </cell>
          <cell r="E6880">
            <v>42865</v>
          </cell>
          <cell r="F6880">
            <v>4500</v>
          </cell>
        </row>
        <row r="6881">
          <cell r="A6881">
            <v>1750</v>
          </cell>
          <cell r="B6881" t="str">
            <v>TOMA+CONMUTABLE PILOTO AMERICANO</v>
          </cell>
          <cell r="C6881" t="str">
            <v>UN</v>
          </cell>
          <cell r="D6881" t="str">
            <v>926LP</v>
          </cell>
          <cell r="E6881">
            <v>40024</v>
          </cell>
          <cell r="F6881">
            <v>11948</v>
          </cell>
        </row>
        <row r="6882">
          <cell r="A6882">
            <v>1742</v>
          </cell>
          <cell r="B6882" t="str">
            <v>TOMA+INTERRUP. SENC LUZ PILOTO Clas.C</v>
          </cell>
          <cell r="C6882" t="str">
            <v>UN</v>
          </cell>
          <cell r="D6882" t="str">
            <v>LX-301C</v>
          </cell>
          <cell r="E6882">
            <v>40240</v>
          </cell>
          <cell r="F6882">
            <v>10898</v>
          </cell>
        </row>
        <row r="6883">
          <cell r="A6883">
            <v>1645</v>
          </cell>
          <cell r="B6883" t="str">
            <v>TOMA+INTERRUPTOR SENCILLO L/NEX</v>
          </cell>
          <cell r="C6883" t="str">
            <v>UN</v>
          </cell>
          <cell r="D6883" t="str">
            <v>LX-301CL</v>
          </cell>
          <cell r="E6883">
            <v>40240</v>
          </cell>
          <cell r="F6883">
            <v>21697</v>
          </cell>
        </row>
        <row r="6884">
          <cell r="A6884">
            <v>1740</v>
          </cell>
          <cell r="B6884" t="str">
            <v>TOMA+INTERUPTOR CLAS. CREMA L/NEX</v>
          </cell>
          <cell r="C6884" t="str">
            <v>UN</v>
          </cell>
          <cell r="D6884" t="str">
            <v>LX-301CG</v>
          </cell>
          <cell r="E6884">
            <v>40240</v>
          </cell>
          <cell r="F6884">
            <v>13722</v>
          </cell>
        </row>
        <row r="6885">
          <cell r="A6885">
            <v>3355</v>
          </cell>
          <cell r="B6885" t="str">
            <v>TOMACORIENTE P/A TIERRA</v>
          </cell>
          <cell r="C6885" t="str">
            <v>UN</v>
          </cell>
          <cell r="D6885" t="str">
            <v>KR3NGX</v>
          </cell>
          <cell r="E6885">
            <v>41246</v>
          </cell>
          <cell r="F6885">
            <v>6500</v>
          </cell>
        </row>
        <row r="6886">
          <cell r="A6886">
            <v>102268</v>
          </cell>
          <cell r="B6886" t="str">
            <v>TOMACORRIENTE DOBLE POLO A TIERRA</v>
          </cell>
          <cell r="C6886" t="str">
            <v>UN</v>
          </cell>
          <cell r="D6886" t="str">
            <v>KR3BG</v>
          </cell>
          <cell r="E6886">
            <v>42857</v>
          </cell>
          <cell r="F6886">
            <v>44936.78</v>
          </cell>
        </row>
        <row r="6887">
          <cell r="A6887">
            <v>3357</v>
          </cell>
          <cell r="B6887" t="str">
            <v>TOMACORRIENTE DOBLE/PROTEC FALLA</v>
          </cell>
          <cell r="C6887" t="str">
            <v>UN</v>
          </cell>
          <cell r="D6887" t="str">
            <v>KR303BGF</v>
          </cell>
          <cell r="E6887">
            <v>39892</v>
          </cell>
          <cell r="F6887">
            <v>62814</v>
          </cell>
        </row>
        <row r="6889">
          <cell r="B6889" t="str">
            <v>Tekhne Ltda. Control Integral de Obras</v>
          </cell>
        </row>
        <row r="6893">
          <cell r="B6893" t="str">
            <v>Listado de Insumos</v>
          </cell>
        </row>
        <row r="6895">
          <cell r="A6895">
            <v>43132</v>
          </cell>
          <cell r="C6895" t="str">
            <v>INSTITUTO DISTRITAL DE RECREACION Y</v>
          </cell>
          <cell r="E6895" t="str">
            <v>Página 94</v>
          </cell>
        </row>
        <row r="6898">
          <cell r="A6898" t="str">
            <v>Código</v>
          </cell>
          <cell r="B6898" t="str">
            <v>Descripción</v>
          </cell>
          <cell r="D6898" t="str">
            <v>Unidad</v>
          </cell>
          <cell r="F6898" t="str">
            <v>Referencia</v>
          </cell>
        </row>
        <row r="6901">
          <cell r="A6901">
            <v>3047</v>
          </cell>
          <cell r="B6901" t="str">
            <v>TOMACORRIENTE POLO A TIERRA+TAPA</v>
          </cell>
          <cell r="C6901" t="str">
            <v>UN</v>
          </cell>
          <cell r="D6901" t="str">
            <v>XMC-3G+XM</v>
          </cell>
          <cell r="E6901">
            <v>39892</v>
          </cell>
          <cell r="F6901">
            <v>14530</v>
          </cell>
        </row>
        <row r="6903">
          <cell r="A6903">
            <v>104132</v>
          </cell>
          <cell r="B6903" t="str">
            <v>TOMADOBLEGRAD.HOSPITAL.POLO-TIERRA</v>
          </cell>
          <cell r="C6903" t="str">
            <v>und</v>
          </cell>
          <cell r="E6903">
            <v>40711</v>
          </cell>
          <cell r="F6903">
            <v>21400</v>
          </cell>
        </row>
        <row r="6905">
          <cell r="A6905">
            <v>102308</v>
          </cell>
          <cell r="B6905" t="str">
            <v>Totalizador de 75 A Industrial</v>
          </cell>
          <cell r="C6905" t="str">
            <v>UN</v>
          </cell>
          <cell r="D6905" t="str">
            <v>TWC-12M</v>
          </cell>
          <cell r="E6905">
            <v>40312</v>
          </cell>
          <cell r="F6905">
            <v>172500</v>
          </cell>
        </row>
        <row r="6906">
          <cell r="A6906">
            <v>103211</v>
          </cell>
          <cell r="B6906" t="str">
            <v>Totalizador enchufablel 3x(40Amp/50)</v>
          </cell>
          <cell r="C6906" t="str">
            <v>UN</v>
          </cell>
          <cell r="D6906" t="str">
            <v>TWC-12M</v>
          </cell>
          <cell r="E6906">
            <v>41429</v>
          </cell>
          <cell r="F6906">
            <v>99760</v>
          </cell>
        </row>
        <row r="6908">
          <cell r="A6908">
            <v>103238</v>
          </cell>
          <cell r="B6908" t="str">
            <v>TOTALIZADOR GENERAL 3X100A</v>
          </cell>
          <cell r="C6908" t="str">
            <v>und</v>
          </cell>
          <cell r="E6908">
            <v>42248</v>
          </cell>
          <cell r="F6908">
            <v>125000</v>
          </cell>
        </row>
        <row r="6909">
          <cell r="A6909">
            <v>104827</v>
          </cell>
          <cell r="B6909" t="str">
            <v>TOTALIZADOR</v>
          </cell>
          <cell r="C6909" t="str">
            <v>UN</v>
          </cell>
          <cell r="E6909">
            <v>42857</v>
          </cell>
          <cell r="F6909">
            <v>187484.5</v>
          </cell>
        </row>
        <row r="6911">
          <cell r="A6911">
            <v>102475</v>
          </cell>
          <cell r="B6911" t="str">
            <v>Totalizador industrial 3x(28-40Amp)</v>
          </cell>
          <cell r="C6911" t="str">
            <v>UN</v>
          </cell>
          <cell r="D6911" t="str">
            <v>TWC-12M</v>
          </cell>
          <cell r="E6911">
            <v>42760</v>
          </cell>
          <cell r="F6911">
            <v>136850</v>
          </cell>
        </row>
        <row r="6912">
          <cell r="A6912">
            <v>101794</v>
          </cell>
          <cell r="B6912" t="str">
            <v>Totalizador industrial 3x100A</v>
          </cell>
          <cell r="C6912" t="str">
            <v>UN</v>
          </cell>
          <cell r="D6912" t="str">
            <v>TWC-12M</v>
          </cell>
          <cell r="E6912">
            <v>42850</v>
          </cell>
          <cell r="F6912">
            <v>135065</v>
          </cell>
        </row>
        <row r="6913">
          <cell r="A6913">
            <v>101588</v>
          </cell>
          <cell r="B6913" t="str">
            <v>Totalizador industrial 3x125A</v>
          </cell>
          <cell r="C6913" t="str">
            <v>UN</v>
          </cell>
          <cell r="D6913" t="str">
            <v>TWC-12M</v>
          </cell>
          <cell r="E6913">
            <v>42773</v>
          </cell>
          <cell r="F6913">
            <v>290360</v>
          </cell>
        </row>
        <row r="6914">
          <cell r="A6914">
            <v>101578</v>
          </cell>
          <cell r="B6914" t="str">
            <v>Totalizador industrial 3x175A</v>
          </cell>
          <cell r="C6914" t="str">
            <v>UN</v>
          </cell>
          <cell r="D6914" t="str">
            <v>TWC-12M</v>
          </cell>
          <cell r="E6914">
            <v>43040</v>
          </cell>
          <cell r="F6914">
            <v>328440</v>
          </cell>
        </row>
        <row r="6915">
          <cell r="A6915">
            <v>102473</v>
          </cell>
          <cell r="B6915" t="str">
            <v>Totalizador industrial 3x40A</v>
          </cell>
          <cell r="C6915" t="str">
            <v>UN</v>
          </cell>
          <cell r="D6915" t="str">
            <v>TWC-12M</v>
          </cell>
          <cell r="E6915">
            <v>41093</v>
          </cell>
          <cell r="F6915">
            <v>119794</v>
          </cell>
        </row>
        <row r="6916">
          <cell r="A6916">
            <v>101596</v>
          </cell>
          <cell r="B6916" t="str">
            <v>Totalizador industrial 3x50A</v>
          </cell>
          <cell r="C6916" t="str">
            <v>UN</v>
          </cell>
          <cell r="D6916" t="str">
            <v>TWC-12M</v>
          </cell>
          <cell r="E6916">
            <v>42851</v>
          </cell>
          <cell r="F6916">
            <v>125069</v>
          </cell>
        </row>
        <row r="6917">
          <cell r="A6917">
            <v>103458</v>
          </cell>
          <cell r="B6917" t="str">
            <v>Totalizador industrial 3x50A (44-63A)L/NEX</v>
          </cell>
          <cell r="C6917" t="str">
            <v>UN</v>
          </cell>
          <cell r="D6917" t="str">
            <v>TWC-12M</v>
          </cell>
          <cell r="E6917">
            <v>42857</v>
          </cell>
          <cell r="F6917">
            <v>136431.12</v>
          </cell>
        </row>
        <row r="6918">
          <cell r="A6918">
            <v>101593</v>
          </cell>
          <cell r="B6918" t="str">
            <v>Totalizador industrial 3x60A</v>
          </cell>
          <cell r="C6918" t="str">
            <v>UN</v>
          </cell>
          <cell r="D6918" t="str">
            <v>TWC-12M</v>
          </cell>
          <cell r="E6918">
            <v>42773</v>
          </cell>
          <cell r="F6918">
            <v>113645</v>
          </cell>
        </row>
        <row r="6919">
          <cell r="A6919">
            <v>102300</v>
          </cell>
          <cell r="B6919" t="str">
            <v>Totalizador industrial 3x75A (70-100A)L/NEX</v>
          </cell>
          <cell r="C6919" t="str">
            <v>UN</v>
          </cell>
          <cell r="D6919" t="str">
            <v>TWC-12M</v>
          </cell>
          <cell r="E6919">
            <v>40023</v>
          </cell>
          <cell r="F6919">
            <v>150000</v>
          </cell>
        </row>
        <row r="6920">
          <cell r="A6920">
            <v>103179</v>
          </cell>
          <cell r="B6920" t="str">
            <v>Totalizador industrial 3x80A</v>
          </cell>
          <cell r="C6920" t="str">
            <v>UN</v>
          </cell>
          <cell r="D6920" t="str">
            <v>TWC-12M</v>
          </cell>
          <cell r="E6920">
            <v>40420</v>
          </cell>
          <cell r="F6920">
            <v>98000</v>
          </cell>
        </row>
        <row r="6921">
          <cell r="A6921">
            <v>101676</v>
          </cell>
          <cell r="B6921" t="str">
            <v>Totalizador industrial de 3x1000 A</v>
          </cell>
          <cell r="C6921" t="str">
            <v>UN</v>
          </cell>
          <cell r="D6921" t="str">
            <v>TWC-12M</v>
          </cell>
          <cell r="E6921">
            <v>40924</v>
          </cell>
          <cell r="F6921">
            <v>5212008</v>
          </cell>
        </row>
        <row r="6923">
          <cell r="A6923">
            <v>103846</v>
          </cell>
          <cell r="B6923" t="str">
            <v>Totalizador industrial de 3x150A MG</v>
          </cell>
          <cell r="C6923" t="str">
            <v>UN</v>
          </cell>
          <cell r="E6923">
            <v>42857</v>
          </cell>
          <cell r="F6923">
            <v>283145.63</v>
          </cell>
        </row>
        <row r="6924">
          <cell r="A6924">
            <v>106590</v>
          </cell>
          <cell r="B6924" t="str">
            <v>TOTALIZADOR REGULABLE IND. 200-250 AMP</v>
          </cell>
          <cell r="C6924" t="str">
            <v>UN</v>
          </cell>
          <cell r="E6924">
            <v>43003</v>
          </cell>
          <cell r="F6924">
            <v>360000</v>
          </cell>
        </row>
        <row r="6925">
          <cell r="A6925">
            <v>101529</v>
          </cell>
          <cell r="B6925" t="str">
            <v>Trafo baja-baja 30KVA 480/208/120V Fontanar</v>
          </cell>
          <cell r="C6925" t="str">
            <v>UN</v>
          </cell>
          <cell r="E6925">
            <v>39961</v>
          </cell>
          <cell r="F6925">
            <v>7954000</v>
          </cell>
        </row>
        <row r="6926">
          <cell r="A6926">
            <v>104819</v>
          </cell>
          <cell r="B6926" t="str">
            <v>TRANSFERENCIA AUTO PLANTA ELECTRICA</v>
          </cell>
          <cell r="C6926" t="str">
            <v>UN</v>
          </cell>
          <cell r="E6926">
            <v>41208</v>
          </cell>
          <cell r="F6926">
            <v>3646569</v>
          </cell>
        </row>
        <row r="6927">
          <cell r="A6927">
            <v>105001</v>
          </cell>
          <cell r="B6927" t="str">
            <v>TRANSFERENCIA AUTOM.(3X630AMP) EN AC3</v>
          </cell>
          <cell r="C6927" t="str">
            <v>UN</v>
          </cell>
          <cell r="E6927">
            <v>41506</v>
          </cell>
          <cell r="F6927">
            <v>16588000</v>
          </cell>
        </row>
        <row r="6928">
          <cell r="A6928">
            <v>106195</v>
          </cell>
          <cell r="B6928" t="str">
            <v>Transferencia Automat</v>
          </cell>
          <cell r="C6928" t="str">
            <v>UN</v>
          </cell>
          <cell r="E6928">
            <v>42847</v>
          </cell>
          <cell r="F6928">
            <v>21658000</v>
          </cell>
        </row>
        <row r="6929">
          <cell r="A6929">
            <v>106196</v>
          </cell>
          <cell r="B6929" t="str">
            <v>Transferencia Automat</v>
          </cell>
          <cell r="C6929" t="str">
            <v>UN</v>
          </cell>
          <cell r="E6929">
            <v>42847</v>
          </cell>
          <cell r="F6929">
            <v>6188000</v>
          </cell>
        </row>
        <row r="6930">
          <cell r="A6930">
            <v>101629</v>
          </cell>
          <cell r="B6930" t="str">
            <v>Transferencia automática 3x1000A</v>
          </cell>
          <cell r="C6930" t="str">
            <v>UN</v>
          </cell>
          <cell r="E6930">
            <v>42847</v>
          </cell>
          <cell r="F6930">
            <v>21658000</v>
          </cell>
        </row>
        <row r="6931">
          <cell r="A6931">
            <v>101632</v>
          </cell>
          <cell r="B6931" t="str">
            <v>Transferencia automática 3x100A diseño Fontanar</v>
          </cell>
          <cell r="C6931" t="str">
            <v>UN</v>
          </cell>
          <cell r="E6931">
            <v>39962</v>
          </cell>
          <cell r="F6931">
            <v>14152000</v>
          </cell>
        </row>
        <row r="6932">
          <cell r="A6932">
            <v>105012</v>
          </cell>
          <cell r="B6932" t="str">
            <v>TRANSFERENCIA AUTOMÁTICA DE 3X160AMP</v>
          </cell>
          <cell r="C6932" t="str">
            <v>UN</v>
          </cell>
          <cell r="E6932">
            <v>41506</v>
          </cell>
          <cell r="F6932">
            <v>3190000</v>
          </cell>
        </row>
        <row r="6933">
          <cell r="A6933">
            <v>104867</v>
          </cell>
          <cell r="B6933" t="str">
            <v>TRANSFERENCIA DE</v>
          </cell>
          <cell r="C6933" t="str">
            <v>und</v>
          </cell>
          <cell r="E6933">
            <v>41227</v>
          </cell>
          <cell r="F6933">
            <v>14417685</v>
          </cell>
        </row>
        <row r="6934">
          <cell r="A6934">
            <v>105102</v>
          </cell>
          <cell r="B6934" t="str">
            <v>Transform Tipo seco</v>
          </cell>
          <cell r="C6934" t="str">
            <v>UN</v>
          </cell>
          <cell r="E6934">
            <v>42808</v>
          </cell>
          <cell r="F6934">
            <v>14125300</v>
          </cell>
        </row>
        <row r="6936">
          <cell r="A6936">
            <v>101585</v>
          </cell>
          <cell r="B6936" t="str">
            <v>Transformadbaja-baja seco3 KVA480/208/120V</v>
          </cell>
          <cell r="C6936" t="str">
            <v>UN</v>
          </cell>
          <cell r="D6936" t="str">
            <v>TWC-12M</v>
          </cell>
          <cell r="E6936">
            <v>39960</v>
          </cell>
          <cell r="F6936">
            <v>0</v>
          </cell>
        </row>
        <row r="6937">
          <cell r="A6937">
            <v>101547</v>
          </cell>
          <cell r="B6937" t="str">
            <v>Transformadcte1000/5 Aclase0,5 tipoventan(NO</v>
          </cell>
          <cell r="C6937" t="str">
            <v>UN</v>
          </cell>
          <cell r="D6937" t="str">
            <v>TWC-12M</v>
          </cell>
          <cell r="E6937">
            <v>39960</v>
          </cell>
          <cell r="F6937">
            <v>0</v>
          </cell>
        </row>
        <row r="6939">
          <cell r="A6939">
            <v>104930</v>
          </cell>
          <cell r="B6939" t="str">
            <v>Transformador de 300w a 12 v</v>
          </cell>
          <cell r="C6939" t="str">
            <v>und</v>
          </cell>
          <cell r="E6939">
            <v>41444</v>
          </cell>
          <cell r="F6939">
            <v>120000</v>
          </cell>
        </row>
        <row r="6940">
          <cell r="A6940">
            <v>104438</v>
          </cell>
          <cell r="B6940" t="str">
            <v>TRANSFORMADOR DE CORRIENTE 1000/A5</v>
          </cell>
          <cell r="C6940" t="str">
            <v>UN</v>
          </cell>
          <cell r="E6940">
            <v>42846</v>
          </cell>
          <cell r="F6940">
            <v>119000</v>
          </cell>
        </row>
        <row r="6942">
          <cell r="A6942">
            <v>101581</v>
          </cell>
          <cell r="B6942" t="str">
            <v>Transformador de corriente 200/5 A</v>
          </cell>
          <cell r="C6942" t="str">
            <v>UN</v>
          </cell>
          <cell r="D6942" t="str">
            <v>TWC-12M</v>
          </cell>
          <cell r="E6942">
            <v>42612</v>
          </cell>
          <cell r="F6942">
            <v>380000</v>
          </cell>
        </row>
        <row r="6943">
          <cell r="A6943">
            <v>102286</v>
          </cell>
          <cell r="B6943" t="str">
            <v>Transformador de corriente 400/5 A</v>
          </cell>
          <cell r="C6943" t="str">
            <v>UN</v>
          </cell>
          <cell r="D6943" t="str">
            <v>TWC-12M</v>
          </cell>
          <cell r="E6943">
            <v>42607</v>
          </cell>
          <cell r="F6943">
            <v>85840</v>
          </cell>
        </row>
        <row r="6945">
          <cell r="A6945">
            <v>2399</v>
          </cell>
          <cell r="B6945" t="str">
            <v>TRANSFORMADOR MONOFASICO 50KVA</v>
          </cell>
          <cell r="C6945" t="str">
            <v>UN</v>
          </cell>
          <cell r="E6945">
            <v>40241</v>
          </cell>
          <cell r="F6945">
            <v>11325000</v>
          </cell>
        </row>
        <row r="6947">
          <cell r="A6947">
            <v>105613</v>
          </cell>
          <cell r="B6947" t="str">
            <v>TRANSFORMADOR</v>
          </cell>
          <cell r="C6947" t="str">
            <v>UN</v>
          </cell>
          <cell r="D6947" t="str">
            <v>TWC-12M</v>
          </cell>
          <cell r="E6947">
            <v>39960</v>
          </cell>
          <cell r="F6947">
            <v>0</v>
          </cell>
        </row>
        <row r="6949">
          <cell r="A6949">
            <v>105573</v>
          </cell>
          <cell r="B6949" t="str">
            <v>TRANSFORMADOR TRIFASICO 10KVA(NO</v>
          </cell>
          <cell r="C6949" t="str">
            <v>UN</v>
          </cell>
          <cell r="E6949">
            <v>42109</v>
          </cell>
          <cell r="F6949">
            <v>1</v>
          </cell>
        </row>
        <row r="6950">
          <cell r="A6950">
            <v>3682</v>
          </cell>
          <cell r="B6950" t="str">
            <v>TRANSFORMADOR TRIFASICO 112.5KVA</v>
          </cell>
          <cell r="C6950" t="str">
            <v>UN</v>
          </cell>
          <cell r="E6950">
            <v>40241</v>
          </cell>
          <cell r="F6950">
            <v>8959450</v>
          </cell>
        </row>
        <row r="6951">
          <cell r="A6951">
            <v>3683</v>
          </cell>
          <cell r="B6951" t="str">
            <v>TRANSFORMADOR TRIFASICO 150KVA</v>
          </cell>
          <cell r="C6951" t="str">
            <v>UN</v>
          </cell>
          <cell r="E6951">
            <v>40241</v>
          </cell>
          <cell r="F6951">
            <v>25900000</v>
          </cell>
        </row>
        <row r="6952">
          <cell r="A6952">
            <v>3684</v>
          </cell>
          <cell r="B6952" t="str">
            <v>TRANSFORMADOR TRIFASICO 225KVA</v>
          </cell>
          <cell r="C6952" t="str">
            <v>UN</v>
          </cell>
          <cell r="E6952">
            <v>42849</v>
          </cell>
          <cell r="F6952">
            <v>16065000</v>
          </cell>
        </row>
        <row r="6953">
          <cell r="A6953">
            <v>3679</v>
          </cell>
          <cell r="B6953" t="str">
            <v>TRANSFORMADOR TRIFASICO 30KVA</v>
          </cell>
          <cell r="C6953" t="str">
            <v>UN</v>
          </cell>
          <cell r="E6953">
            <v>40241</v>
          </cell>
          <cell r="F6953">
            <v>4488400</v>
          </cell>
        </row>
        <row r="6954">
          <cell r="A6954">
            <v>3680</v>
          </cell>
          <cell r="B6954" t="str">
            <v>TRANSFORMADOR TRIFASICO</v>
          </cell>
          <cell r="C6954" t="str">
            <v>UN</v>
          </cell>
          <cell r="E6954">
            <v>42930</v>
          </cell>
          <cell r="F6954">
            <v>5151510</v>
          </cell>
        </row>
        <row r="6955">
          <cell r="A6955">
            <v>3681</v>
          </cell>
          <cell r="B6955" t="str">
            <v>TRANSFORMADOR TRIFASICO 75KVA (Aceite)</v>
          </cell>
          <cell r="C6955" t="str">
            <v>UN</v>
          </cell>
          <cell r="E6955">
            <v>42534</v>
          </cell>
          <cell r="F6955">
            <v>6565600</v>
          </cell>
        </row>
        <row r="6956">
          <cell r="A6956">
            <v>106117</v>
          </cell>
          <cell r="B6956" t="str">
            <v>TRANSFORMADOR TRIFASICO 75KVA (Seco)</v>
          </cell>
          <cell r="C6956" t="str">
            <v>UN</v>
          </cell>
          <cell r="E6956">
            <v>42801</v>
          </cell>
          <cell r="F6956">
            <v>8925000</v>
          </cell>
        </row>
        <row r="6957">
          <cell r="A6957">
            <v>105581</v>
          </cell>
          <cell r="B6957" t="str">
            <v>Transformador Trifasico seco10KVA</v>
          </cell>
          <cell r="C6957" t="str">
            <v>UN</v>
          </cell>
          <cell r="E6957">
            <v>42110</v>
          </cell>
          <cell r="F6957">
            <v>1952280</v>
          </cell>
        </row>
        <row r="6958">
          <cell r="A6958">
            <v>105580</v>
          </cell>
          <cell r="B6958" t="str">
            <v>Transformador Trifasico seco30KVA</v>
          </cell>
          <cell r="C6958" t="str">
            <v>UN</v>
          </cell>
          <cell r="E6958">
            <v>42110</v>
          </cell>
          <cell r="F6958">
            <v>3470720</v>
          </cell>
        </row>
        <row r="6959">
          <cell r="A6959">
            <v>105579</v>
          </cell>
          <cell r="B6959" t="str">
            <v>Transformador Trifasico seco45KVA</v>
          </cell>
          <cell r="C6959" t="str">
            <v>UN</v>
          </cell>
          <cell r="E6959">
            <v>42846</v>
          </cell>
          <cell r="F6959">
            <v>5916000</v>
          </cell>
        </row>
        <row r="6960">
          <cell r="A6960">
            <v>105578</v>
          </cell>
          <cell r="B6960" t="str">
            <v>Transformador Trifasico seco75KVA</v>
          </cell>
          <cell r="C6960" t="str">
            <v>UN</v>
          </cell>
          <cell r="E6960">
            <v>42110</v>
          </cell>
          <cell r="F6960">
            <v>5916000</v>
          </cell>
        </row>
        <row r="6961">
          <cell r="A6961">
            <v>105610</v>
          </cell>
          <cell r="B6961" t="str">
            <v>TRANSFORMADOR TRIFÁSICO TIPO SECO DE</v>
          </cell>
          <cell r="C6961" t="str">
            <v>UN</v>
          </cell>
          <cell r="E6961">
            <v>42837</v>
          </cell>
          <cell r="F6961">
            <v>19171612</v>
          </cell>
        </row>
        <row r="6963">
          <cell r="B6963" t="str">
            <v>Tekhne Ltda. Control Integral de Obras</v>
          </cell>
        </row>
        <row r="6967">
          <cell r="B6967" t="str">
            <v>Listado de Insumos</v>
          </cell>
        </row>
        <row r="6969">
          <cell r="A6969">
            <v>43132</v>
          </cell>
          <cell r="C6969" t="str">
            <v>INSTITUTO DISTRITAL DE RECREACION Y</v>
          </cell>
          <cell r="E6969" t="str">
            <v>Página 95</v>
          </cell>
        </row>
        <row r="6972">
          <cell r="A6972" t="str">
            <v>Código</v>
          </cell>
          <cell r="B6972" t="str">
            <v>Descripción</v>
          </cell>
          <cell r="D6972" t="str">
            <v>Unidad</v>
          </cell>
          <cell r="F6972" t="str">
            <v>Referencia</v>
          </cell>
        </row>
        <row r="6975">
          <cell r="A6975">
            <v>105612</v>
          </cell>
          <cell r="B6975" t="str">
            <v>TRANSFORMADORCORRIENTE25/5</v>
          </cell>
          <cell r="C6975" t="str">
            <v>UN</v>
          </cell>
          <cell r="D6975" t="str">
            <v>TWC-12M</v>
          </cell>
          <cell r="E6975">
            <v>39960</v>
          </cell>
          <cell r="F6975">
            <v>0</v>
          </cell>
        </row>
        <row r="6977">
          <cell r="A6977">
            <v>105978</v>
          </cell>
          <cell r="B6977" t="str">
            <v>TransformadorTrifasico(480/220-127V)40</v>
          </cell>
          <cell r="C6977" t="str">
            <v>UND</v>
          </cell>
          <cell r="E6977">
            <v>42663</v>
          </cell>
          <cell r="F6977">
            <v>5960370</v>
          </cell>
        </row>
        <row r="6978">
          <cell r="A6978">
            <v>105977</v>
          </cell>
          <cell r="B6978" t="str">
            <v>TransformadorTrifasico(480/220-127V)60</v>
          </cell>
          <cell r="C6978" t="str">
            <v>UND</v>
          </cell>
          <cell r="E6978">
            <v>42663</v>
          </cell>
          <cell r="F6978">
            <v>7247004</v>
          </cell>
        </row>
        <row r="6979">
          <cell r="A6979">
            <v>101531</v>
          </cell>
          <cell r="B6979" t="str">
            <v>Transforrma 15 KVA11400/480/277 V para inst.en</v>
          </cell>
          <cell r="C6979" t="str">
            <v>UN</v>
          </cell>
          <cell r="E6979">
            <v>39961</v>
          </cell>
          <cell r="F6979">
            <v>4140000</v>
          </cell>
        </row>
        <row r="6980">
          <cell r="A6980">
            <v>104979</v>
          </cell>
          <cell r="B6980" t="str">
            <v>TUBO CONDUIT EMT Ø 1 1/2"</v>
          </cell>
          <cell r="C6980" t="str">
            <v>ML</v>
          </cell>
          <cell r="E6980">
            <v>42268</v>
          </cell>
          <cell r="F6980">
            <v>10267</v>
          </cell>
        </row>
        <row r="6981">
          <cell r="A6981">
            <v>104981</v>
          </cell>
          <cell r="B6981" t="str">
            <v>TUBO CONDUIT EMT Ø 2"</v>
          </cell>
          <cell r="C6981" t="str">
            <v>ML</v>
          </cell>
          <cell r="E6981">
            <v>42853</v>
          </cell>
          <cell r="F6981">
            <v>12667</v>
          </cell>
        </row>
        <row r="6982">
          <cell r="A6982">
            <v>104980</v>
          </cell>
          <cell r="B6982" t="str">
            <v>TUBO CONDUIT EMT Ø 3/4"</v>
          </cell>
          <cell r="C6982" t="str">
            <v>ML</v>
          </cell>
          <cell r="E6982">
            <v>42853</v>
          </cell>
          <cell r="F6982">
            <v>4836</v>
          </cell>
        </row>
        <row r="6983">
          <cell r="A6983">
            <v>102966</v>
          </cell>
          <cell r="B6983" t="str">
            <v>TUBO GALVANIZADO - IMC - Ø 1" L=3M</v>
          </cell>
          <cell r="C6983" t="str">
            <v>ML</v>
          </cell>
          <cell r="E6983">
            <v>41971</v>
          </cell>
          <cell r="F6983">
            <v>10909</v>
          </cell>
        </row>
        <row r="6985">
          <cell r="A6985">
            <v>801</v>
          </cell>
          <cell r="B6985" t="str">
            <v>TUBO 1 1/2" PVC 3MTS COLMENA (NO USAR)</v>
          </cell>
          <cell r="C6985" t="str">
            <v>ML</v>
          </cell>
          <cell r="D6985" t="str">
            <v>60TC150</v>
          </cell>
          <cell r="E6985">
            <v>40414</v>
          </cell>
          <cell r="F6985">
            <v>5316</v>
          </cell>
        </row>
        <row r="6986">
          <cell r="A6986">
            <v>800</v>
          </cell>
          <cell r="B6986" t="str">
            <v>TUBO 1" PVC 3MTS (NO USAR)</v>
          </cell>
          <cell r="C6986" t="str">
            <v>ML</v>
          </cell>
          <cell r="D6986" t="str">
            <v>60TC100</v>
          </cell>
          <cell r="E6986">
            <v>41240</v>
          </cell>
          <cell r="F6986">
            <v>1133</v>
          </cell>
        </row>
        <row r="6987">
          <cell r="A6987">
            <v>799</v>
          </cell>
          <cell r="B6987" t="str">
            <v>TUBO 2" PVC 3MTS COLMENA (NO USAR)</v>
          </cell>
          <cell r="C6987" t="str">
            <v>ML</v>
          </cell>
          <cell r="D6987" t="str">
            <v>60TC200D</v>
          </cell>
          <cell r="E6987">
            <v>40420</v>
          </cell>
          <cell r="F6987">
            <v>8850</v>
          </cell>
        </row>
        <row r="6988">
          <cell r="A6988">
            <v>803</v>
          </cell>
          <cell r="B6988" t="str">
            <v>TUBO 3/4" PVC 3MTS COLMENA O</v>
          </cell>
          <cell r="C6988" t="str">
            <v>ML</v>
          </cell>
          <cell r="D6988" t="str">
            <v>60TC075</v>
          </cell>
          <cell r="E6988">
            <v>39892</v>
          </cell>
          <cell r="F6988">
            <v>1647</v>
          </cell>
        </row>
        <row r="6989">
          <cell r="A6989">
            <v>102324</v>
          </cell>
          <cell r="B6989" t="str">
            <v>TUBO 3/4" PVC P/11</v>
          </cell>
          <cell r="C6989" t="str">
            <v>ML</v>
          </cell>
          <cell r="D6989" t="str">
            <v>60TC050</v>
          </cell>
          <cell r="E6989">
            <v>40424</v>
          </cell>
          <cell r="F6989">
            <v>3384</v>
          </cell>
        </row>
        <row r="6990">
          <cell r="A6990">
            <v>794</v>
          </cell>
          <cell r="B6990" t="str">
            <v>TUBO CONDUIT PVC 1 "</v>
          </cell>
          <cell r="C6990" t="str">
            <v>ML</v>
          </cell>
          <cell r="D6990">
            <v>12464</v>
          </cell>
          <cell r="E6990">
            <v>42857</v>
          </cell>
          <cell r="F6990">
            <v>1500</v>
          </cell>
        </row>
        <row r="6991">
          <cell r="A6991">
            <v>1120</v>
          </cell>
          <cell r="B6991" t="str">
            <v>TUBO CONDUIT PVC 1 ¼"</v>
          </cell>
          <cell r="C6991" t="str">
            <v>ML</v>
          </cell>
          <cell r="D6991">
            <v>12469</v>
          </cell>
          <cell r="E6991">
            <v>40431</v>
          </cell>
          <cell r="F6991">
            <v>1447</v>
          </cell>
        </row>
        <row r="6992">
          <cell r="A6992">
            <v>798</v>
          </cell>
          <cell r="B6992" t="str">
            <v>TUBO CONDUIT PVC 1½"</v>
          </cell>
          <cell r="C6992" t="str">
            <v>ML</v>
          </cell>
          <cell r="D6992">
            <v>12467</v>
          </cell>
          <cell r="E6992">
            <v>43026</v>
          </cell>
          <cell r="F6992">
            <v>2767</v>
          </cell>
        </row>
        <row r="6993">
          <cell r="A6993">
            <v>795</v>
          </cell>
          <cell r="B6993" t="str">
            <v>TUBO CONDUIT PVC 2"</v>
          </cell>
          <cell r="C6993" t="str">
            <v>ML</v>
          </cell>
          <cell r="D6993">
            <v>12475</v>
          </cell>
          <cell r="E6993">
            <v>40771</v>
          </cell>
          <cell r="F6993">
            <v>4600</v>
          </cell>
        </row>
        <row r="6994">
          <cell r="A6994">
            <v>797</v>
          </cell>
          <cell r="B6994" t="str">
            <v>TUBO CONDUIT PVC 3/4" S/NORMA</v>
          </cell>
          <cell r="C6994" t="str">
            <v>ML</v>
          </cell>
          <cell r="D6994">
            <v>12478</v>
          </cell>
          <cell r="E6994">
            <v>42807</v>
          </cell>
          <cell r="F6994">
            <v>1067</v>
          </cell>
        </row>
        <row r="6995">
          <cell r="A6995">
            <v>102469</v>
          </cell>
          <cell r="B6995" t="str">
            <v>TUBO CONDUIT IMC 3" L=3M</v>
          </cell>
          <cell r="C6995" t="str">
            <v>ML</v>
          </cell>
          <cell r="D6995" t="str">
            <v>14CM150</v>
          </cell>
          <cell r="E6995">
            <v>42502</v>
          </cell>
          <cell r="F6995">
            <v>64496</v>
          </cell>
        </row>
        <row r="6996">
          <cell r="A6996">
            <v>796</v>
          </cell>
          <cell r="B6996" t="str">
            <v>TUBO CONDUIT 1/2" PVC 3MTS</v>
          </cell>
          <cell r="C6996" t="str">
            <v>ML</v>
          </cell>
          <cell r="D6996">
            <v>12472</v>
          </cell>
          <cell r="E6996">
            <v>42944</v>
          </cell>
          <cell r="F6996">
            <v>767</v>
          </cell>
        </row>
        <row r="6997">
          <cell r="A6997">
            <v>802</v>
          </cell>
          <cell r="B6997" t="str">
            <v>TUBO CONDUIT 1/2" PVC 3MTS</v>
          </cell>
          <cell r="C6997" t="str">
            <v>ML</v>
          </cell>
          <cell r="D6997" t="str">
            <v>60TC050</v>
          </cell>
          <cell r="E6997">
            <v>42807</v>
          </cell>
          <cell r="F6997">
            <v>767</v>
          </cell>
        </row>
        <row r="6999">
          <cell r="A6999">
            <v>103878</v>
          </cell>
          <cell r="B6999" t="str">
            <v>TUBO CONDUIT 1/2" PVC 3MTS</v>
          </cell>
          <cell r="C6999" t="str">
            <v>ML</v>
          </cell>
          <cell r="E6999">
            <v>42807</v>
          </cell>
          <cell r="F6999">
            <v>767</v>
          </cell>
        </row>
        <row r="7000">
          <cell r="A7000">
            <v>1602</v>
          </cell>
          <cell r="B7000" t="str">
            <v>TUBO CONDUIT 3/4" PVC X 3ML PAVCO O</v>
          </cell>
          <cell r="C7000" t="str">
            <v>ML</v>
          </cell>
          <cell r="E7000">
            <v>42268</v>
          </cell>
          <cell r="F7000">
            <v>1033</v>
          </cell>
        </row>
        <row r="7002">
          <cell r="A7002">
            <v>1121</v>
          </cell>
          <cell r="B7002" t="str">
            <v>TUBO CONDUIT DUCTO PVC EB 3"</v>
          </cell>
          <cell r="C7002" t="str">
            <v>ML</v>
          </cell>
          <cell r="D7002">
            <v>250901003</v>
          </cell>
          <cell r="E7002">
            <v>43026</v>
          </cell>
          <cell r="F7002">
            <v>5100</v>
          </cell>
        </row>
        <row r="7003">
          <cell r="A7003">
            <v>101303</v>
          </cell>
          <cell r="B7003" t="str">
            <v>TUBO CONDUIT EMT ½"</v>
          </cell>
          <cell r="C7003" t="str">
            <v>ML</v>
          </cell>
          <cell r="D7003">
            <v>12472</v>
          </cell>
          <cell r="E7003">
            <v>42773</v>
          </cell>
          <cell r="F7003">
            <v>2567</v>
          </cell>
        </row>
        <row r="7005">
          <cell r="A7005">
            <v>101537</v>
          </cell>
          <cell r="B7005" t="str">
            <v>TUBO CONDUIT EMT ½"</v>
          </cell>
          <cell r="C7005" t="str">
            <v>ML</v>
          </cell>
          <cell r="E7005">
            <v>42773</v>
          </cell>
          <cell r="F7005">
            <v>2567</v>
          </cell>
        </row>
        <row r="7006">
          <cell r="A7006">
            <v>104356</v>
          </cell>
          <cell r="B7006" t="str">
            <v>TUBO CONDUIT GALV IMC 1 1/2"</v>
          </cell>
          <cell r="C7006" t="str">
            <v>ML</v>
          </cell>
          <cell r="E7006">
            <v>42789</v>
          </cell>
          <cell r="F7006">
            <v>22683</v>
          </cell>
        </row>
        <row r="7007">
          <cell r="A7007">
            <v>104368</v>
          </cell>
          <cell r="B7007" t="str">
            <v>TUBO CONDUIT GALV IMC 1/2"</v>
          </cell>
          <cell r="C7007" t="str">
            <v>ML</v>
          </cell>
          <cell r="E7007">
            <v>42773</v>
          </cell>
          <cell r="F7007">
            <v>6453.37</v>
          </cell>
        </row>
        <row r="7008">
          <cell r="A7008">
            <v>104360</v>
          </cell>
          <cell r="B7008" t="str">
            <v>TUBO CONDUIT GALV IMC 2"</v>
          </cell>
          <cell r="C7008" t="str">
            <v>ML</v>
          </cell>
          <cell r="E7008">
            <v>42857</v>
          </cell>
          <cell r="F7008">
            <v>22967</v>
          </cell>
        </row>
        <row r="7009">
          <cell r="A7009">
            <v>105019</v>
          </cell>
          <cell r="B7009" t="str">
            <v>TUBO DE ESCAPE 25M LAM.CAL.16 PINTURA</v>
          </cell>
          <cell r="C7009" t="str">
            <v>UN</v>
          </cell>
          <cell r="E7009">
            <v>41506</v>
          </cell>
          <cell r="F7009">
            <v>2668000</v>
          </cell>
        </row>
        <row r="7010">
          <cell r="A7010">
            <v>102234</v>
          </cell>
          <cell r="B7010" t="str">
            <v>Tubo ducto electrico corrugado TDP 3" x6ml</v>
          </cell>
          <cell r="C7010" t="str">
            <v>ML</v>
          </cell>
          <cell r="E7010">
            <v>42773</v>
          </cell>
          <cell r="F7010">
            <v>6333</v>
          </cell>
        </row>
        <row r="7011">
          <cell r="A7011">
            <v>101946</v>
          </cell>
          <cell r="B7011" t="str">
            <v>Tubo ducto electrico corrugado TDP 4"x 6ml*</v>
          </cell>
          <cell r="C7011" t="str">
            <v>ML</v>
          </cell>
          <cell r="E7011">
            <v>41716</v>
          </cell>
          <cell r="F7011">
            <v>6399</v>
          </cell>
        </row>
        <row r="7012">
          <cell r="A7012">
            <v>103309</v>
          </cell>
          <cell r="B7012" t="str">
            <v>Tubo ducto electrico corrugado TDP 6"X6ML</v>
          </cell>
          <cell r="C7012" t="str">
            <v>ML</v>
          </cell>
          <cell r="E7012">
            <v>42819</v>
          </cell>
          <cell r="F7012">
            <v>17800</v>
          </cell>
        </row>
        <row r="7013">
          <cell r="A7013">
            <v>100415</v>
          </cell>
          <cell r="B7013" t="str">
            <v>Tubo ducto electrico tipoTDP 4"L=6M s/Norma</v>
          </cell>
          <cell r="C7013" t="str">
            <v>ML</v>
          </cell>
          <cell r="E7013">
            <v>42828</v>
          </cell>
          <cell r="F7013">
            <v>8882</v>
          </cell>
        </row>
        <row r="7015">
          <cell r="A7015">
            <v>101432</v>
          </cell>
          <cell r="B7015" t="str">
            <v>TUBO EMT 1 1/2 " L=3M</v>
          </cell>
          <cell r="C7015" t="str">
            <v>ML</v>
          </cell>
          <cell r="D7015">
            <v>12472</v>
          </cell>
          <cell r="E7015">
            <v>42918</v>
          </cell>
          <cell r="F7015">
            <v>9520</v>
          </cell>
        </row>
        <row r="7016">
          <cell r="A7016">
            <v>101331</v>
          </cell>
          <cell r="B7016" t="str">
            <v>TUBO EMT 1 1/4 "</v>
          </cell>
          <cell r="C7016" t="str">
            <v>ML</v>
          </cell>
          <cell r="D7016">
            <v>12472</v>
          </cell>
          <cell r="E7016">
            <v>42877</v>
          </cell>
          <cell r="F7016">
            <v>9566</v>
          </cell>
        </row>
        <row r="7018">
          <cell r="A7018">
            <v>101328</v>
          </cell>
          <cell r="B7018" t="str">
            <v>TUBO EMT 1" L=3M</v>
          </cell>
          <cell r="C7018" t="str">
            <v>ML</v>
          </cell>
          <cell r="E7018">
            <v>42835</v>
          </cell>
          <cell r="F7018">
            <v>6408</v>
          </cell>
        </row>
        <row r="7020">
          <cell r="A7020">
            <v>101333</v>
          </cell>
          <cell r="B7020" t="str">
            <v>TUBO EMT 3 "</v>
          </cell>
          <cell r="C7020" t="str">
            <v>ML</v>
          </cell>
          <cell r="D7020">
            <v>12472</v>
          </cell>
          <cell r="E7020">
            <v>42835</v>
          </cell>
          <cell r="F7020">
            <v>28774</v>
          </cell>
        </row>
        <row r="7021">
          <cell r="A7021">
            <v>101304</v>
          </cell>
          <cell r="B7021" t="str">
            <v>TUBO EMT 3/4 "</v>
          </cell>
          <cell r="C7021" t="str">
            <v>ML</v>
          </cell>
          <cell r="D7021">
            <v>12472</v>
          </cell>
          <cell r="E7021">
            <v>42825</v>
          </cell>
          <cell r="F7021">
            <v>4836</v>
          </cell>
        </row>
        <row r="7023">
          <cell r="A7023">
            <v>104697</v>
          </cell>
          <cell r="B7023" t="str">
            <v>TUBO EMT 3/4"</v>
          </cell>
          <cell r="C7023" t="str">
            <v>ML</v>
          </cell>
          <cell r="E7023">
            <v>42825</v>
          </cell>
          <cell r="F7023">
            <v>4836.38</v>
          </cell>
        </row>
        <row r="7025">
          <cell r="A7025">
            <v>101332</v>
          </cell>
          <cell r="B7025" t="str">
            <v>TUBO EMT Ø 2 " L=3M</v>
          </cell>
          <cell r="C7025" t="str">
            <v>ML</v>
          </cell>
          <cell r="D7025">
            <v>12472</v>
          </cell>
          <cell r="E7025">
            <v>42835</v>
          </cell>
          <cell r="F7025">
            <v>12667</v>
          </cell>
        </row>
        <row r="7026">
          <cell r="A7026">
            <v>805</v>
          </cell>
          <cell r="B7026" t="str">
            <v>TUBO FLUOREC 32W CIRCULAR</v>
          </cell>
          <cell r="C7026" t="str">
            <v>UN</v>
          </cell>
          <cell r="D7026" t="str">
            <v>06T32</v>
          </cell>
          <cell r="E7026">
            <v>40785</v>
          </cell>
          <cell r="F7026">
            <v>6950</v>
          </cell>
        </row>
        <row r="7027">
          <cell r="A7027">
            <v>804</v>
          </cell>
          <cell r="B7027" t="str">
            <v>TUBO FLUORECENTE 40W PHILIPS</v>
          </cell>
          <cell r="C7027" t="str">
            <v>UN</v>
          </cell>
          <cell r="D7027" t="str">
            <v>06T40P</v>
          </cell>
          <cell r="E7027">
            <v>40785</v>
          </cell>
          <cell r="F7027">
            <v>3100</v>
          </cell>
        </row>
        <row r="7029">
          <cell r="A7029">
            <v>101218</v>
          </cell>
          <cell r="B7029" t="str">
            <v>TUBO FLUORESCENTE 1X17 W T-8 (NO USAR)</v>
          </cell>
          <cell r="C7029" t="str">
            <v>UN</v>
          </cell>
          <cell r="E7029">
            <v>40434</v>
          </cell>
          <cell r="F7029">
            <v>3399</v>
          </cell>
        </row>
        <row r="7030">
          <cell r="A7030">
            <v>106558</v>
          </cell>
          <cell r="B7030" t="str">
            <v>TUBO FLUORESCENTE 48 39W T12 LUZ DIA</v>
          </cell>
          <cell r="C7030" t="str">
            <v>und</v>
          </cell>
          <cell r="E7030">
            <v>42999</v>
          </cell>
          <cell r="F7030">
            <v>7900</v>
          </cell>
        </row>
        <row r="7031">
          <cell r="A7031">
            <v>103867</v>
          </cell>
          <cell r="B7031" t="str">
            <v>TUBO FLUORESCENTE T8 32W</v>
          </cell>
          <cell r="C7031" t="str">
            <v>UN</v>
          </cell>
          <cell r="E7031">
            <v>42857</v>
          </cell>
          <cell r="F7031">
            <v>4000</v>
          </cell>
        </row>
        <row r="7032">
          <cell r="A7032">
            <v>104781</v>
          </cell>
          <cell r="B7032" t="str">
            <v>TUBO IMC GALV. Ø2" L=3MTS</v>
          </cell>
          <cell r="C7032" t="str">
            <v>UN</v>
          </cell>
          <cell r="E7032">
            <v>41206</v>
          </cell>
          <cell r="F7032">
            <v>62255</v>
          </cell>
        </row>
        <row r="7033">
          <cell r="A7033">
            <v>105112</v>
          </cell>
          <cell r="B7033" t="str">
            <v>TUBO IMC Ø 6" (L=3m)</v>
          </cell>
          <cell r="C7033" t="str">
            <v>mL</v>
          </cell>
          <cell r="E7033">
            <v>42797</v>
          </cell>
          <cell r="F7033">
            <v>323475.71999999997</v>
          </cell>
        </row>
        <row r="7034">
          <cell r="A7034">
            <v>105894</v>
          </cell>
          <cell r="B7034" t="str">
            <v>Tubo LED 1X18</v>
          </cell>
          <cell r="C7034" t="str">
            <v>und</v>
          </cell>
          <cell r="E7034">
            <v>42608</v>
          </cell>
          <cell r="F7034">
            <v>16124</v>
          </cell>
        </row>
        <row r="7035">
          <cell r="A7035">
            <v>1725</v>
          </cell>
          <cell r="B7035" t="str">
            <v>TUBO PVC DUCTO ELECTRICO TIPO DB 2"</v>
          </cell>
          <cell r="C7035" t="str">
            <v>ML</v>
          </cell>
          <cell r="E7035">
            <v>42807</v>
          </cell>
          <cell r="F7035">
            <v>4167</v>
          </cell>
        </row>
        <row r="7037">
          <cell r="B7037" t="str">
            <v>Tekhne Ltda. Control Integral de Obras</v>
          </cell>
        </row>
        <row r="7041">
          <cell r="B7041" t="str">
            <v>Listado de Insumos</v>
          </cell>
        </row>
        <row r="7043">
          <cell r="A7043">
            <v>43132</v>
          </cell>
          <cell r="C7043" t="str">
            <v>INSTITUTO DISTRITAL DE RECREACION Y</v>
          </cell>
          <cell r="E7043" t="str">
            <v>Página 96</v>
          </cell>
        </row>
        <row r="7046">
          <cell r="A7046" t="str">
            <v>Código</v>
          </cell>
          <cell r="B7046" t="str">
            <v>Descripción</v>
          </cell>
          <cell r="D7046" t="str">
            <v>Unidad</v>
          </cell>
          <cell r="F7046" t="str">
            <v>Referencia</v>
          </cell>
        </row>
        <row r="7049">
          <cell r="A7049">
            <v>103859</v>
          </cell>
          <cell r="B7049" t="str">
            <v>TUBO PVC DUCTO ELECTRICO TIPO DB 2"</v>
          </cell>
          <cell r="C7049" t="str">
            <v>ml</v>
          </cell>
          <cell r="E7049">
            <v>42930</v>
          </cell>
          <cell r="F7049">
            <v>3667</v>
          </cell>
        </row>
        <row r="7050">
          <cell r="A7050">
            <v>105161</v>
          </cell>
          <cell r="B7050" t="str">
            <v>TUBO PVC DUCTO ELECTRICO TIPO DB 2"</v>
          </cell>
          <cell r="C7050" t="str">
            <v>ML</v>
          </cell>
          <cell r="E7050">
            <v>42296</v>
          </cell>
          <cell r="F7050">
            <v>4640</v>
          </cell>
        </row>
        <row r="7051">
          <cell r="A7051">
            <v>106557</v>
          </cell>
          <cell r="B7051" t="str">
            <v>TUBO T-8 TIPO LED DE 9 A 11W JE 60 CMS</v>
          </cell>
          <cell r="C7051" t="str">
            <v>und</v>
          </cell>
          <cell r="E7051">
            <v>42999</v>
          </cell>
          <cell r="F7051">
            <v>11900</v>
          </cell>
        </row>
        <row r="7052">
          <cell r="A7052">
            <v>102854</v>
          </cell>
          <cell r="B7052" t="str">
            <v>TUBO T8-17W 865 L/BLANCA</v>
          </cell>
          <cell r="C7052" t="str">
            <v>UN</v>
          </cell>
          <cell r="E7052">
            <v>41075</v>
          </cell>
          <cell r="F7052">
            <v>4640</v>
          </cell>
        </row>
        <row r="7053">
          <cell r="A7053">
            <v>106556</v>
          </cell>
          <cell r="B7053" t="str">
            <v>TUBO T8, TIPO LED DE 18 A 21 W DE 120 CMS</v>
          </cell>
          <cell r="C7053" t="str">
            <v>und</v>
          </cell>
          <cell r="E7053">
            <v>42999</v>
          </cell>
          <cell r="F7053">
            <v>16900</v>
          </cell>
        </row>
        <row r="7055">
          <cell r="A7055">
            <v>101296</v>
          </cell>
          <cell r="B7055" t="str">
            <v>TUBO VENTILACION Ø2" PVCX6ML PAVCO O</v>
          </cell>
          <cell r="C7055" t="str">
            <v>ML</v>
          </cell>
          <cell r="D7055">
            <v>12475</v>
          </cell>
          <cell r="E7055">
            <v>41709</v>
          </cell>
          <cell r="F7055">
            <v>4150</v>
          </cell>
        </row>
        <row r="7057">
          <cell r="A7057">
            <v>104758</v>
          </cell>
          <cell r="B7057" t="str">
            <v>TUERCA PARA ESPARRAGO 5/8"L=5" GRADO-7</v>
          </cell>
          <cell r="C7057" t="str">
            <v>UN</v>
          </cell>
          <cell r="E7057">
            <v>42934</v>
          </cell>
          <cell r="F7057">
            <v>550</v>
          </cell>
        </row>
        <row r="7058">
          <cell r="A7058">
            <v>104792</v>
          </cell>
          <cell r="B7058" t="str">
            <v>TVSS categoría A3fases+prote a tierr+prot.neutro</v>
          </cell>
          <cell r="C7058" t="str">
            <v>UN</v>
          </cell>
          <cell r="E7058">
            <v>41207</v>
          </cell>
          <cell r="F7058">
            <v>2111200</v>
          </cell>
        </row>
        <row r="7059">
          <cell r="A7059">
            <v>106102</v>
          </cell>
          <cell r="B7059" t="str">
            <v>TVSS categoria B (208/120V)</v>
          </cell>
          <cell r="C7059" t="str">
            <v>und</v>
          </cell>
          <cell r="E7059">
            <v>42772</v>
          </cell>
          <cell r="F7059">
            <v>3278664</v>
          </cell>
        </row>
        <row r="7060">
          <cell r="A7060">
            <v>106103</v>
          </cell>
          <cell r="B7060" t="str">
            <v>TVSS categoria C (208/120V)</v>
          </cell>
          <cell r="C7060" t="str">
            <v>und</v>
          </cell>
          <cell r="E7060">
            <v>42772</v>
          </cell>
          <cell r="F7060">
            <v>4934277</v>
          </cell>
        </row>
        <row r="7062">
          <cell r="A7062">
            <v>102919</v>
          </cell>
          <cell r="B7062" t="str">
            <v>U de Remate (2.10m) MARQUESINAS LAMINA</v>
          </cell>
          <cell r="C7062" t="str">
            <v>UN</v>
          </cell>
          <cell r="D7062" t="str">
            <v>76CT1/0</v>
          </cell>
          <cell r="E7062">
            <v>42976</v>
          </cell>
          <cell r="F7062">
            <v>11000</v>
          </cell>
        </row>
        <row r="7064">
          <cell r="A7064">
            <v>102428</v>
          </cell>
          <cell r="B7064" t="str">
            <v>U.P.S. 10 kva 208-110 V sellada</v>
          </cell>
          <cell r="C7064" t="str">
            <v>UN</v>
          </cell>
          <cell r="E7064">
            <v>40169</v>
          </cell>
          <cell r="F7064">
            <v>11200000</v>
          </cell>
        </row>
        <row r="7065">
          <cell r="A7065">
            <v>101628</v>
          </cell>
          <cell r="B7065" t="str">
            <v>U.P.S. 15 minutos 30 kva 260-190/208-110 V</v>
          </cell>
          <cell r="C7065" t="str">
            <v>UN</v>
          </cell>
          <cell r="E7065">
            <v>39962</v>
          </cell>
          <cell r="F7065">
            <v>15428000</v>
          </cell>
        </row>
        <row r="7066">
          <cell r="A7066">
            <v>102296</v>
          </cell>
          <cell r="B7066" t="str">
            <v>U.P.S. 6 KVA Bifásica</v>
          </cell>
          <cell r="C7066" t="str">
            <v>UN</v>
          </cell>
          <cell r="E7066">
            <v>40114</v>
          </cell>
          <cell r="F7066">
            <v>8778000</v>
          </cell>
        </row>
        <row r="7068">
          <cell r="A7068">
            <v>101319</v>
          </cell>
          <cell r="B7068" t="str">
            <v>UNION EMT 2" GALVANIZADA</v>
          </cell>
          <cell r="C7068" t="str">
            <v>UN</v>
          </cell>
          <cell r="D7068">
            <v>12856</v>
          </cell>
          <cell r="E7068">
            <v>42918</v>
          </cell>
          <cell r="F7068">
            <v>3564</v>
          </cell>
        </row>
        <row r="7069">
          <cell r="A7069">
            <v>810</v>
          </cell>
          <cell r="B7069" t="str">
            <v>UNION GALV. 3/4" EMT</v>
          </cell>
          <cell r="C7069" t="str">
            <v>UN</v>
          </cell>
          <cell r="D7069" t="str">
            <v>14UG075MT</v>
          </cell>
          <cell r="E7069">
            <v>42773</v>
          </cell>
          <cell r="F7069">
            <v>902</v>
          </cell>
        </row>
        <row r="7071">
          <cell r="A7071">
            <v>105332</v>
          </cell>
          <cell r="B7071" t="str">
            <v>UNION ACERO Ø2" EMT</v>
          </cell>
          <cell r="C7071" t="str">
            <v>UN</v>
          </cell>
          <cell r="E7071">
            <v>41954</v>
          </cell>
          <cell r="F7071">
            <v>4176</v>
          </cell>
        </row>
        <row r="7072">
          <cell r="A7072">
            <v>105333</v>
          </cell>
          <cell r="B7072" t="str">
            <v>UNION ACERO Ø2" EMT</v>
          </cell>
          <cell r="C7072" t="str">
            <v>UN</v>
          </cell>
          <cell r="E7072">
            <v>41954</v>
          </cell>
          <cell r="F7072">
            <v>9500</v>
          </cell>
        </row>
        <row r="7073">
          <cell r="A7073">
            <v>105622</v>
          </cell>
          <cell r="B7073" t="str">
            <v>Union bimetálica cobre-aluminio calibre #2AWG</v>
          </cell>
          <cell r="C7073" t="str">
            <v>UN</v>
          </cell>
          <cell r="E7073">
            <v>42943</v>
          </cell>
          <cell r="F7073">
            <v>39389</v>
          </cell>
        </row>
        <row r="7074">
          <cell r="A7074">
            <v>106551</v>
          </cell>
          <cell r="B7074" t="str">
            <v>UNION CANALETA 20 X 12 (PLASTICA)</v>
          </cell>
          <cell r="C7074" t="str">
            <v>und</v>
          </cell>
          <cell r="E7074">
            <v>42999</v>
          </cell>
          <cell r="F7074">
            <v>700</v>
          </cell>
        </row>
        <row r="7075">
          <cell r="A7075">
            <v>106552</v>
          </cell>
          <cell r="B7075" t="str">
            <v>UNION CANALETA 20X20 BL (PLASTICA)</v>
          </cell>
          <cell r="C7075" t="str">
            <v>und</v>
          </cell>
          <cell r="E7075">
            <v>42999</v>
          </cell>
          <cell r="F7075">
            <v>750</v>
          </cell>
        </row>
        <row r="7076">
          <cell r="A7076">
            <v>106553</v>
          </cell>
          <cell r="B7076" t="str">
            <v>UNION CANALETA 25X25 BL</v>
          </cell>
          <cell r="C7076" t="str">
            <v>und</v>
          </cell>
          <cell r="E7076">
            <v>42999</v>
          </cell>
          <cell r="F7076">
            <v>900</v>
          </cell>
        </row>
        <row r="7078">
          <cell r="A7078">
            <v>1635</v>
          </cell>
          <cell r="B7078" t="str">
            <v>UNION CONDUIT PVC 3/4"</v>
          </cell>
          <cell r="C7078" t="str">
            <v>UN</v>
          </cell>
          <cell r="D7078">
            <v>12856</v>
          </cell>
          <cell r="E7078">
            <v>41745</v>
          </cell>
          <cell r="F7078">
            <v>219</v>
          </cell>
        </row>
        <row r="7079">
          <cell r="A7079">
            <v>1661</v>
          </cell>
          <cell r="B7079" t="str">
            <v>UNION CONDUIT PVC 1 "</v>
          </cell>
          <cell r="C7079" t="str">
            <v>UN</v>
          </cell>
          <cell r="D7079">
            <v>12843</v>
          </cell>
          <cell r="E7079">
            <v>42877</v>
          </cell>
          <cell r="F7079">
            <v>600</v>
          </cell>
        </row>
        <row r="7080">
          <cell r="A7080">
            <v>1662</v>
          </cell>
          <cell r="B7080" t="str">
            <v>UNION CONDUIT PVC 1 ¼"</v>
          </cell>
          <cell r="C7080" t="str">
            <v>UN</v>
          </cell>
          <cell r="D7080">
            <v>1950559211</v>
          </cell>
          <cell r="E7080">
            <v>40150</v>
          </cell>
          <cell r="F7080">
            <v>1320</v>
          </cell>
        </row>
        <row r="7081">
          <cell r="A7081">
            <v>1686</v>
          </cell>
          <cell r="B7081" t="str">
            <v>UNION CONDUIT PVC 1½"</v>
          </cell>
          <cell r="C7081" t="str">
            <v>UN</v>
          </cell>
          <cell r="D7081">
            <v>1950659211</v>
          </cell>
          <cell r="E7081">
            <v>40144</v>
          </cell>
          <cell r="F7081">
            <v>1415</v>
          </cell>
        </row>
        <row r="7082">
          <cell r="A7082">
            <v>1634</v>
          </cell>
          <cell r="B7082" t="str">
            <v>UNION CONDUIT PVC ½"</v>
          </cell>
          <cell r="C7082" t="str">
            <v>UN</v>
          </cell>
          <cell r="D7082">
            <v>1950259218</v>
          </cell>
          <cell r="E7082">
            <v>41164</v>
          </cell>
          <cell r="F7082">
            <v>150</v>
          </cell>
        </row>
        <row r="7083">
          <cell r="A7083">
            <v>811</v>
          </cell>
          <cell r="B7083" t="str">
            <v>UNION CONDUIT PVC 2"</v>
          </cell>
          <cell r="C7083" t="str">
            <v>UN</v>
          </cell>
          <cell r="D7083">
            <v>1950959207</v>
          </cell>
          <cell r="E7083">
            <v>41443</v>
          </cell>
          <cell r="F7083">
            <v>1500</v>
          </cell>
        </row>
        <row r="7085">
          <cell r="A7085">
            <v>104928</v>
          </cell>
          <cell r="B7085" t="str">
            <v>Union ducto electrico corrugado tipo TDP 3"x6m</v>
          </cell>
          <cell r="C7085" t="str">
            <v>UN</v>
          </cell>
          <cell r="E7085">
            <v>42773</v>
          </cell>
          <cell r="F7085">
            <v>3422</v>
          </cell>
        </row>
        <row r="7086">
          <cell r="A7086">
            <v>100416</v>
          </cell>
          <cell r="B7086" t="str">
            <v>Union ducto electrico tipo TDP 4" **</v>
          </cell>
          <cell r="C7086" t="str">
            <v>UN</v>
          </cell>
          <cell r="E7086">
            <v>42857</v>
          </cell>
          <cell r="F7086">
            <v>3748.5</v>
          </cell>
        </row>
        <row r="7087">
          <cell r="A7087">
            <v>105194</v>
          </cell>
          <cell r="B7087" t="str">
            <v>UNIÓN EMT - 1/2"</v>
          </cell>
          <cell r="C7087" t="str">
            <v>UN</v>
          </cell>
          <cell r="E7087">
            <v>41806</v>
          </cell>
          <cell r="F7087">
            <v>396</v>
          </cell>
        </row>
        <row r="7088">
          <cell r="A7088">
            <v>104101</v>
          </cell>
          <cell r="B7088" t="str">
            <v>UNION EMT - 3/4"</v>
          </cell>
          <cell r="C7088" t="str">
            <v>und</v>
          </cell>
          <cell r="E7088">
            <v>42947</v>
          </cell>
          <cell r="F7088">
            <v>838</v>
          </cell>
        </row>
        <row r="7090">
          <cell r="A7090">
            <v>101433</v>
          </cell>
          <cell r="B7090" t="str">
            <v>UNION EMT 1 1/2"Acero</v>
          </cell>
          <cell r="C7090" t="str">
            <v>UN</v>
          </cell>
          <cell r="D7090">
            <v>12856</v>
          </cell>
          <cell r="E7090">
            <v>41429</v>
          </cell>
          <cell r="F7090">
            <v>1950</v>
          </cell>
        </row>
        <row r="7091">
          <cell r="A7091">
            <v>101318</v>
          </cell>
          <cell r="B7091" t="str">
            <v>UNION EMT 1 1/4" Acero</v>
          </cell>
          <cell r="C7091" t="str">
            <v>UN</v>
          </cell>
          <cell r="D7091">
            <v>12856</v>
          </cell>
          <cell r="E7091">
            <v>40472</v>
          </cell>
          <cell r="F7091">
            <v>3130</v>
          </cell>
        </row>
        <row r="7092">
          <cell r="A7092">
            <v>101329</v>
          </cell>
          <cell r="B7092" t="str">
            <v>UNION EMT 1" Acero</v>
          </cell>
          <cell r="C7092" t="str">
            <v>UN</v>
          </cell>
          <cell r="D7092">
            <v>12856</v>
          </cell>
          <cell r="E7092">
            <v>42846</v>
          </cell>
          <cell r="F7092">
            <v>1423</v>
          </cell>
        </row>
        <row r="7093">
          <cell r="A7093">
            <v>101317</v>
          </cell>
          <cell r="B7093" t="str">
            <v>UNION EMT 1"Acero</v>
          </cell>
          <cell r="C7093" t="str">
            <v>UN</v>
          </cell>
          <cell r="D7093">
            <v>12856</v>
          </cell>
          <cell r="E7093">
            <v>40472</v>
          </cell>
          <cell r="F7093">
            <v>1640</v>
          </cell>
        </row>
        <row r="7094">
          <cell r="A7094">
            <v>101316</v>
          </cell>
          <cell r="B7094" t="str">
            <v>UNION EMT 3/4"Acero</v>
          </cell>
          <cell r="C7094" t="str">
            <v>UN</v>
          </cell>
          <cell r="D7094">
            <v>12856</v>
          </cell>
          <cell r="E7094">
            <v>42860</v>
          </cell>
          <cell r="F7094">
            <v>838</v>
          </cell>
        </row>
        <row r="7095">
          <cell r="A7095">
            <v>101337</v>
          </cell>
          <cell r="B7095" t="str">
            <v>UNION EMT 3 "Acero</v>
          </cell>
          <cell r="C7095" t="str">
            <v>UN</v>
          </cell>
          <cell r="D7095">
            <v>12856</v>
          </cell>
          <cell r="E7095">
            <v>42835</v>
          </cell>
          <cell r="F7095">
            <v>9770</v>
          </cell>
        </row>
        <row r="7097">
          <cell r="A7097">
            <v>104094</v>
          </cell>
          <cell r="B7097" t="str">
            <v>UNION GALV IMC 2"</v>
          </cell>
          <cell r="C7097" t="str">
            <v>UN</v>
          </cell>
          <cell r="E7097">
            <v>42857</v>
          </cell>
          <cell r="F7097">
            <v>4650</v>
          </cell>
        </row>
        <row r="7098">
          <cell r="A7098">
            <v>104351</v>
          </cell>
          <cell r="B7098" t="str">
            <v>UNION GALV EMT 3/4"</v>
          </cell>
          <cell r="C7098" t="str">
            <v>UN</v>
          </cell>
          <cell r="E7098">
            <v>41803</v>
          </cell>
          <cell r="F7098">
            <v>1000</v>
          </cell>
        </row>
        <row r="7099">
          <cell r="A7099">
            <v>104359</v>
          </cell>
          <cell r="B7099" t="str">
            <v>UNION GALV IMC 1 1/2"</v>
          </cell>
          <cell r="C7099" t="str">
            <v>UN</v>
          </cell>
          <cell r="E7099">
            <v>42857</v>
          </cell>
          <cell r="F7099">
            <v>3400</v>
          </cell>
        </row>
        <row r="7101">
          <cell r="A7101">
            <v>807</v>
          </cell>
          <cell r="B7101" t="str">
            <v>UNION GALV. 1" EMT</v>
          </cell>
          <cell r="C7101" t="str">
            <v>UN</v>
          </cell>
          <cell r="D7101" t="str">
            <v>14UG100MT</v>
          </cell>
          <cell r="E7101">
            <v>42857</v>
          </cell>
          <cell r="F7101">
            <v>1400</v>
          </cell>
        </row>
        <row r="7102">
          <cell r="A7102">
            <v>808</v>
          </cell>
          <cell r="B7102" t="str">
            <v>UNION GALV. 1/2" EMT</v>
          </cell>
          <cell r="C7102" t="str">
            <v>UN</v>
          </cell>
          <cell r="D7102" t="str">
            <v>14UG050MT</v>
          </cell>
          <cell r="E7102">
            <v>42857</v>
          </cell>
          <cell r="F7102">
            <v>700</v>
          </cell>
        </row>
        <row r="7103">
          <cell r="A7103">
            <v>806</v>
          </cell>
          <cell r="B7103" t="str">
            <v>UNION GALV. 2" EMT</v>
          </cell>
          <cell r="C7103" t="str">
            <v>UN</v>
          </cell>
          <cell r="D7103" t="str">
            <v>14UG200MT</v>
          </cell>
          <cell r="E7103">
            <v>41072</v>
          </cell>
          <cell r="F7103">
            <v>3792</v>
          </cell>
        </row>
        <row r="7104">
          <cell r="A7104">
            <v>101089</v>
          </cell>
          <cell r="B7104" t="str">
            <v>UNION HIERRO GALV. 1 1/2"</v>
          </cell>
          <cell r="C7104" t="str">
            <v>UN</v>
          </cell>
          <cell r="D7104" t="str">
            <v>14UG150MT</v>
          </cell>
          <cell r="E7104">
            <v>40177</v>
          </cell>
          <cell r="F7104">
            <v>2700</v>
          </cell>
        </row>
        <row r="7105">
          <cell r="A7105">
            <v>809</v>
          </cell>
          <cell r="B7105" t="str">
            <v>UNION Ø 1 1/2" EMT</v>
          </cell>
          <cell r="C7105" t="str">
            <v>UN</v>
          </cell>
          <cell r="D7105" t="str">
            <v>14UG150MT</v>
          </cell>
          <cell r="E7105">
            <v>42773</v>
          </cell>
          <cell r="F7105">
            <v>2713</v>
          </cell>
        </row>
        <row r="7107">
          <cell r="A7107">
            <v>787</v>
          </cell>
          <cell r="B7107" t="str">
            <v>VARILLA CW 5/8" X 2.40 M EN COBRE</v>
          </cell>
          <cell r="C7107" t="str">
            <v>UN</v>
          </cell>
          <cell r="E7107">
            <v>42947</v>
          </cell>
          <cell r="F7107">
            <v>102000</v>
          </cell>
        </row>
        <row r="7108">
          <cell r="A7108">
            <v>102508</v>
          </cell>
          <cell r="B7108" t="str">
            <v>VARILLA DE COBRE 2.40 m (5/8")</v>
          </cell>
          <cell r="C7108" t="str">
            <v>UN</v>
          </cell>
          <cell r="E7108">
            <v>42789</v>
          </cell>
          <cell r="F7108">
            <v>102000</v>
          </cell>
        </row>
        <row r="7110">
          <cell r="A7110">
            <v>102886</v>
          </cell>
          <cell r="B7110" t="str">
            <v>VIDRIO BALA DULUX /HQI SERIGRAFIADO CON</v>
          </cell>
          <cell r="C7110" t="str">
            <v>UN</v>
          </cell>
          <cell r="D7110" t="str">
            <v>52BIFBL</v>
          </cell>
          <cell r="E7110">
            <v>40336</v>
          </cell>
          <cell r="F7110">
            <v>8500</v>
          </cell>
        </row>
        <row r="7111">
          <cell r="A7111">
            <v>101548</v>
          </cell>
          <cell r="B7111" t="str">
            <v>Voltímetro análogo 0-600 V</v>
          </cell>
          <cell r="C7111" t="str">
            <v>UN</v>
          </cell>
          <cell r="D7111" t="str">
            <v>TWC-12M</v>
          </cell>
          <cell r="E7111">
            <v>42832</v>
          </cell>
          <cell r="F7111">
            <v>55930</v>
          </cell>
        </row>
        <row r="7113">
          <cell r="B7113" t="str">
            <v>Tekhne Ltda. Control Integral de Obras</v>
          </cell>
        </row>
        <row r="7117">
          <cell r="B7117" t="str">
            <v>Listado de Insumos</v>
          </cell>
        </row>
        <row r="7119">
          <cell r="A7119">
            <v>43132</v>
          </cell>
          <cell r="C7119" t="str">
            <v>INSTITUTO DISTRITAL DE RECREACION Y</v>
          </cell>
          <cell r="E7119" t="str">
            <v>Página 97</v>
          </cell>
        </row>
        <row r="7122">
          <cell r="A7122" t="str">
            <v>Código</v>
          </cell>
          <cell r="B7122" t="str">
            <v>Descripción</v>
          </cell>
          <cell r="D7122" t="str">
            <v>Unidad</v>
          </cell>
          <cell r="F7122" t="str">
            <v>Referencia</v>
          </cell>
        </row>
        <row r="7125">
          <cell r="A7125">
            <v>100949</v>
          </cell>
          <cell r="B7125" t="str">
            <v>WALL PLATE AJUSTE DOBLE AMP</v>
          </cell>
          <cell r="C7125" t="str">
            <v>UN</v>
          </cell>
          <cell r="E7125">
            <v>42976</v>
          </cell>
          <cell r="F7125">
            <v>5600</v>
          </cell>
        </row>
        <row r="7126">
          <cell r="A7126">
            <v>1912</v>
          </cell>
          <cell r="B7126" t="str">
            <v>WALL PLATE AJUSTE SENCILL CUPICON</v>
          </cell>
          <cell r="C7126" t="str">
            <v>UN</v>
          </cell>
          <cell r="E7126">
            <v>42857</v>
          </cell>
          <cell r="F7126">
            <v>3065</v>
          </cell>
        </row>
        <row r="7128">
          <cell r="A7128">
            <v>3007</v>
          </cell>
          <cell r="B7128" t="str">
            <v>ZUMBADOR 110 V. 200 SOBREPARED AVE</v>
          </cell>
          <cell r="C7128" t="str">
            <v>UN</v>
          </cell>
          <cell r="D7128">
            <v>207</v>
          </cell>
          <cell r="E7128">
            <v>40240</v>
          </cell>
          <cell r="F7128">
            <v>4662</v>
          </cell>
        </row>
        <row r="7129">
          <cell r="A7129">
            <v>812</v>
          </cell>
          <cell r="B7129" t="str">
            <v>ZUMBADOR 110 V. 600 AVE</v>
          </cell>
          <cell r="C7129" t="str">
            <v>UN</v>
          </cell>
          <cell r="D7129">
            <v>607</v>
          </cell>
          <cell r="E7129">
            <v>40240</v>
          </cell>
          <cell r="F7129">
            <v>5561</v>
          </cell>
        </row>
        <row r="7130">
          <cell r="A7130">
            <v>3025</v>
          </cell>
          <cell r="B7130" t="str">
            <v>ZUMBADOR 110 V. AVE</v>
          </cell>
          <cell r="C7130" t="str">
            <v>UN</v>
          </cell>
          <cell r="D7130">
            <v>907</v>
          </cell>
          <cell r="E7130">
            <v>40240</v>
          </cell>
          <cell r="F7130">
            <v>5835</v>
          </cell>
        </row>
        <row r="7131">
          <cell r="A7131">
            <v>3210</v>
          </cell>
          <cell r="B7131" t="str">
            <v>ZUMBADOR 110V VOLARE</v>
          </cell>
          <cell r="C7131" t="str">
            <v>UN</v>
          </cell>
          <cell r="D7131">
            <v>1007</v>
          </cell>
          <cell r="E7131">
            <v>40240</v>
          </cell>
          <cell r="F7131">
            <v>6418</v>
          </cell>
        </row>
        <row r="7134">
          <cell r="A7134">
            <v>14</v>
          </cell>
          <cell r="C7134" t="str">
            <v>INST. HIDRAUL/SANIT. Y LAMINAS</v>
          </cell>
        </row>
        <row r="7137">
          <cell r="A7137">
            <v>104205</v>
          </cell>
          <cell r="B7137" t="str">
            <v>"U"LAMINA-HR(15X15X15CM)L=0.15Me=1/8"+2</v>
          </cell>
          <cell r="C7137" t="str">
            <v>und</v>
          </cell>
          <cell r="E7137">
            <v>42144</v>
          </cell>
          <cell r="F7137">
            <v>13500</v>
          </cell>
        </row>
        <row r="7138">
          <cell r="A7138">
            <v>105455</v>
          </cell>
          <cell r="B7138" t="str">
            <v>ABRAZADERA 2" INDUSTRIAL</v>
          </cell>
          <cell r="C7138" t="str">
            <v>und</v>
          </cell>
          <cell r="E7138">
            <v>42160</v>
          </cell>
          <cell r="F7138">
            <v>5232</v>
          </cell>
        </row>
        <row r="7139">
          <cell r="A7139">
            <v>105456</v>
          </cell>
          <cell r="B7139" t="str">
            <v>ABRAZADERA 3" INDUSTRIAL</v>
          </cell>
          <cell r="C7139" t="str">
            <v>und</v>
          </cell>
          <cell r="E7139">
            <v>42160</v>
          </cell>
          <cell r="F7139">
            <v>5808</v>
          </cell>
        </row>
        <row r="7140">
          <cell r="A7140">
            <v>105457</v>
          </cell>
          <cell r="B7140" t="str">
            <v>ABRAZADERA 4" INDUSTRIAL (ACERO</v>
          </cell>
          <cell r="C7140" t="str">
            <v>und</v>
          </cell>
          <cell r="E7140">
            <v>42857</v>
          </cell>
          <cell r="F7140">
            <v>4998</v>
          </cell>
        </row>
        <row r="7141">
          <cell r="A7141">
            <v>106186</v>
          </cell>
          <cell r="B7141" t="str">
            <v>ABRAZADERA TIPO PERA O TRAPECIO 3"</v>
          </cell>
          <cell r="C7141" t="str">
            <v>UN</v>
          </cell>
          <cell r="E7141">
            <v>42844</v>
          </cell>
          <cell r="F7141">
            <v>3332</v>
          </cell>
        </row>
        <row r="7142">
          <cell r="A7142">
            <v>106185</v>
          </cell>
          <cell r="B7142" t="str">
            <v>ABRAZADERA TIPO PERA O TRAPECIO 4"</v>
          </cell>
          <cell r="C7142" t="str">
            <v>UN</v>
          </cell>
          <cell r="E7142">
            <v>42844</v>
          </cell>
          <cell r="F7142">
            <v>5795</v>
          </cell>
        </row>
        <row r="7143">
          <cell r="A7143">
            <v>106259</v>
          </cell>
          <cell r="B7143" t="str">
            <v>ABRAZADERA TIPO PERA/ TRAPECIO 1 ¼"</v>
          </cell>
          <cell r="C7143" t="str">
            <v>UN</v>
          </cell>
          <cell r="E7143">
            <v>42849</v>
          </cell>
          <cell r="F7143">
            <v>1547</v>
          </cell>
        </row>
        <row r="7144">
          <cell r="A7144">
            <v>106260</v>
          </cell>
          <cell r="B7144" t="str">
            <v>ABRAZADERA TIPO PERA/ TRAPECIO 1 ½"</v>
          </cell>
          <cell r="C7144" t="str">
            <v>UN</v>
          </cell>
          <cell r="E7144">
            <v>42849</v>
          </cell>
          <cell r="F7144">
            <v>2285</v>
          </cell>
        </row>
        <row r="7145">
          <cell r="A7145">
            <v>106261</v>
          </cell>
          <cell r="B7145" t="str">
            <v>ABRAZADERA TIPO PERA/ TRAPECIO 2"</v>
          </cell>
          <cell r="C7145" t="str">
            <v>UN</v>
          </cell>
          <cell r="E7145">
            <v>42849</v>
          </cell>
          <cell r="F7145">
            <v>1904</v>
          </cell>
        </row>
        <row r="7146">
          <cell r="A7146">
            <v>106258</v>
          </cell>
          <cell r="B7146" t="str">
            <v>ABRAZADERA TIPO PERA/TRAPECIO 1"</v>
          </cell>
          <cell r="C7146" t="str">
            <v>UN</v>
          </cell>
          <cell r="E7146">
            <v>42961</v>
          </cell>
          <cell r="F7146">
            <v>1654</v>
          </cell>
        </row>
        <row r="7147">
          <cell r="A7147">
            <v>106263</v>
          </cell>
          <cell r="B7147" t="str">
            <v>ABRAZADERA TIPO PERA/TRAPECIO 3"</v>
          </cell>
          <cell r="C7147" t="str">
            <v>UN</v>
          </cell>
          <cell r="E7147">
            <v>42849</v>
          </cell>
          <cell r="F7147">
            <v>3332</v>
          </cell>
        </row>
        <row r="7148">
          <cell r="A7148">
            <v>106264</v>
          </cell>
          <cell r="B7148" t="str">
            <v>ABRAZADERA TIPO PERA/TRAPECIO 4"</v>
          </cell>
          <cell r="C7148" t="str">
            <v>UN</v>
          </cell>
          <cell r="E7148">
            <v>42849</v>
          </cell>
          <cell r="F7148">
            <v>5795</v>
          </cell>
        </row>
        <row r="7149">
          <cell r="A7149">
            <v>106262</v>
          </cell>
          <cell r="B7149" t="str">
            <v>ABRAZADERA TIPO PERA/TRAPECIO 2 1/2”"</v>
          </cell>
          <cell r="C7149" t="str">
            <v>UN</v>
          </cell>
          <cell r="E7149">
            <v>42849</v>
          </cell>
          <cell r="F7149">
            <v>2630</v>
          </cell>
        </row>
        <row r="7150">
          <cell r="A7150">
            <v>105158</v>
          </cell>
          <cell r="B7150" t="str">
            <v>ABRAZADERA"U"Doble Ala+2- Perf.3/8"(Para</v>
          </cell>
          <cell r="C7150" t="str">
            <v>UN</v>
          </cell>
          <cell r="E7150">
            <v>42136</v>
          </cell>
          <cell r="F7150">
            <v>2168</v>
          </cell>
        </row>
        <row r="7151">
          <cell r="A7151">
            <v>105953</v>
          </cell>
          <cell r="B7151" t="str">
            <v>ACCESORIOS PVC 2"/1" (incluye</v>
          </cell>
          <cell r="C7151" t="str">
            <v>GL</v>
          </cell>
          <cell r="E7151">
            <v>42828</v>
          </cell>
          <cell r="F7151">
            <v>592584</v>
          </cell>
        </row>
        <row r="7152">
          <cell r="A7152">
            <v>103239</v>
          </cell>
          <cell r="B7152" t="str">
            <v>ACOPLE FLEXIBLE LAVAMANOS</v>
          </cell>
          <cell r="C7152" t="str">
            <v>UND</v>
          </cell>
          <cell r="E7152">
            <v>42856</v>
          </cell>
          <cell r="F7152">
            <v>2700</v>
          </cell>
        </row>
        <row r="7153">
          <cell r="A7153">
            <v>17</v>
          </cell>
          <cell r="B7153" t="str">
            <v>ACOPLE PARA LAVAMANOS Y SANITARIO</v>
          </cell>
          <cell r="C7153" t="str">
            <v>UN</v>
          </cell>
          <cell r="E7153">
            <v>42088</v>
          </cell>
          <cell r="F7153">
            <v>2088</v>
          </cell>
        </row>
        <row r="7154">
          <cell r="A7154">
            <v>813</v>
          </cell>
          <cell r="B7154" t="str">
            <v>ACOPLE PLAST. SANITARIO ó LAVAMANOS.</v>
          </cell>
          <cell r="C7154" t="str">
            <v>UN</v>
          </cell>
          <cell r="E7154">
            <v>42590</v>
          </cell>
          <cell r="F7154">
            <v>2160</v>
          </cell>
        </row>
        <row r="7155">
          <cell r="A7155">
            <v>104551</v>
          </cell>
          <cell r="B7155" t="str">
            <v>acople plástico de 1/2"x1/2" (L=0.60m)</v>
          </cell>
          <cell r="C7155" t="str">
            <v>UN</v>
          </cell>
          <cell r="E7155">
            <v>41162</v>
          </cell>
          <cell r="F7155">
            <v>3200</v>
          </cell>
        </row>
        <row r="7156">
          <cell r="A7156">
            <v>103241</v>
          </cell>
          <cell r="B7156" t="str">
            <v>ACOPLE SANITARIO ½"X7/8" PLASTICOL=40CM</v>
          </cell>
          <cell r="C7156" t="str">
            <v>UND</v>
          </cell>
          <cell r="E7156">
            <v>42088</v>
          </cell>
          <cell r="F7156">
            <v>2088</v>
          </cell>
        </row>
        <row r="7158">
          <cell r="A7158">
            <v>101868</v>
          </cell>
          <cell r="B7158" t="str">
            <v>Acople Sanitario/Lav de 1/2" plastico 40cms</v>
          </cell>
          <cell r="C7158" t="str">
            <v>UN</v>
          </cell>
          <cell r="D7158">
            <v>11755</v>
          </cell>
          <cell r="E7158">
            <v>42853</v>
          </cell>
          <cell r="F7158">
            <v>2900</v>
          </cell>
        </row>
        <row r="7160">
          <cell r="A7160">
            <v>106313</v>
          </cell>
          <cell r="B7160" t="str">
            <v>ADAPTADOR PVC HEMBRA 1 1/4"</v>
          </cell>
          <cell r="C7160" t="str">
            <v>UN</v>
          </cell>
          <cell r="E7160">
            <v>42852</v>
          </cell>
          <cell r="F7160">
            <v>1347</v>
          </cell>
        </row>
        <row r="7162">
          <cell r="A7162">
            <v>1087</v>
          </cell>
          <cell r="B7162" t="str">
            <v>ADAPTADOR CALIENTE ULTRATEMP ½"</v>
          </cell>
          <cell r="C7162" t="str">
            <v>UN</v>
          </cell>
          <cell r="D7162">
            <v>10186</v>
          </cell>
          <cell r="E7162">
            <v>40424</v>
          </cell>
          <cell r="F7162">
            <v>1022</v>
          </cell>
        </row>
        <row r="7163">
          <cell r="A7163">
            <v>1095</v>
          </cell>
          <cell r="B7163" t="str">
            <v>ADAPTADOR CALIENTE ULTRATEMP 3/4"</v>
          </cell>
          <cell r="C7163" t="str">
            <v>UN</v>
          </cell>
          <cell r="D7163">
            <v>10209</v>
          </cell>
          <cell r="E7163">
            <v>40884</v>
          </cell>
          <cell r="F7163">
            <v>800</v>
          </cell>
        </row>
        <row r="7164">
          <cell r="A7164">
            <v>102860</v>
          </cell>
          <cell r="B7164" t="str">
            <v>Adaptador CPVC Macho 1" **</v>
          </cell>
          <cell r="C7164" t="str">
            <v>UN</v>
          </cell>
          <cell r="D7164">
            <v>1531004106</v>
          </cell>
          <cell r="E7164">
            <v>40884</v>
          </cell>
          <cell r="F7164">
            <v>4850</v>
          </cell>
        </row>
        <row r="7165">
          <cell r="A7165">
            <v>102817</v>
          </cell>
          <cell r="B7165" t="str">
            <v>Adaptador CPVCP Macho 1/2" **</v>
          </cell>
          <cell r="C7165" t="str">
            <v>UN</v>
          </cell>
          <cell r="D7165">
            <v>1531004106</v>
          </cell>
          <cell r="E7165">
            <v>42852</v>
          </cell>
          <cell r="F7165">
            <v>704</v>
          </cell>
        </row>
        <row r="7167">
          <cell r="A7167">
            <v>101719</v>
          </cell>
          <cell r="B7167" t="str">
            <v>ADAPTADOR DE LIMPIEZA SANITARIA 4"</v>
          </cell>
          <cell r="C7167" t="str">
            <v>UN</v>
          </cell>
          <cell r="E7167">
            <v>40148</v>
          </cell>
          <cell r="F7167">
            <v>11770</v>
          </cell>
        </row>
        <row r="7169">
          <cell r="A7169">
            <v>100047</v>
          </cell>
          <cell r="B7169" t="str">
            <v>Adaptador macho cobre 2" **</v>
          </cell>
          <cell r="C7169" t="str">
            <v>UN</v>
          </cell>
          <cell r="D7169">
            <v>2040531109</v>
          </cell>
          <cell r="E7169">
            <v>40567</v>
          </cell>
          <cell r="F7169">
            <v>20880</v>
          </cell>
        </row>
        <row r="7171">
          <cell r="A7171">
            <v>106312</v>
          </cell>
          <cell r="B7171" t="str">
            <v>ADAPTADOR MACHO POLIPROPILENO 1/2”</v>
          </cell>
          <cell r="C7171" t="str">
            <v>UN</v>
          </cell>
          <cell r="E7171">
            <v>42852</v>
          </cell>
          <cell r="F7171">
            <v>1166</v>
          </cell>
        </row>
        <row r="7172">
          <cell r="A7172">
            <v>106308</v>
          </cell>
          <cell r="B7172" t="str">
            <v>ADAPTADOR MACHO POLIPROPILENO 1 1/4”</v>
          </cell>
          <cell r="C7172" t="str">
            <v>UN</v>
          </cell>
          <cell r="E7172">
            <v>42852</v>
          </cell>
          <cell r="F7172">
            <v>28560</v>
          </cell>
        </row>
        <row r="7174">
          <cell r="A7174">
            <v>2041</v>
          </cell>
          <cell r="B7174" t="str">
            <v>ADAPTADOR PRESION Hemb.2" S/NORMA</v>
          </cell>
          <cell r="C7174" t="str">
            <v>UN</v>
          </cell>
          <cell r="D7174">
            <v>10118</v>
          </cell>
          <cell r="E7174">
            <v>42996</v>
          </cell>
          <cell r="F7174">
            <v>4917</v>
          </cell>
        </row>
        <row r="7175">
          <cell r="A7175">
            <v>2042</v>
          </cell>
          <cell r="B7175" t="str">
            <v>ADAPTADOR PRESION Hemb.4" PAVCO</v>
          </cell>
          <cell r="C7175" t="str">
            <v>UN</v>
          </cell>
          <cell r="D7175">
            <v>10143</v>
          </cell>
          <cell r="E7175">
            <v>40424</v>
          </cell>
          <cell r="F7175">
            <v>34377</v>
          </cell>
        </row>
        <row r="7176">
          <cell r="A7176">
            <v>882</v>
          </cell>
          <cell r="B7176" t="str">
            <v>ADAPTADOR PRESION Macho 1¼" PAVCO</v>
          </cell>
          <cell r="C7176" t="str">
            <v>UN</v>
          </cell>
          <cell r="D7176">
            <v>10179</v>
          </cell>
          <cell r="E7176">
            <v>41148</v>
          </cell>
          <cell r="F7176">
            <v>1300</v>
          </cell>
        </row>
        <row r="7177">
          <cell r="A7177">
            <v>2038</v>
          </cell>
          <cell r="B7177" t="str">
            <v>ADAPTADOR PRESION Macho 2" S/NORMA</v>
          </cell>
          <cell r="C7177" t="str">
            <v>UN</v>
          </cell>
          <cell r="D7177">
            <v>10193</v>
          </cell>
          <cell r="E7177">
            <v>42857</v>
          </cell>
          <cell r="F7177">
            <v>2427</v>
          </cell>
        </row>
        <row r="7179">
          <cell r="A7179">
            <v>106162</v>
          </cell>
          <cell r="B7179" t="str">
            <v>ADAPTADOR PRESIÓN MACHO 3"</v>
          </cell>
          <cell r="C7179" t="str">
            <v>UN</v>
          </cell>
          <cell r="E7179">
            <v>42835</v>
          </cell>
          <cell r="F7179">
            <v>13755</v>
          </cell>
        </row>
        <row r="7181">
          <cell r="A7181">
            <v>947</v>
          </cell>
          <cell r="B7181" t="str">
            <v>ADAPTADOR PRESION Macho 3" S/NROMA</v>
          </cell>
          <cell r="C7181" t="str">
            <v>UN</v>
          </cell>
          <cell r="D7181">
            <v>10203</v>
          </cell>
          <cell r="E7181">
            <v>42340</v>
          </cell>
          <cell r="F7181">
            <v>12360</v>
          </cell>
        </row>
        <row r="7182">
          <cell r="A7182">
            <v>2039</v>
          </cell>
          <cell r="B7182" t="str">
            <v>ADAPTADOR PRESION Macho 4" S/NORMA</v>
          </cell>
          <cell r="C7182" t="str">
            <v>UN</v>
          </cell>
          <cell r="D7182">
            <v>10216</v>
          </cell>
          <cell r="E7182">
            <v>42852</v>
          </cell>
          <cell r="F7182">
            <v>18247</v>
          </cell>
        </row>
        <row r="7183">
          <cell r="A7183">
            <v>772</v>
          </cell>
          <cell r="B7183" t="str">
            <v>ADAPTADOR PRESION Macho Roscado 3/4"</v>
          </cell>
          <cell r="C7183" t="str">
            <v>UN</v>
          </cell>
          <cell r="D7183">
            <v>10211</v>
          </cell>
          <cell r="E7183">
            <v>42836</v>
          </cell>
          <cell r="F7183">
            <v>345</v>
          </cell>
        </row>
        <row r="7184">
          <cell r="A7184">
            <v>771</v>
          </cell>
          <cell r="B7184" t="str">
            <v>ADAPTADOR PRESION MACHO ROSCADOPVC</v>
          </cell>
          <cell r="C7184" t="str">
            <v>UN</v>
          </cell>
          <cell r="D7184">
            <v>10188</v>
          </cell>
          <cell r="E7184">
            <v>42807</v>
          </cell>
          <cell r="F7184">
            <v>181</v>
          </cell>
        </row>
        <row r="7185">
          <cell r="A7185">
            <v>2037</v>
          </cell>
          <cell r="B7185" t="str">
            <v>ADAPTADOR PRESION MACHO ROSCADOPVC</v>
          </cell>
          <cell r="C7185" t="str">
            <v>UN</v>
          </cell>
          <cell r="D7185">
            <v>10170</v>
          </cell>
          <cell r="E7185">
            <v>42836</v>
          </cell>
          <cell r="F7185">
            <v>708</v>
          </cell>
        </row>
        <row r="7186">
          <cell r="A7186">
            <v>101017</v>
          </cell>
          <cell r="B7186" t="str">
            <v>ADAPTADOR PRESION MachoRoscadoPVC 1</v>
          </cell>
          <cell r="C7186" t="str">
            <v>UN</v>
          </cell>
          <cell r="D7186">
            <v>10175</v>
          </cell>
          <cell r="E7186">
            <v>42929</v>
          </cell>
          <cell r="F7186">
            <v>1787</v>
          </cell>
        </row>
        <row r="7189">
          <cell r="B7189" t="str">
            <v>Tekhne Ltda. Control Integral de Obras</v>
          </cell>
        </row>
        <row r="7193">
          <cell r="B7193" t="str">
            <v>Listado de Insumos</v>
          </cell>
        </row>
        <row r="7195">
          <cell r="A7195">
            <v>43132</v>
          </cell>
          <cell r="C7195" t="str">
            <v>INSTITUTO DISTRITAL DE RECREACION Y</v>
          </cell>
          <cell r="E7195" t="str">
            <v>Página 98</v>
          </cell>
        </row>
        <row r="7198">
          <cell r="A7198" t="str">
            <v>Código</v>
          </cell>
          <cell r="B7198" t="str">
            <v>Descripción</v>
          </cell>
          <cell r="D7198" t="str">
            <v>Unidad</v>
          </cell>
          <cell r="F7198" t="str">
            <v>Referencia</v>
          </cell>
        </row>
        <row r="7201">
          <cell r="A7201">
            <v>100256</v>
          </cell>
          <cell r="B7201" t="str">
            <v>Adaptador PVCP Hemb.1 1/2" SCH40 **</v>
          </cell>
          <cell r="C7201" t="str">
            <v>UN</v>
          </cell>
          <cell r="D7201">
            <v>1531004106</v>
          </cell>
          <cell r="E7201">
            <v>40681</v>
          </cell>
          <cell r="F7201">
            <v>3637</v>
          </cell>
        </row>
        <row r="7202">
          <cell r="A7202">
            <v>100255</v>
          </cell>
          <cell r="B7202" t="str">
            <v>Adaptador PVCP Hemb.1 1/4"</v>
          </cell>
          <cell r="C7202" t="str">
            <v>UN</v>
          </cell>
          <cell r="D7202">
            <v>1531004106</v>
          </cell>
          <cell r="E7202">
            <v>42859</v>
          </cell>
          <cell r="F7202">
            <v>1347</v>
          </cell>
        </row>
        <row r="7203">
          <cell r="A7203">
            <v>100254</v>
          </cell>
          <cell r="B7203" t="str">
            <v>Adaptador PVCP Hemb.1" SCH40 **</v>
          </cell>
          <cell r="C7203" t="str">
            <v>UN</v>
          </cell>
          <cell r="D7203">
            <v>1531004106</v>
          </cell>
          <cell r="E7203">
            <v>40681</v>
          </cell>
          <cell r="F7203">
            <v>1315</v>
          </cell>
        </row>
        <row r="7204">
          <cell r="A7204">
            <v>100252</v>
          </cell>
          <cell r="B7204" t="str">
            <v>Adaptador PVCP Hemb.1/2" S/NORMA ICONTEC</v>
          </cell>
          <cell r="C7204" t="str">
            <v>UN</v>
          </cell>
          <cell r="D7204">
            <v>1531004106</v>
          </cell>
          <cell r="E7204">
            <v>42807</v>
          </cell>
          <cell r="F7204">
            <v>204</v>
          </cell>
        </row>
        <row r="7205">
          <cell r="A7205">
            <v>100251</v>
          </cell>
          <cell r="B7205" t="str">
            <v>Adaptador PVCP Hemb.1/2X3/8" SCH40 **</v>
          </cell>
          <cell r="C7205" t="str">
            <v>UN</v>
          </cell>
          <cell r="D7205">
            <v>1531004106</v>
          </cell>
          <cell r="E7205">
            <v>40681</v>
          </cell>
          <cell r="F7205">
            <v>1118</v>
          </cell>
        </row>
        <row r="7206">
          <cell r="A7206">
            <v>100258</v>
          </cell>
          <cell r="B7206" t="str">
            <v>Adaptador PVCP Hemb.2 1/2" S/NORMA</v>
          </cell>
          <cell r="C7206" t="str">
            <v>UN</v>
          </cell>
          <cell r="D7206">
            <v>1531004106</v>
          </cell>
          <cell r="E7206">
            <v>42852</v>
          </cell>
          <cell r="F7206">
            <v>9947</v>
          </cell>
        </row>
        <row r="7207">
          <cell r="A7207">
            <v>100257</v>
          </cell>
          <cell r="B7207" t="str">
            <v>Adaptador PVCP Hemb.2" S/NORMA ICONTEC</v>
          </cell>
          <cell r="C7207" t="str">
            <v>UN</v>
          </cell>
          <cell r="D7207">
            <v>1531004106</v>
          </cell>
          <cell r="E7207">
            <v>42081</v>
          </cell>
          <cell r="F7207">
            <v>5600</v>
          </cell>
        </row>
        <row r="7208">
          <cell r="A7208">
            <v>100259</v>
          </cell>
          <cell r="B7208" t="str">
            <v>Adaptador PVCP Hemb.3" SCH40 **</v>
          </cell>
          <cell r="C7208" t="str">
            <v>UN</v>
          </cell>
          <cell r="D7208">
            <v>1531004106</v>
          </cell>
          <cell r="E7208">
            <v>40681</v>
          </cell>
          <cell r="F7208">
            <v>19026</v>
          </cell>
        </row>
        <row r="7209">
          <cell r="A7209">
            <v>100253</v>
          </cell>
          <cell r="B7209" t="str">
            <v>Adaptador PVCP Hemb.3/4" S/NORMA ICONTEC</v>
          </cell>
          <cell r="C7209" t="str">
            <v>UN</v>
          </cell>
          <cell r="D7209">
            <v>1531004106</v>
          </cell>
          <cell r="E7209">
            <v>42901</v>
          </cell>
          <cell r="F7209">
            <v>890</v>
          </cell>
        </row>
        <row r="7210">
          <cell r="A7210">
            <v>100260</v>
          </cell>
          <cell r="B7210" t="str">
            <v>Adaptador PVCP Hemb.4" S/NORMA ICONTEC</v>
          </cell>
          <cell r="C7210" t="str">
            <v>UN</v>
          </cell>
          <cell r="D7210">
            <v>1531004106</v>
          </cell>
          <cell r="E7210">
            <v>42081</v>
          </cell>
          <cell r="F7210">
            <v>19038</v>
          </cell>
        </row>
        <row r="7211">
          <cell r="A7211">
            <v>100261</v>
          </cell>
          <cell r="B7211" t="str">
            <v>Adaptador PVCP Hemb.5" SCH40 **</v>
          </cell>
          <cell r="C7211" t="str">
            <v>UN</v>
          </cell>
          <cell r="D7211">
            <v>1531004106</v>
          </cell>
          <cell r="E7211">
            <v>40150</v>
          </cell>
          <cell r="F7211">
            <v>79275</v>
          </cell>
        </row>
        <row r="7212">
          <cell r="A7212">
            <v>100262</v>
          </cell>
          <cell r="B7212" t="str">
            <v>Adaptador PVCP Hemb.6" SCH40 **</v>
          </cell>
          <cell r="C7212" t="str">
            <v>UN</v>
          </cell>
          <cell r="D7212">
            <v>1531004106</v>
          </cell>
          <cell r="E7212">
            <v>39668</v>
          </cell>
          <cell r="F7212">
            <v>101833</v>
          </cell>
        </row>
        <row r="7213">
          <cell r="A7213">
            <v>100263</v>
          </cell>
          <cell r="B7213" t="str">
            <v>Adaptador PVCP Hemb.8" SCH40 **</v>
          </cell>
          <cell r="C7213" t="str">
            <v>UN</v>
          </cell>
          <cell r="D7213">
            <v>1531004106</v>
          </cell>
          <cell r="E7213">
            <v>40228</v>
          </cell>
          <cell r="F7213">
            <v>341040</v>
          </cell>
        </row>
        <row r="7214">
          <cell r="A7214">
            <v>100269</v>
          </cell>
          <cell r="B7214" t="str">
            <v>Adaptador PVCP Macho 1 1/2" SCH40 **</v>
          </cell>
          <cell r="C7214" t="str">
            <v>UN</v>
          </cell>
          <cell r="D7214">
            <v>1531004106</v>
          </cell>
          <cell r="E7214">
            <v>42604</v>
          </cell>
          <cell r="F7214">
            <v>3200</v>
          </cell>
        </row>
        <row r="7215">
          <cell r="A7215">
            <v>100268</v>
          </cell>
          <cell r="B7215" t="str">
            <v>Adaptador PVCP Macho 1 1/4"S/NORMA</v>
          </cell>
          <cell r="C7215" t="str">
            <v>UN</v>
          </cell>
          <cell r="D7215">
            <v>1531004106</v>
          </cell>
          <cell r="E7215">
            <v>42859</v>
          </cell>
          <cell r="F7215">
            <v>1910</v>
          </cell>
        </row>
        <row r="7216">
          <cell r="A7216">
            <v>100267</v>
          </cell>
          <cell r="B7216" t="str">
            <v>Adaptador PVCP Macho 1" SCH40 **</v>
          </cell>
          <cell r="C7216" t="str">
            <v>UN</v>
          </cell>
          <cell r="D7216">
            <v>1531004106</v>
          </cell>
          <cell r="E7216">
            <v>40681</v>
          </cell>
          <cell r="F7216">
            <v>1100</v>
          </cell>
        </row>
        <row r="7217">
          <cell r="A7217">
            <v>100265</v>
          </cell>
          <cell r="B7217" t="str">
            <v>Adaptador PVCP Macho 1/2"roscado S/NORMA</v>
          </cell>
          <cell r="C7217" t="str">
            <v>UN</v>
          </cell>
          <cell r="D7217">
            <v>1531004106</v>
          </cell>
          <cell r="E7217">
            <v>42857</v>
          </cell>
          <cell r="F7217">
            <v>237</v>
          </cell>
        </row>
        <row r="7218">
          <cell r="A7218">
            <v>102820</v>
          </cell>
          <cell r="B7218" t="str">
            <v>Adaptador PVCP Macho 11/4" S/NORMA</v>
          </cell>
          <cell r="C7218" t="str">
            <v>UN</v>
          </cell>
          <cell r="D7218">
            <v>1531004106</v>
          </cell>
          <cell r="E7218">
            <v>42852</v>
          </cell>
          <cell r="F7218">
            <v>1910</v>
          </cell>
        </row>
        <row r="7219">
          <cell r="A7219">
            <v>100271</v>
          </cell>
          <cell r="B7219" t="str">
            <v>Adaptador PVCP Macho 2 1/2" SCH40 **</v>
          </cell>
          <cell r="C7219" t="str">
            <v>UN</v>
          </cell>
          <cell r="D7219">
            <v>1531004106</v>
          </cell>
          <cell r="E7219">
            <v>41064</v>
          </cell>
          <cell r="F7219">
            <v>5850</v>
          </cell>
        </row>
        <row r="7220">
          <cell r="A7220">
            <v>100270</v>
          </cell>
          <cell r="B7220" t="str">
            <v>Adaptador PVCP Macho 2"S/NORMA ICONTEC</v>
          </cell>
          <cell r="C7220" t="str">
            <v>UN</v>
          </cell>
          <cell r="D7220">
            <v>1531004106</v>
          </cell>
          <cell r="E7220">
            <v>42852</v>
          </cell>
          <cell r="F7220">
            <v>3196</v>
          </cell>
        </row>
        <row r="7221">
          <cell r="A7221">
            <v>100272</v>
          </cell>
          <cell r="B7221" t="str">
            <v>Adaptador PVCP Macho 3" SCH40 **</v>
          </cell>
          <cell r="C7221" t="str">
            <v>UN</v>
          </cell>
          <cell r="D7221">
            <v>1531004106</v>
          </cell>
          <cell r="E7221">
            <v>40681</v>
          </cell>
          <cell r="F7221">
            <v>15220</v>
          </cell>
        </row>
        <row r="7222">
          <cell r="A7222">
            <v>100266</v>
          </cell>
          <cell r="B7222" t="str">
            <v>Adaptador PVCP Macho 3/4" Roscado S/NORMA</v>
          </cell>
          <cell r="C7222" t="str">
            <v>UN</v>
          </cell>
          <cell r="D7222">
            <v>1531004106</v>
          </cell>
          <cell r="E7222">
            <v>42852</v>
          </cell>
          <cell r="F7222">
            <v>434</v>
          </cell>
        </row>
        <row r="7223">
          <cell r="A7223">
            <v>100264</v>
          </cell>
          <cell r="B7223" t="str">
            <v>Adaptador PVCP Macho 3/8" SCH40 **</v>
          </cell>
          <cell r="C7223" t="str">
            <v>UN</v>
          </cell>
          <cell r="D7223">
            <v>1531004106</v>
          </cell>
          <cell r="E7223">
            <v>40150</v>
          </cell>
          <cell r="F7223">
            <v>369</v>
          </cell>
        </row>
        <row r="7224">
          <cell r="A7224">
            <v>100273</v>
          </cell>
          <cell r="B7224" t="str">
            <v>Adaptador PVCP Macho 4" S/NORMA ICONTEC</v>
          </cell>
          <cell r="C7224" t="str">
            <v>UN</v>
          </cell>
          <cell r="D7224">
            <v>1531004106</v>
          </cell>
          <cell r="E7224">
            <v>42081</v>
          </cell>
          <cell r="F7224">
            <v>18212</v>
          </cell>
        </row>
        <row r="7225">
          <cell r="A7225">
            <v>100502</v>
          </cell>
          <cell r="B7225" t="str">
            <v>Adaptador PVCP Macho 4" SCH80 **</v>
          </cell>
          <cell r="C7225" t="str">
            <v>UN</v>
          </cell>
          <cell r="D7225">
            <v>1531004106</v>
          </cell>
          <cell r="E7225">
            <v>40148</v>
          </cell>
          <cell r="F7225">
            <v>87000</v>
          </cell>
        </row>
        <row r="7226">
          <cell r="A7226">
            <v>100274</v>
          </cell>
          <cell r="B7226" t="str">
            <v>Adaptador PVCP Macho 5" SCH40 **</v>
          </cell>
          <cell r="C7226" t="str">
            <v>UN</v>
          </cell>
          <cell r="D7226">
            <v>1531004106</v>
          </cell>
          <cell r="E7226">
            <v>40150</v>
          </cell>
          <cell r="F7226">
            <v>28028</v>
          </cell>
        </row>
        <row r="7227">
          <cell r="A7227">
            <v>100275</v>
          </cell>
          <cell r="B7227" t="str">
            <v>Adaptador PVCP Macho 6" SCH40 **</v>
          </cell>
          <cell r="C7227" t="str">
            <v>UN</v>
          </cell>
          <cell r="D7227">
            <v>1531004106</v>
          </cell>
          <cell r="E7227">
            <v>40228</v>
          </cell>
          <cell r="F7227">
            <v>278400</v>
          </cell>
        </row>
        <row r="7228">
          <cell r="A7228">
            <v>100276</v>
          </cell>
          <cell r="B7228" t="str">
            <v>Adaptador PVCP Macho 8" SCH40 **</v>
          </cell>
          <cell r="C7228" t="str">
            <v>UN</v>
          </cell>
          <cell r="D7228">
            <v>1531004106</v>
          </cell>
          <cell r="E7228">
            <v>40228</v>
          </cell>
          <cell r="F7228">
            <v>332920</v>
          </cell>
        </row>
        <row r="7230">
          <cell r="A7230">
            <v>105879</v>
          </cell>
          <cell r="B7230" t="str">
            <v>Adaptador rosca macho para PE 32 mm</v>
          </cell>
          <cell r="C7230" t="str">
            <v>und</v>
          </cell>
          <cell r="E7230">
            <v>42599</v>
          </cell>
          <cell r="F7230">
            <v>6519</v>
          </cell>
        </row>
        <row r="7231">
          <cell r="A7231">
            <v>106081</v>
          </cell>
          <cell r="B7231" t="str">
            <v>AdaptadorMachoPolipropileno(1/2")Fusión PN-16</v>
          </cell>
          <cell r="C7231" t="str">
            <v>UN</v>
          </cell>
          <cell r="E7231">
            <v>42833</v>
          </cell>
          <cell r="F7231">
            <v>1166</v>
          </cell>
        </row>
        <row r="7232">
          <cell r="A7232">
            <v>104559</v>
          </cell>
          <cell r="B7232" t="str">
            <v>ADHESIVO PARA TUBERIA NOVAFORT (310</v>
          </cell>
          <cell r="C7232" t="str">
            <v>UN</v>
          </cell>
          <cell r="E7232">
            <v>42789</v>
          </cell>
          <cell r="F7232">
            <v>38080</v>
          </cell>
        </row>
        <row r="7233">
          <cell r="A7233">
            <v>106064</v>
          </cell>
          <cell r="B7233" t="str">
            <v>Amortiguador de Ariete (1/2")</v>
          </cell>
          <cell r="C7233" t="str">
            <v>UN</v>
          </cell>
          <cell r="E7233">
            <v>42857</v>
          </cell>
          <cell r="F7233">
            <v>89900</v>
          </cell>
        </row>
        <row r="7234">
          <cell r="A7234">
            <v>105682</v>
          </cell>
          <cell r="B7234" t="str">
            <v>ARO TAPA PP CAJA (315) LIVIANA</v>
          </cell>
          <cell r="C7234" t="str">
            <v>UN</v>
          </cell>
          <cell r="E7234">
            <v>42297</v>
          </cell>
          <cell r="F7234">
            <v>200560</v>
          </cell>
        </row>
        <row r="7235">
          <cell r="A7235">
            <v>105684</v>
          </cell>
          <cell r="B7235" t="str">
            <v>ARO TAPA PP CAJA (400) LIVIANA</v>
          </cell>
          <cell r="C7235" t="str">
            <v>UN</v>
          </cell>
          <cell r="E7235">
            <v>42297</v>
          </cell>
          <cell r="F7235">
            <v>224112</v>
          </cell>
        </row>
        <row r="7236">
          <cell r="A7236">
            <v>105688</v>
          </cell>
          <cell r="B7236" t="str">
            <v>ARO TAPA PP CAMARA DE INSPECCION</v>
          </cell>
          <cell r="C7236" t="str">
            <v>UN</v>
          </cell>
          <cell r="E7236">
            <v>42297</v>
          </cell>
          <cell r="F7236">
            <v>499345</v>
          </cell>
        </row>
        <row r="7237">
          <cell r="A7237">
            <v>103565</v>
          </cell>
          <cell r="B7237" t="str">
            <v>ASIENTO SANITARIO BLANCO COMODOR</v>
          </cell>
          <cell r="C7237" t="str">
            <v>UND</v>
          </cell>
          <cell r="E7237">
            <v>42930</v>
          </cell>
          <cell r="F7237">
            <v>24990</v>
          </cell>
        </row>
        <row r="7238">
          <cell r="A7238">
            <v>105183</v>
          </cell>
          <cell r="B7238" t="str">
            <v>ASIENTO SANITARIO INSTITUC.</v>
          </cell>
          <cell r="C7238" t="str">
            <v>UN</v>
          </cell>
          <cell r="E7238">
            <v>42856</v>
          </cell>
          <cell r="F7238">
            <v>63900</v>
          </cell>
        </row>
        <row r="7239">
          <cell r="A7239">
            <v>102566</v>
          </cell>
          <cell r="B7239" t="str">
            <v>Aspersor de</v>
          </cell>
          <cell r="C7239" t="str">
            <v>und</v>
          </cell>
          <cell r="E7239">
            <v>42760</v>
          </cell>
          <cell r="F7239">
            <v>221000</v>
          </cell>
        </row>
        <row r="7241">
          <cell r="A7241">
            <v>102559</v>
          </cell>
          <cell r="B7241" t="str">
            <v>Aspersor Impacto en Bronce (1") **</v>
          </cell>
          <cell r="C7241" t="str">
            <v>und</v>
          </cell>
          <cell r="D7241">
            <v>1530248118</v>
          </cell>
          <cell r="E7241">
            <v>42759</v>
          </cell>
          <cell r="F7241">
            <v>235000</v>
          </cell>
        </row>
        <row r="7242">
          <cell r="A7242">
            <v>102561</v>
          </cell>
          <cell r="B7242" t="str">
            <v>Aspersor Impacto en Bronce (1/2") **</v>
          </cell>
          <cell r="C7242" t="str">
            <v>und</v>
          </cell>
          <cell r="D7242">
            <v>1530248118</v>
          </cell>
          <cell r="E7242">
            <v>42758</v>
          </cell>
          <cell r="F7242">
            <v>45000</v>
          </cell>
        </row>
        <row r="7243">
          <cell r="A7243">
            <v>102560</v>
          </cell>
          <cell r="B7243" t="str">
            <v>Aspersor Impacto en Bronce (3/4") **</v>
          </cell>
          <cell r="C7243" t="str">
            <v>und</v>
          </cell>
          <cell r="D7243">
            <v>1530248118</v>
          </cell>
          <cell r="E7243">
            <v>42758</v>
          </cell>
          <cell r="F7243">
            <v>70000</v>
          </cell>
        </row>
        <row r="7244">
          <cell r="A7244">
            <v>864</v>
          </cell>
          <cell r="B7244" t="str">
            <v>BAJANTE (RAINGO) PAVCO</v>
          </cell>
          <cell r="C7244" t="str">
            <v>ML</v>
          </cell>
          <cell r="D7244">
            <v>12431</v>
          </cell>
          <cell r="E7244">
            <v>40121</v>
          </cell>
          <cell r="F7244">
            <v>6297</v>
          </cell>
        </row>
        <row r="7245">
          <cell r="A7245">
            <v>1713</v>
          </cell>
          <cell r="B7245" t="str">
            <v>BAJANTE SOPORTE RAINGO PAVCO</v>
          </cell>
          <cell r="C7245" t="str">
            <v>UN</v>
          </cell>
          <cell r="D7245">
            <v>11770</v>
          </cell>
          <cell r="E7245">
            <v>40121</v>
          </cell>
          <cell r="F7245">
            <v>1603</v>
          </cell>
        </row>
        <row r="7246">
          <cell r="A7246">
            <v>1773</v>
          </cell>
          <cell r="B7246" t="str">
            <v>BAJANTE UNION RAINGO PAVCO</v>
          </cell>
          <cell r="C7246" t="str">
            <v>UN</v>
          </cell>
          <cell r="D7246">
            <v>12824</v>
          </cell>
          <cell r="E7246">
            <v>40121</v>
          </cell>
          <cell r="F7246">
            <v>5531</v>
          </cell>
        </row>
        <row r="7248">
          <cell r="A7248">
            <v>105685</v>
          </cell>
          <cell r="B7248" t="str">
            <v>BASE CAJA DE INSPECCION (400)200X160MM</v>
          </cell>
          <cell r="C7248" t="str">
            <v>UN</v>
          </cell>
          <cell r="E7248">
            <v>42297</v>
          </cell>
          <cell r="F7248">
            <v>168467</v>
          </cell>
        </row>
        <row r="7249">
          <cell r="A7249">
            <v>105683</v>
          </cell>
          <cell r="B7249" t="str">
            <v>BASE CAJA DE INSPECCION (315)160X110MM</v>
          </cell>
          <cell r="C7249" t="str">
            <v>UN</v>
          </cell>
          <cell r="E7249">
            <v>42297</v>
          </cell>
          <cell r="F7249">
            <v>50924</v>
          </cell>
        </row>
        <row r="7250">
          <cell r="A7250">
            <v>105686</v>
          </cell>
          <cell r="B7250" t="str">
            <v>BASE CAMARA DE INSPECCION (600) TIPO</v>
          </cell>
          <cell r="C7250" t="str">
            <v>UN</v>
          </cell>
          <cell r="E7250">
            <v>42297</v>
          </cell>
          <cell r="F7250">
            <v>580870</v>
          </cell>
        </row>
        <row r="7252">
          <cell r="A7252">
            <v>102735</v>
          </cell>
          <cell r="B7252" t="str">
            <v>bola cobre d=1/2"Helbert.o Similar (175PSI) **</v>
          </cell>
          <cell r="C7252" t="str">
            <v>UN</v>
          </cell>
          <cell r="D7252" t="str">
            <v>C6430 Gris</v>
          </cell>
          <cell r="E7252">
            <v>42128</v>
          </cell>
          <cell r="F7252">
            <v>28536</v>
          </cell>
        </row>
        <row r="7254">
          <cell r="A7254">
            <v>102569</v>
          </cell>
          <cell r="B7254" t="str">
            <v>Boquillas Graduables caudal de presión</v>
          </cell>
          <cell r="C7254" t="str">
            <v>JG</v>
          </cell>
          <cell r="E7254">
            <v>40234</v>
          </cell>
          <cell r="F7254">
            <v>108570</v>
          </cell>
        </row>
        <row r="7255">
          <cell r="A7255">
            <v>104970</v>
          </cell>
          <cell r="B7255" t="str">
            <v>BRIDA -PVC LISA Ø 4" S/NORMA ICONTEC</v>
          </cell>
          <cell r="C7255" t="str">
            <v>und</v>
          </cell>
          <cell r="E7255">
            <v>42081</v>
          </cell>
          <cell r="F7255">
            <v>45420</v>
          </cell>
        </row>
        <row r="7257">
          <cell r="B7257" t="str">
            <v>Tekhne Ltda. Control Integral de Obras</v>
          </cell>
        </row>
        <row r="7261">
          <cell r="B7261" t="str">
            <v>Listado de Insumos</v>
          </cell>
        </row>
        <row r="7263">
          <cell r="A7263">
            <v>43132</v>
          </cell>
          <cell r="C7263" t="str">
            <v>INSTITUTO DISTRITAL DE RECREACION Y</v>
          </cell>
          <cell r="E7263" t="str">
            <v>Página 99</v>
          </cell>
        </row>
        <row r="7266">
          <cell r="A7266" t="str">
            <v>Código</v>
          </cell>
          <cell r="B7266" t="str">
            <v>Descripción</v>
          </cell>
          <cell r="D7266" t="str">
            <v>Unidad</v>
          </cell>
          <cell r="F7266" t="str">
            <v>Referencia</v>
          </cell>
        </row>
        <row r="7269">
          <cell r="A7269">
            <v>100518</v>
          </cell>
          <cell r="B7269" t="str">
            <v>Brida acero d=2" para roscar **</v>
          </cell>
          <cell r="C7269" t="str">
            <v>UN</v>
          </cell>
          <cell r="D7269" t="str">
            <v>C6430 Gris</v>
          </cell>
          <cell r="E7269">
            <v>40169</v>
          </cell>
          <cell r="F7269">
            <v>29000</v>
          </cell>
        </row>
        <row r="7270">
          <cell r="A7270">
            <v>100056</v>
          </cell>
          <cell r="B7270" t="str">
            <v>Brida acero d=2" para soldar **</v>
          </cell>
          <cell r="C7270" t="str">
            <v>UN</v>
          </cell>
          <cell r="D7270" t="str">
            <v>C6430 Gris</v>
          </cell>
          <cell r="E7270">
            <v>40148</v>
          </cell>
          <cell r="F7270">
            <v>25520</v>
          </cell>
        </row>
        <row r="7271">
          <cell r="A7271">
            <v>100058</v>
          </cell>
          <cell r="B7271" t="str">
            <v>Brida acero d=3" para soldar **</v>
          </cell>
          <cell r="C7271" t="str">
            <v>UN</v>
          </cell>
          <cell r="D7271" t="str">
            <v>C6430 Gris</v>
          </cell>
          <cell r="E7271">
            <v>40169</v>
          </cell>
          <cell r="F7271">
            <v>29371</v>
          </cell>
        </row>
        <row r="7272">
          <cell r="A7272">
            <v>100059</v>
          </cell>
          <cell r="B7272" t="str">
            <v>Brida acero d=4" para soldar **</v>
          </cell>
          <cell r="C7272" t="str">
            <v>UN</v>
          </cell>
          <cell r="D7272" t="str">
            <v>C6430 Gris</v>
          </cell>
          <cell r="E7272">
            <v>40169</v>
          </cell>
          <cell r="F7272">
            <v>58186</v>
          </cell>
        </row>
        <row r="7273">
          <cell r="A7273">
            <v>100039</v>
          </cell>
          <cell r="B7273" t="str">
            <v>Brida acero d=6" para soldar **</v>
          </cell>
          <cell r="C7273" t="str">
            <v>UN</v>
          </cell>
          <cell r="D7273" t="str">
            <v>C6430 Gris</v>
          </cell>
          <cell r="E7273">
            <v>40169</v>
          </cell>
          <cell r="F7273">
            <v>98600</v>
          </cell>
        </row>
        <row r="7274">
          <cell r="A7274">
            <v>101082</v>
          </cell>
          <cell r="B7274" t="str">
            <v>Brida acero 300Lb d=21/2" **</v>
          </cell>
          <cell r="C7274" t="str">
            <v>UN</v>
          </cell>
          <cell r="D7274" t="str">
            <v>C6430 Gris</v>
          </cell>
          <cell r="E7274">
            <v>40148</v>
          </cell>
          <cell r="F7274">
            <v>45574</v>
          </cell>
        </row>
        <row r="7275">
          <cell r="A7275">
            <v>100219</v>
          </cell>
          <cell r="B7275" t="str">
            <v>Brida acero Slip on d=8" **</v>
          </cell>
          <cell r="C7275" t="str">
            <v>UN</v>
          </cell>
          <cell r="D7275" t="str">
            <v>C6430 Gris</v>
          </cell>
          <cell r="E7275">
            <v>40148</v>
          </cell>
          <cell r="F7275">
            <v>171680</v>
          </cell>
        </row>
        <row r="7276">
          <cell r="A7276">
            <v>100501</v>
          </cell>
          <cell r="B7276" t="str">
            <v>Brida CPVC d=6" Sch 80 **</v>
          </cell>
          <cell r="C7276" t="str">
            <v>UN</v>
          </cell>
          <cell r="D7276" t="str">
            <v>C6430 Gris</v>
          </cell>
          <cell r="E7276">
            <v>40177</v>
          </cell>
          <cell r="F7276">
            <v>87000</v>
          </cell>
        </row>
        <row r="7278">
          <cell r="A7278">
            <v>105468</v>
          </cell>
          <cell r="B7278" t="str">
            <v>BRIDA CPVC LISA Ø4"(Agua Caliente) S/NORMA</v>
          </cell>
          <cell r="C7278" t="str">
            <v>und</v>
          </cell>
          <cell r="E7278">
            <v>42853</v>
          </cell>
          <cell r="F7278">
            <v>50499</v>
          </cell>
        </row>
        <row r="7279">
          <cell r="A7279">
            <v>106326</v>
          </cell>
          <cell r="B7279" t="str">
            <v>BRIDA METALICA Ø 1/2"- TIPO SLIPON</v>
          </cell>
          <cell r="C7279" t="str">
            <v>UN</v>
          </cell>
          <cell r="E7279">
            <v>42853</v>
          </cell>
          <cell r="F7279">
            <v>6545</v>
          </cell>
        </row>
        <row r="7280">
          <cell r="A7280">
            <v>106327</v>
          </cell>
          <cell r="B7280" t="str">
            <v>BRIDA METALICA Ø 3/4"- TIPO SLIPON</v>
          </cell>
          <cell r="C7280" t="str">
            <v>UN</v>
          </cell>
          <cell r="E7280">
            <v>42853</v>
          </cell>
          <cell r="F7280">
            <v>7735</v>
          </cell>
        </row>
        <row r="7281">
          <cell r="A7281">
            <v>105394</v>
          </cell>
          <cell r="B7281" t="str">
            <v>BRIDA ROSCADA D=4" ACERO</v>
          </cell>
          <cell r="C7281" t="str">
            <v>UN</v>
          </cell>
          <cell r="E7281">
            <v>42128</v>
          </cell>
          <cell r="F7281">
            <v>48157</v>
          </cell>
        </row>
        <row r="7282">
          <cell r="A7282">
            <v>106303</v>
          </cell>
          <cell r="B7282" t="str">
            <v>BRIDA ROSCADA DE ACERO Ø3”-150 lb</v>
          </cell>
          <cell r="C7282" t="str">
            <v>UN</v>
          </cell>
          <cell r="E7282">
            <v>42851</v>
          </cell>
          <cell r="F7282">
            <v>28560</v>
          </cell>
        </row>
        <row r="7283">
          <cell r="A7283">
            <v>106304</v>
          </cell>
          <cell r="B7283" t="str">
            <v>BRIDA ROSCADA DE ACERO Ø4”-150 lb</v>
          </cell>
          <cell r="C7283" t="str">
            <v>UN</v>
          </cell>
          <cell r="E7283">
            <v>42851</v>
          </cell>
          <cell r="F7283">
            <v>47124</v>
          </cell>
        </row>
        <row r="7284">
          <cell r="A7284">
            <v>106305</v>
          </cell>
          <cell r="B7284" t="str">
            <v>BRIDA ROSCADA DE ACERO Ø6” -150 lb</v>
          </cell>
          <cell r="C7284" t="str">
            <v>UN</v>
          </cell>
          <cell r="E7284">
            <v>42851</v>
          </cell>
          <cell r="F7284">
            <v>56644</v>
          </cell>
        </row>
        <row r="7286">
          <cell r="A7286">
            <v>100077</v>
          </cell>
          <cell r="B7286" t="str">
            <v>Brida/FlancAcerCarbónTipoSliponSoldableØ=10"</v>
          </cell>
          <cell r="C7286" t="str">
            <v>UN</v>
          </cell>
          <cell r="D7286" t="str">
            <v>C6430 Gris</v>
          </cell>
          <cell r="E7286">
            <v>42837</v>
          </cell>
          <cell r="F7286">
            <v>154700</v>
          </cell>
        </row>
        <row r="7287">
          <cell r="A7287">
            <v>103127</v>
          </cell>
          <cell r="B7287" t="str">
            <v>BUJE CPVC soldado 3/4x 1/2" **</v>
          </cell>
          <cell r="C7287" t="str">
            <v>UN</v>
          </cell>
          <cell r="D7287">
            <v>1531004106</v>
          </cell>
          <cell r="E7287">
            <v>40681</v>
          </cell>
          <cell r="F7287">
            <v>918</v>
          </cell>
        </row>
        <row r="7288">
          <cell r="A7288">
            <v>100514</v>
          </cell>
          <cell r="B7288" t="str">
            <v>Buje 1 1/2" x 1 1/4" Sch80 PAVCO **</v>
          </cell>
          <cell r="C7288" t="str">
            <v>UN</v>
          </cell>
          <cell r="D7288">
            <v>1531713111</v>
          </cell>
          <cell r="E7288">
            <v>40169</v>
          </cell>
          <cell r="F7288">
            <v>14500</v>
          </cell>
        </row>
        <row r="7289">
          <cell r="A7289">
            <v>100515</v>
          </cell>
          <cell r="B7289" t="str">
            <v>Buje 1" x 1/2" Sch80 PAVCO **</v>
          </cell>
          <cell r="C7289" t="str">
            <v>UN</v>
          </cell>
          <cell r="D7289">
            <v>1531713111</v>
          </cell>
          <cell r="E7289">
            <v>39660</v>
          </cell>
          <cell r="F7289">
            <v>7234.5</v>
          </cell>
        </row>
        <row r="7290">
          <cell r="A7290">
            <v>100512</v>
          </cell>
          <cell r="B7290" t="str">
            <v>Buje 2 1/2" x 2" Sch80 PAVCO **</v>
          </cell>
          <cell r="C7290" t="str">
            <v>UN</v>
          </cell>
          <cell r="D7290">
            <v>1531713111</v>
          </cell>
          <cell r="E7290">
            <v>40169</v>
          </cell>
          <cell r="F7290">
            <v>26100</v>
          </cell>
        </row>
        <row r="7291">
          <cell r="A7291">
            <v>100513</v>
          </cell>
          <cell r="B7291" t="str">
            <v>Buje 2" x 1 1/4" Sch80 PAVCO **</v>
          </cell>
          <cell r="C7291" t="str">
            <v>UN</v>
          </cell>
          <cell r="D7291">
            <v>1531713111</v>
          </cell>
          <cell r="E7291">
            <v>40169</v>
          </cell>
          <cell r="F7291">
            <v>20300</v>
          </cell>
        </row>
        <row r="7292">
          <cell r="A7292">
            <v>100511</v>
          </cell>
          <cell r="B7292" t="str">
            <v>Buje 3" x 2 1/2" Sch80 PAVCO **</v>
          </cell>
          <cell r="C7292" t="str">
            <v>UN</v>
          </cell>
          <cell r="D7292">
            <v>1531713111</v>
          </cell>
          <cell r="E7292">
            <v>40241</v>
          </cell>
          <cell r="F7292">
            <v>42920</v>
          </cell>
        </row>
        <row r="7293">
          <cell r="A7293">
            <v>100510</v>
          </cell>
          <cell r="B7293" t="str">
            <v>Buje 4" x 2" Sch80 PAVCO **</v>
          </cell>
          <cell r="C7293" t="str">
            <v>UN</v>
          </cell>
          <cell r="D7293">
            <v>1531713111</v>
          </cell>
          <cell r="E7293">
            <v>40241</v>
          </cell>
          <cell r="F7293">
            <v>78764</v>
          </cell>
        </row>
        <row r="7294">
          <cell r="A7294">
            <v>100509</v>
          </cell>
          <cell r="B7294" t="str">
            <v>Buje 4" x 3" Sch80 PAVCO **</v>
          </cell>
          <cell r="C7294" t="str">
            <v>UN</v>
          </cell>
          <cell r="D7294">
            <v>1531713111</v>
          </cell>
          <cell r="E7294">
            <v>40241</v>
          </cell>
          <cell r="F7294">
            <v>58580</v>
          </cell>
        </row>
        <row r="7295">
          <cell r="A7295">
            <v>2046</v>
          </cell>
          <cell r="B7295" t="str">
            <v>BUJE PRESION PVC SOLD. 2 x1" S/NORMA</v>
          </cell>
          <cell r="C7295" t="str">
            <v>UN</v>
          </cell>
          <cell r="D7295">
            <v>10476</v>
          </cell>
          <cell r="E7295">
            <v>42853</v>
          </cell>
          <cell r="F7295">
            <v>2209</v>
          </cell>
        </row>
        <row r="7296">
          <cell r="A7296">
            <v>2049</v>
          </cell>
          <cell r="B7296" t="str">
            <v>BUJE PRESION ROSC. 2x1" S/NORMA</v>
          </cell>
          <cell r="C7296" t="str">
            <v>UN</v>
          </cell>
          <cell r="D7296">
            <v>10472</v>
          </cell>
          <cell r="E7296">
            <v>42619</v>
          </cell>
          <cell r="F7296">
            <v>3900</v>
          </cell>
        </row>
        <row r="7297">
          <cell r="A7297">
            <v>2047</v>
          </cell>
          <cell r="B7297" t="str">
            <v>BUJE PRESION SOLD.PVC 3x2" S/NORMA</v>
          </cell>
          <cell r="C7297" t="str">
            <v>UN</v>
          </cell>
          <cell r="D7297">
            <v>10527</v>
          </cell>
          <cell r="E7297">
            <v>42853</v>
          </cell>
          <cell r="F7297">
            <v>7951</v>
          </cell>
        </row>
        <row r="7299">
          <cell r="A7299">
            <v>105708</v>
          </cell>
          <cell r="B7299" t="str">
            <v>BUJE PRESION SOLDADO 4X3" S/NORMA</v>
          </cell>
          <cell r="C7299" t="str">
            <v>UN</v>
          </cell>
          <cell r="E7299">
            <v>42853</v>
          </cell>
          <cell r="F7299">
            <v>12549</v>
          </cell>
        </row>
        <row r="7300">
          <cell r="A7300">
            <v>105707</v>
          </cell>
          <cell r="B7300" t="str">
            <v>BUJE PRESION SOLDADO 6X4" S/NORMA</v>
          </cell>
          <cell r="C7300" t="str">
            <v>UN</v>
          </cell>
          <cell r="E7300">
            <v>43040</v>
          </cell>
          <cell r="F7300">
            <v>50435</v>
          </cell>
        </row>
        <row r="7302">
          <cell r="A7302">
            <v>102827</v>
          </cell>
          <cell r="B7302" t="str">
            <v>Buje PVCSØ 3" PAVCO **</v>
          </cell>
          <cell r="C7302" t="str">
            <v>UN</v>
          </cell>
          <cell r="D7302">
            <v>1531713111</v>
          </cell>
          <cell r="E7302">
            <v>40330</v>
          </cell>
          <cell r="F7302">
            <v>3502</v>
          </cell>
        </row>
        <row r="7304">
          <cell r="A7304">
            <v>103676</v>
          </cell>
          <cell r="B7304" t="str">
            <v>BUJE SANITARIO SOLDADO 6X4" PVC</v>
          </cell>
          <cell r="C7304" t="str">
            <v>UN</v>
          </cell>
          <cell r="E7304">
            <v>42090</v>
          </cell>
          <cell r="F7304">
            <v>20900</v>
          </cell>
        </row>
        <row r="7306">
          <cell r="A7306">
            <v>102828</v>
          </cell>
          <cell r="B7306" t="str">
            <v>Buje Soldado PVCS- Ø 2"X11/2" S/NORMA</v>
          </cell>
          <cell r="C7306" t="str">
            <v>UN</v>
          </cell>
          <cell r="D7306">
            <v>1531713111</v>
          </cell>
          <cell r="E7306">
            <v>42880</v>
          </cell>
          <cell r="F7306">
            <v>1116</v>
          </cell>
        </row>
        <row r="7308">
          <cell r="A7308">
            <v>105947</v>
          </cell>
          <cell r="B7308" t="str">
            <v>CAJA RECTANGULAR PARA VALVULAS</v>
          </cell>
          <cell r="C7308" t="str">
            <v>und</v>
          </cell>
          <cell r="E7308">
            <v>42828</v>
          </cell>
          <cell r="F7308">
            <v>139230</v>
          </cell>
        </row>
        <row r="7309">
          <cell r="A7309">
            <v>105980</v>
          </cell>
          <cell r="B7309" t="str">
            <v>CajaInspecciónPolimeroPistaAtletismo(Sum+Inst)</v>
          </cell>
          <cell r="C7309" t="str">
            <v>UN</v>
          </cell>
          <cell r="E7309">
            <v>42829</v>
          </cell>
          <cell r="F7309">
            <v>659759</v>
          </cell>
        </row>
        <row r="7310">
          <cell r="A7310">
            <v>106348</v>
          </cell>
          <cell r="B7310" t="str">
            <v>Calderin 500GPH-157W-Acero Inox. Cal.12</v>
          </cell>
          <cell r="C7310" t="str">
            <v>UN</v>
          </cell>
          <cell r="E7310">
            <v>42854</v>
          </cell>
          <cell r="F7310">
            <v>14700000</v>
          </cell>
        </row>
        <row r="7311">
          <cell r="A7311">
            <v>104552</v>
          </cell>
          <cell r="B7311" t="str">
            <v>CALENTADOR DE PASO BIFASICO (13 LTS/MIN)</v>
          </cell>
          <cell r="C7311" t="str">
            <v>UN</v>
          </cell>
          <cell r="E7311">
            <v>41165</v>
          </cell>
          <cell r="F7311">
            <v>650000</v>
          </cell>
        </row>
        <row r="7312">
          <cell r="A7312">
            <v>105726</v>
          </cell>
          <cell r="B7312" t="str">
            <v>CAMBIO AUTOMATICO 12HP (Motor</v>
          </cell>
          <cell r="C7312" t="str">
            <v>und</v>
          </cell>
          <cell r="E7312">
            <v>42397</v>
          </cell>
          <cell r="F7312">
            <v>26000</v>
          </cell>
        </row>
        <row r="7313">
          <cell r="A7313">
            <v>105724</v>
          </cell>
          <cell r="B7313" t="str">
            <v>CAMBIO AUTOMATICO 2.4 A 5.0HP (Motor</v>
          </cell>
          <cell r="C7313" t="str">
            <v>und</v>
          </cell>
          <cell r="E7313">
            <v>42397</v>
          </cell>
          <cell r="F7313">
            <v>13900</v>
          </cell>
        </row>
        <row r="7314">
          <cell r="A7314">
            <v>105725</v>
          </cell>
          <cell r="B7314" t="str">
            <v>CAMBIO AUTOMATICO 7.5HP (Motor</v>
          </cell>
          <cell r="C7314" t="str">
            <v>und</v>
          </cell>
          <cell r="E7314">
            <v>42397</v>
          </cell>
          <cell r="F7314">
            <v>22340</v>
          </cell>
        </row>
        <row r="7315">
          <cell r="A7315">
            <v>105722</v>
          </cell>
          <cell r="B7315" t="str">
            <v>CAMBIO RETENEDORES 12HP (Motor</v>
          </cell>
          <cell r="C7315" t="str">
            <v>und</v>
          </cell>
          <cell r="E7315">
            <v>42397</v>
          </cell>
          <cell r="F7315">
            <v>37450</v>
          </cell>
        </row>
        <row r="7316">
          <cell r="A7316">
            <v>105720</v>
          </cell>
          <cell r="B7316" t="str">
            <v>CAMBIO RETENEDORES 2.4 A 5.0HP (Motor</v>
          </cell>
          <cell r="C7316" t="str">
            <v>und</v>
          </cell>
          <cell r="E7316">
            <v>42397</v>
          </cell>
          <cell r="F7316">
            <v>16770</v>
          </cell>
        </row>
        <row r="7317">
          <cell r="A7317">
            <v>105723</v>
          </cell>
          <cell r="B7317" t="str">
            <v>CAMBIO RETENEDORES 20HP (Motor</v>
          </cell>
          <cell r="C7317" t="str">
            <v>und</v>
          </cell>
          <cell r="E7317">
            <v>42397</v>
          </cell>
          <cell r="F7317">
            <v>37450</v>
          </cell>
        </row>
        <row r="7318">
          <cell r="A7318">
            <v>105721</v>
          </cell>
          <cell r="B7318" t="str">
            <v>CAMBIO RETENEDORES 7.5HP (Motor</v>
          </cell>
          <cell r="C7318" t="str">
            <v>und</v>
          </cell>
          <cell r="E7318">
            <v>42397</v>
          </cell>
          <cell r="F7318">
            <v>22500</v>
          </cell>
        </row>
        <row r="7319">
          <cell r="A7319">
            <v>105710</v>
          </cell>
          <cell r="B7319" t="str">
            <v>CAMBIO SELLOS (Motor Electrico2.4 a 5.0 HP</v>
          </cell>
          <cell r="C7319" t="str">
            <v>und</v>
          </cell>
          <cell r="E7319">
            <v>42396</v>
          </cell>
          <cell r="F7319">
            <v>35054</v>
          </cell>
        </row>
        <row r="7320">
          <cell r="A7320">
            <v>105711</v>
          </cell>
          <cell r="B7320" t="str">
            <v>CAMBIO SELLOS 7.2 HP (Motor Electrico 3.600</v>
          </cell>
          <cell r="C7320" t="str">
            <v>und</v>
          </cell>
          <cell r="E7320">
            <v>42396</v>
          </cell>
          <cell r="F7320">
            <v>52200</v>
          </cell>
        </row>
        <row r="7321">
          <cell r="A7321">
            <v>104889</v>
          </cell>
          <cell r="B7321" t="str">
            <v>Canal Lám.Galv. Cal.16 (D=0.50m)Sin</v>
          </cell>
          <cell r="C7321" t="str">
            <v>ML</v>
          </cell>
          <cell r="E7321">
            <v>42864</v>
          </cell>
          <cell r="F7321">
            <v>45000</v>
          </cell>
        </row>
        <row r="7322">
          <cell r="A7322">
            <v>104890</v>
          </cell>
          <cell r="B7322" t="str">
            <v>Canal Lám.Galv. Cal.16 (D=1.10m)Sin</v>
          </cell>
          <cell r="C7322" t="str">
            <v>ML</v>
          </cell>
          <cell r="E7322">
            <v>42627</v>
          </cell>
          <cell r="F7322">
            <v>60000</v>
          </cell>
        </row>
        <row r="7323">
          <cell r="A7323">
            <v>104891</v>
          </cell>
          <cell r="B7323" t="str">
            <v>Canal Lám.Galv. Cal.16 (D=1.20m)Sin</v>
          </cell>
          <cell r="C7323" t="str">
            <v>ML</v>
          </cell>
          <cell r="E7323">
            <v>41260</v>
          </cell>
          <cell r="F7323">
            <v>105000</v>
          </cell>
        </row>
        <row r="7324">
          <cell r="A7324">
            <v>104893</v>
          </cell>
          <cell r="B7324" t="str">
            <v>Canal Lám.Galv. Cal.16 (D=1.50m)Sin</v>
          </cell>
          <cell r="C7324" t="str">
            <v>ML</v>
          </cell>
          <cell r="E7324">
            <v>41260</v>
          </cell>
          <cell r="F7324">
            <v>125000</v>
          </cell>
        </row>
        <row r="7325">
          <cell r="A7325">
            <v>104892</v>
          </cell>
          <cell r="B7325" t="str">
            <v>Canal Lám.Galv. Cal.16 (D=2.44m)Sin</v>
          </cell>
          <cell r="C7325" t="str">
            <v>ML</v>
          </cell>
          <cell r="E7325">
            <v>41260</v>
          </cell>
          <cell r="F7325">
            <v>180000</v>
          </cell>
        </row>
        <row r="7327">
          <cell r="B7327" t="str">
            <v>Tekhne Ltda. Control Integral de Obras</v>
          </cell>
        </row>
        <row r="7331">
          <cell r="B7331" t="str">
            <v>Listado de Insumos</v>
          </cell>
        </row>
        <row r="7333">
          <cell r="A7333">
            <v>43132</v>
          </cell>
          <cell r="C7333" t="str">
            <v>INSTITUTO DISTRITAL DE RECREACION Y</v>
          </cell>
          <cell r="E7333" t="str">
            <v>Página **</v>
          </cell>
        </row>
        <row r="7336">
          <cell r="A7336" t="str">
            <v>Código</v>
          </cell>
          <cell r="B7336" t="str">
            <v>Descripción</v>
          </cell>
          <cell r="D7336" t="str">
            <v>Unidad</v>
          </cell>
          <cell r="F7336" t="str">
            <v>Referencia</v>
          </cell>
        </row>
        <row r="7339">
          <cell r="A7339">
            <v>104894</v>
          </cell>
          <cell r="B7339" t="str">
            <v>Canal Lám.Galv. Cal.18 (D=1.00m)Sin</v>
          </cell>
          <cell r="C7339" t="str">
            <v>ML</v>
          </cell>
          <cell r="E7339">
            <v>41260</v>
          </cell>
          <cell r="F7339">
            <v>50000</v>
          </cell>
        </row>
        <row r="7340">
          <cell r="A7340">
            <v>104895</v>
          </cell>
          <cell r="B7340" t="str">
            <v>Canal Lám.Galv. Cal.18 (D=1.22m)Sin</v>
          </cell>
          <cell r="C7340" t="str">
            <v>ML</v>
          </cell>
          <cell r="E7340">
            <v>41260</v>
          </cell>
          <cell r="F7340">
            <v>72000</v>
          </cell>
        </row>
        <row r="7341">
          <cell r="A7341">
            <v>104896</v>
          </cell>
          <cell r="B7341" t="str">
            <v>Canal Lám.Galv. Cal.20 (D=1.22m)Sin</v>
          </cell>
          <cell r="C7341" t="str">
            <v>ML</v>
          </cell>
          <cell r="E7341">
            <v>41260</v>
          </cell>
          <cell r="F7341">
            <v>60000</v>
          </cell>
        </row>
        <row r="7342">
          <cell r="A7342">
            <v>104897</v>
          </cell>
          <cell r="B7342" t="str">
            <v>Canal Lám.Galv. Cal.22 (D=0.50m)Sin</v>
          </cell>
          <cell r="C7342" t="str">
            <v>ML</v>
          </cell>
          <cell r="E7342">
            <v>42856</v>
          </cell>
          <cell r="F7342">
            <v>17000</v>
          </cell>
        </row>
        <row r="7343">
          <cell r="A7343">
            <v>105979</v>
          </cell>
          <cell r="B7343" t="str">
            <v>CanaletaPolimeroPistaAtletismo(Sum+Inst)Norma</v>
          </cell>
          <cell r="C7343" t="str">
            <v>ML</v>
          </cell>
          <cell r="E7343">
            <v>42829</v>
          </cell>
          <cell r="F7343">
            <v>295211</v>
          </cell>
        </row>
        <row r="7344">
          <cell r="A7344">
            <v>106338</v>
          </cell>
          <cell r="B7344" t="str">
            <v>CAÑUELA POLIETILENO (1") E=1 1/2" FOIL</v>
          </cell>
          <cell r="C7344" t="str">
            <v>ML</v>
          </cell>
          <cell r="E7344">
            <v>42854</v>
          </cell>
          <cell r="F7344">
            <v>19134</v>
          </cell>
        </row>
        <row r="7345">
          <cell r="A7345">
            <v>106342</v>
          </cell>
          <cell r="B7345" t="str">
            <v>CAÑUELA POLIETILENO (1") E=1" FOIL</v>
          </cell>
          <cell r="C7345" t="str">
            <v>ML</v>
          </cell>
          <cell r="E7345">
            <v>42854</v>
          </cell>
          <cell r="F7345">
            <v>17320</v>
          </cell>
        </row>
        <row r="7346">
          <cell r="A7346">
            <v>106346</v>
          </cell>
          <cell r="B7346" t="str">
            <v>CAÑUELA POLIETILENO (1") E=2" FOIL</v>
          </cell>
          <cell r="C7346" t="str">
            <v>ML</v>
          </cell>
          <cell r="E7346">
            <v>42854</v>
          </cell>
          <cell r="F7346">
            <v>26600</v>
          </cell>
        </row>
        <row r="7347">
          <cell r="A7347">
            <v>106337</v>
          </cell>
          <cell r="B7347" t="str">
            <v>CAÑUELA POLIETILENO (1/2") E=1 1/2" FOIL</v>
          </cell>
          <cell r="C7347" t="str">
            <v>ML</v>
          </cell>
          <cell r="E7347">
            <v>42854</v>
          </cell>
          <cell r="F7347">
            <v>18340</v>
          </cell>
        </row>
        <row r="7348">
          <cell r="A7348">
            <v>106341</v>
          </cell>
          <cell r="B7348" t="str">
            <v>CAÑUELA POLIETILENO (1/2") E=1" FOIL</v>
          </cell>
          <cell r="C7348" t="str">
            <v>ML</v>
          </cell>
          <cell r="E7348">
            <v>42854</v>
          </cell>
          <cell r="F7348">
            <v>15050</v>
          </cell>
        </row>
        <row r="7349">
          <cell r="A7349">
            <v>106345</v>
          </cell>
          <cell r="B7349" t="str">
            <v>CAÑUELA POLIETILENO (1/2") E=2" FOIL</v>
          </cell>
          <cell r="C7349" t="str">
            <v>ML</v>
          </cell>
          <cell r="E7349">
            <v>42854</v>
          </cell>
          <cell r="F7349">
            <v>25248</v>
          </cell>
        </row>
        <row r="7350">
          <cell r="A7350">
            <v>106344</v>
          </cell>
          <cell r="B7350" t="str">
            <v>CAÑUELA POLIETILENO (2 1/2") E=1" FOIL</v>
          </cell>
          <cell r="C7350" t="str">
            <v>ML</v>
          </cell>
          <cell r="E7350">
            <v>42854</v>
          </cell>
          <cell r="F7350">
            <v>21570</v>
          </cell>
        </row>
        <row r="7351">
          <cell r="A7351">
            <v>106339</v>
          </cell>
          <cell r="B7351" t="str">
            <v>CAÑUELA POLIETILENO (2") E=1 1/2" FOIL</v>
          </cell>
          <cell r="C7351" t="str">
            <v>ML</v>
          </cell>
          <cell r="E7351">
            <v>42854</v>
          </cell>
          <cell r="F7351">
            <v>23520</v>
          </cell>
        </row>
        <row r="7352">
          <cell r="A7352">
            <v>106343</v>
          </cell>
          <cell r="B7352" t="str">
            <v>CAÑUELA POLIETILENO (2") E=1" FOIL</v>
          </cell>
          <cell r="C7352" t="str">
            <v>ML</v>
          </cell>
          <cell r="E7352">
            <v>42854</v>
          </cell>
          <cell r="F7352">
            <v>18578</v>
          </cell>
        </row>
        <row r="7353">
          <cell r="A7353">
            <v>106347</v>
          </cell>
          <cell r="B7353" t="str">
            <v>CAÑUELA POLIETILENO (2") E=2" FOIL</v>
          </cell>
          <cell r="C7353" t="str">
            <v>ML</v>
          </cell>
          <cell r="E7353">
            <v>42854</v>
          </cell>
          <cell r="F7353">
            <v>35840</v>
          </cell>
        </row>
        <row r="7354">
          <cell r="A7354">
            <v>106340</v>
          </cell>
          <cell r="B7354" t="str">
            <v>CAÑUELA POLIETILENO (21/2") E=1 1/2" FOIL</v>
          </cell>
          <cell r="C7354" t="str">
            <v>ML</v>
          </cell>
          <cell r="E7354">
            <v>42854</v>
          </cell>
          <cell r="F7354">
            <v>29680</v>
          </cell>
        </row>
        <row r="7355">
          <cell r="A7355">
            <v>105681</v>
          </cell>
          <cell r="B7355" t="str">
            <v>CELDA AQUACELL RD CON KIT (Celda</v>
          </cell>
          <cell r="C7355" t="str">
            <v>UN</v>
          </cell>
          <cell r="E7355">
            <v>42642</v>
          </cell>
          <cell r="F7355">
            <v>151727</v>
          </cell>
        </row>
        <row r="7356">
          <cell r="A7356">
            <v>106300</v>
          </cell>
          <cell r="B7356" t="str">
            <v>CHAQUE GLOBO Ø1" (125-200psi)</v>
          </cell>
          <cell r="C7356" t="str">
            <v>UN</v>
          </cell>
          <cell r="E7356">
            <v>42851</v>
          </cell>
          <cell r="F7356">
            <v>91273</v>
          </cell>
        </row>
        <row r="7357">
          <cell r="A7357">
            <v>106299</v>
          </cell>
          <cell r="B7357" t="str">
            <v>CHAQUE GLOBO Ø2" (125-200psi)</v>
          </cell>
          <cell r="C7357" t="str">
            <v>UN</v>
          </cell>
          <cell r="E7357">
            <v>42851</v>
          </cell>
          <cell r="F7357">
            <v>359023</v>
          </cell>
        </row>
        <row r="7358">
          <cell r="A7358">
            <v>106329</v>
          </cell>
          <cell r="B7358" t="str">
            <v>CHEQUE GLOBO 1/2”-200PSI</v>
          </cell>
          <cell r="C7358" t="str">
            <v>UN</v>
          </cell>
          <cell r="E7358">
            <v>42853</v>
          </cell>
          <cell r="F7358">
            <v>36057</v>
          </cell>
        </row>
        <row r="7359">
          <cell r="A7359">
            <v>103526</v>
          </cell>
          <cell r="B7359" t="str">
            <v>CHEQUE AMORTIGUADO EXTREMO</v>
          </cell>
          <cell r="C7359" t="str">
            <v>und</v>
          </cell>
          <cell r="E7359">
            <v>43040</v>
          </cell>
          <cell r="F7359">
            <v>116620</v>
          </cell>
        </row>
        <row r="7360">
          <cell r="A7360">
            <v>103525</v>
          </cell>
          <cell r="B7360" t="str">
            <v>CHEQUE AMORTIGUADO EXTREMO</v>
          </cell>
          <cell r="C7360" t="str">
            <v>und</v>
          </cell>
          <cell r="E7360">
            <v>42851</v>
          </cell>
          <cell r="F7360">
            <v>321776</v>
          </cell>
        </row>
        <row r="7361">
          <cell r="A7361">
            <v>106273</v>
          </cell>
          <cell r="B7361" t="str">
            <v>CHEQUE AMORTIGUADO EXTREMO</v>
          </cell>
          <cell r="C7361" t="str">
            <v>UN</v>
          </cell>
          <cell r="E7361">
            <v>42849</v>
          </cell>
          <cell r="F7361">
            <v>286790</v>
          </cell>
        </row>
        <row r="7362">
          <cell r="A7362">
            <v>106272</v>
          </cell>
          <cell r="B7362" t="str">
            <v>CHEQUE AMORTIGUADO EXTREMO</v>
          </cell>
          <cell r="C7362" t="str">
            <v>UN</v>
          </cell>
          <cell r="E7362">
            <v>42849</v>
          </cell>
          <cell r="F7362">
            <v>238000</v>
          </cell>
        </row>
        <row r="7363">
          <cell r="A7363">
            <v>106274</v>
          </cell>
          <cell r="B7363" t="str">
            <v>CHEQUE AMORTIGUADO EXTREMO</v>
          </cell>
          <cell r="C7363" t="str">
            <v>UN</v>
          </cell>
          <cell r="E7363">
            <v>42849</v>
          </cell>
          <cell r="F7363">
            <v>321776</v>
          </cell>
        </row>
        <row r="7364">
          <cell r="A7364">
            <v>106275</v>
          </cell>
          <cell r="B7364" t="str">
            <v>CHEQUE AMORTIGUADO EXTREMO</v>
          </cell>
          <cell r="C7364" t="str">
            <v>UN</v>
          </cell>
          <cell r="E7364">
            <v>42849</v>
          </cell>
          <cell r="F7364">
            <v>712810</v>
          </cell>
        </row>
        <row r="7366">
          <cell r="A7366">
            <v>100055</v>
          </cell>
          <cell r="B7366" t="str">
            <v>Cheque bridado acero al carbon d=2" **</v>
          </cell>
          <cell r="C7366" t="str">
            <v>UN</v>
          </cell>
          <cell r="D7366" t="str">
            <v>CHEC 02</v>
          </cell>
          <cell r="E7366">
            <v>40241</v>
          </cell>
          <cell r="F7366">
            <v>250560</v>
          </cell>
        </row>
        <row r="7367">
          <cell r="A7367">
            <v>100057</v>
          </cell>
          <cell r="B7367" t="str">
            <v>Cheque bridado acero al carbon d=3" **</v>
          </cell>
          <cell r="C7367" t="str">
            <v>UN</v>
          </cell>
          <cell r="D7367" t="str">
            <v>CHEC 02</v>
          </cell>
          <cell r="E7367">
            <v>40241</v>
          </cell>
          <cell r="F7367">
            <v>638000</v>
          </cell>
        </row>
        <row r="7368">
          <cell r="A7368">
            <v>100060</v>
          </cell>
          <cell r="B7368" t="str">
            <v>Cheque bridado acero al carbon d=4" **</v>
          </cell>
          <cell r="C7368" t="str">
            <v>UN</v>
          </cell>
          <cell r="D7368" t="str">
            <v>CHEC 02</v>
          </cell>
          <cell r="E7368">
            <v>39664</v>
          </cell>
          <cell r="F7368">
            <v>765600</v>
          </cell>
        </row>
        <row r="7369">
          <cell r="A7369">
            <v>2015</v>
          </cell>
          <cell r="B7369" t="str">
            <v>CHEQUE CORTINA HORIZONTAL TIPO HI ½"</v>
          </cell>
          <cell r="C7369" t="str">
            <v>UN</v>
          </cell>
          <cell r="D7369" t="str">
            <v>CHEC 02</v>
          </cell>
          <cell r="E7369">
            <v>40241</v>
          </cell>
          <cell r="F7369">
            <v>174000</v>
          </cell>
        </row>
        <row r="7370">
          <cell r="A7370">
            <v>815</v>
          </cell>
          <cell r="B7370" t="str">
            <v>CHEQUE CORTINA HORIZONTAL TIPO HI 1½"</v>
          </cell>
          <cell r="C7370" t="str">
            <v>UN</v>
          </cell>
          <cell r="D7370" t="str">
            <v>CHEC 10</v>
          </cell>
          <cell r="E7370">
            <v>42167</v>
          </cell>
          <cell r="F7370">
            <v>116000</v>
          </cell>
        </row>
        <row r="7371">
          <cell r="A7371">
            <v>2016</v>
          </cell>
          <cell r="B7371" t="str">
            <v>CHEQUE CORTINA HORIZONTAL TIPO HI 3/4"</v>
          </cell>
          <cell r="C7371" t="str">
            <v>Un</v>
          </cell>
          <cell r="D7371" t="str">
            <v>CHEC 04</v>
          </cell>
          <cell r="E7371">
            <v>40241</v>
          </cell>
          <cell r="F7371">
            <v>174000</v>
          </cell>
        </row>
        <row r="7372">
          <cell r="A7372">
            <v>105460</v>
          </cell>
          <cell r="B7372" t="str">
            <v>CHEQUE CORTINA Ø 1"(125-200PSI)SELLO</v>
          </cell>
          <cell r="C7372" t="str">
            <v>UN</v>
          </cell>
          <cell r="D7372" t="str">
            <v>CHEC 02</v>
          </cell>
          <cell r="E7372">
            <v>42509</v>
          </cell>
          <cell r="F7372">
            <v>61422</v>
          </cell>
        </row>
        <row r="7373">
          <cell r="A7373">
            <v>105462</v>
          </cell>
          <cell r="B7373" t="str">
            <v>CHEQUE CORTINA Ø 11/2"(125-200PSI)SELLO</v>
          </cell>
          <cell r="C7373" t="str">
            <v>UN</v>
          </cell>
          <cell r="D7373" t="str">
            <v>CHEC 02</v>
          </cell>
          <cell r="E7373">
            <v>42509</v>
          </cell>
          <cell r="F7373">
            <v>135181</v>
          </cell>
        </row>
        <row r="7374">
          <cell r="A7374">
            <v>105461</v>
          </cell>
          <cell r="B7374" t="str">
            <v>CHEQUE CORTINA Ø 11/4"(125-200PSI)SELLO</v>
          </cell>
          <cell r="C7374" t="str">
            <v>UN</v>
          </cell>
          <cell r="D7374" t="str">
            <v>CHEC 02</v>
          </cell>
          <cell r="E7374">
            <v>42509</v>
          </cell>
          <cell r="F7374">
            <v>106754</v>
          </cell>
        </row>
        <row r="7375">
          <cell r="A7375">
            <v>105463</v>
          </cell>
          <cell r="B7375" t="str">
            <v>CHEQUE CORTINA Ø 2"(125-200PSI)SELLO</v>
          </cell>
          <cell r="C7375" t="str">
            <v>UN</v>
          </cell>
          <cell r="D7375" t="str">
            <v>CHEC 02</v>
          </cell>
          <cell r="E7375">
            <v>42509</v>
          </cell>
          <cell r="F7375">
            <v>185467</v>
          </cell>
        </row>
        <row r="7377">
          <cell r="A7377">
            <v>105464</v>
          </cell>
          <cell r="B7377" t="str">
            <v>CHEQUE CORTINA RW DE 4"</v>
          </cell>
          <cell r="C7377" t="str">
            <v>und</v>
          </cell>
          <cell r="E7377">
            <v>41932</v>
          </cell>
          <cell r="F7377">
            <v>1077176</v>
          </cell>
        </row>
        <row r="7378">
          <cell r="A7378">
            <v>106319</v>
          </cell>
          <cell r="B7378" t="str">
            <v>CHEQUE GLOBO Ø2 1/2"(125/200)</v>
          </cell>
          <cell r="C7378" t="str">
            <v>UN</v>
          </cell>
          <cell r="E7378">
            <v>42853</v>
          </cell>
          <cell r="F7378">
            <v>382370</v>
          </cell>
        </row>
        <row r="7379">
          <cell r="A7379">
            <v>104451</v>
          </cell>
          <cell r="B7379" t="str">
            <v>CHEQUE HIDRO 3" PARA SISTEMA. EYECTOR</v>
          </cell>
          <cell r="C7379" t="str">
            <v>UN</v>
          </cell>
          <cell r="E7379">
            <v>41121</v>
          </cell>
          <cell r="F7379">
            <v>314070</v>
          </cell>
        </row>
        <row r="7380">
          <cell r="A7380">
            <v>106318</v>
          </cell>
          <cell r="B7380" t="str">
            <v>CHEQUE HIDRO 3" PARA SISTEMA. EYECTOR</v>
          </cell>
          <cell r="C7380" t="str">
            <v>UN</v>
          </cell>
          <cell r="E7380">
            <v>42853</v>
          </cell>
          <cell r="F7380">
            <v>486234</v>
          </cell>
        </row>
        <row r="7381">
          <cell r="A7381">
            <v>106317</v>
          </cell>
          <cell r="B7381" t="str">
            <v>CHEQUE HIDRO BRIDADO Ø3”-300PSI</v>
          </cell>
          <cell r="C7381" t="str">
            <v>UN</v>
          </cell>
          <cell r="E7381">
            <v>42853</v>
          </cell>
          <cell r="F7381">
            <v>486234</v>
          </cell>
        </row>
        <row r="7382">
          <cell r="A7382">
            <v>106332</v>
          </cell>
          <cell r="B7382" t="str">
            <v>CHEQUE HIDROBRIDADO Ø6”-300PSI -ACERO</v>
          </cell>
          <cell r="C7382" t="str">
            <v>UN</v>
          </cell>
          <cell r="E7382">
            <v>42853</v>
          </cell>
          <cell r="F7382">
            <v>1244502</v>
          </cell>
        </row>
        <row r="7383">
          <cell r="A7383">
            <v>104292</v>
          </cell>
          <cell r="B7383" t="str">
            <v>CHEQUE VERTICAL 1/2" HELBERT</v>
          </cell>
          <cell r="C7383" t="str">
            <v>und</v>
          </cell>
          <cell r="E7383">
            <v>40940</v>
          </cell>
          <cell r="F7383">
            <v>22900</v>
          </cell>
        </row>
        <row r="7384">
          <cell r="A7384">
            <v>104548</v>
          </cell>
          <cell r="B7384" t="str">
            <v>CHEQUE VERTICAL HYDRO DE 1/2"</v>
          </cell>
          <cell r="C7384" t="str">
            <v>UN</v>
          </cell>
          <cell r="E7384">
            <v>41162</v>
          </cell>
          <cell r="F7384">
            <v>7900</v>
          </cell>
        </row>
        <row r="7386">
          <cell r="A7386">
            <v>101738</v>
          </cell>
          <cell r="B7386" t="str">
            <v>Codo 11 1/4° Mec. 6" Fontanar **</v>
          </cell>
          <cell r="C7386" t="str">
            <v>UN</v>
          </cell>
          <cell r="D7386">
            <v>10635</v>
          </cell>
          <cell r="E7386">
            <v>40121</v>
          </cell>
          <cell r="F7386">
            <v>126972</v>
          </cell>
        </row>
        <row r="7387">
          <cell r="A7387">
            <v>100495</v>
          </cell>
          <cell r="B7387" t="str">
            <v>CODO 45° PVCP Ø 4" S/NORMA ICONTEC*</v>
          </cell>
          <cell r="C7387" t="str">
            <v>UN</v>
          </cell>
          <cell r="D7387">
            <v>1531004106</v>
          </cell>
          <cell r="E7387">
            <v>42857</v>
          </cell>
          <cell r="F7387">
            <v>45000</v>
          </cell>
        </row>
        <row r="7388">
          <cell r="A7388">
            <v>100206</v>
          </cell>
          <cell r="B7388" t="str">
            <v>codo polietileno d=1" para gas</v>
          </cell>
          <cell r="C7388" t="str">
            <v>UN</v>
          </cell>
          <cell r="D7388">
            <v>240408001</v>
          </cell>
          <cell r="E7388">
            <v>40121</v>
          </cell>
          <cell r="F7388">
            <v>23081</v>
          </cell>
        </row>
        <row r="7389">
          <cell r="A7389">
            <v>100204</v>
          </cell>
          <cell r="B7389" t="str">
            <v>codo polietileno d=1/2" para gas</v>
          </cell>
          <cell r="C7389" t="str">
            <v>UN</v>
          </cell>
          <cell r="D7389">
            <v>240408001</v>
          </cell>
          <cell r="E7389">
            <v>40121</v>
          </cell>
          <cell r="F7389">
            <v>17066</v>
          </cell>
        </row>
        <row r="7390">
          <cell r="A7390">
            <v>100207</v>
          </cell>
          <cell r="B7390" t="str">
            <v>codo polietileno d=2" para gas</v>
          </cell>
          <cell r="C7390" t="str">
            <v>UN</v>
          </cell>
          <cell r="D7390">
            <v>240408001</v>
          </cell>
          <cell r="E7390">
            <v>40121</v>
          </cell>
          <cell r="F7390">
            <v>52239</v>
          </cell>
        </row>
        <row r="7391">
          <cell r="A7391">
            <v>100028</v>
          </cell>
          <cell r="B7391" t="str">
            <v>codo polietileno d=3" para gas</v>
          </cell>
          <cell r="C7391" t="str">
            <v>UN</v>
          </cell>
          <cell r="D7391">
            <v>240408001</v>
          </cell>
          <cell r="E7391">
            <v>40121</v>
          </cell>
          <cell r="F7391">
            <v>111956</v>
          </cell>
        </row>
        <row r="7393">
          <cell r="B7393" t="str">
            <v>Tekhne Ltda. Control Integral de Obras</v>
          </cell>
        </row>
        <row r="7397">
          <cell r="B7397" t="str">
            <v>Listado de Insumos</v>
          </cell>
        </row>
        <row r="7399">
          <cell r="A7399">
            <v>43132</v>
          </cell>
          <cell r="C7399" t="str">
            <v>INSTITUTO DISTRITAL DE RECREACION Y</v>
          </cell>
          <cell r="E7399" t="str">
            <v>Página **</v>
          </cell>
        </row>
        <row r="7402">
          <cell r="A7402" t="str">
            <v>Código</v>
          </cell>
          <cell r="B7402" t="str">
            <v>Descripción</v>
          </cell>
          <cell r="D7402" t="str">
            <v>Unidad</v>
          </cell>
          <cell r="F7402" t="str">
            <v>Referencia</v>
          </cell>
        </row>
        <row r="7405">
          <cell r="A7405">
            <v>100205</v>
          </cell>
          <cell r="B7405" t="str">
            <v>codo polietileno d=3/4" para gas</v>
          </cell>
          <cell r="C7405" t="str">
            <v>UN</v>
          </cell>
          <cell r="D7405">
            <v>240408001</v>
          </cell>
          <cell r="E7405">
            <v>40121</v>
          </cell>
          <cell r="F7405">
            <v>17869</v>
          </cell>
        </row>
        <row r="7406">
          <cell r="A7406">
            <v>100208</v>
          </cell>
          <cell r="B7406" t="str">
            <v>codo polietileno d=4" para gas</v>
          </cell>
          <cell r="C7406" t="str">
            <v>UN</v>
          </cell>
          <cell r="D7406">
            <v>240408001</v>
          </cell>
          <cell r="E7406">
            <v>40121</v>
          </cell>
          <cell r="F7406">
            <v>212362</v>
          </cell>
        </row>
        <row r="7407">
          <cell r="A7407">
            <v>100209</v>
          </cell>
          <cell r="B7407" t="str">
            <v>codo polietileno d=6" para gas</v>
          </cell>
          <cell r="C7407" t="str">
            <v>UN</v>
          </cell>
          <cell r="D7407">
            <v>240408001</v>
          </cell>
          <cell r="E7407">
            <v>40121</v>
          </cell>
          <cell r="F7407">
            <v>375674</v>
          </cell>
        </row>
        <row r="7408">
          <cell r="A7408">
            <v>100987</v>
          </cell>
          <cell r="B7408" t="str">
            <v>Codo 22 1/2° PVC Unión Mec. 6" **</v>
          </cell>
          <cell r="C7408" t="str">
            <v>UN</v>
          </cell>
          <cell r="D7408">
            <v>10652</v>
          </cell>
          <cell r="E7408">
            <v>40121</v>
          </cell>
          <cell r="F7408">
            <v>141999</v>
          </cell>
        </row>
        <row r="7409">
          <cell r="A7409">
            <v>102447</v>
          </cell>
          <cell r="B7409" t="str">
            <v>CODO 45° CALIENTE 3/4" ULTRATEMP PAVCO</v>
          </cell>
          <cell r="C7409" t="str">
            <v>UN</v>
          </cell>
          <cell r="D7409">
            <v>10827</v>
          </cell>
          <cell r="E7409">
            <v>40009</v>
          </cell>
          <cell r="F7409">
            <v>1317</v>
          </cell>
        </row>
        <row r="7410">
          <cell r="A7410">
            <v>827</v>
          </cell>
          <cell r="B7410" t="str">
            <v>CODO 45° CPVC 3/4" S/NORMA ICONTEC</v>
          </cell>
          <cell r="C7410" t="str">
            <v>UN</v>
          </cell>
          <cell r="D7410">
            <v>10827</v>
          </cell>
          <cell r="E7410">
            <v>42852</v>
          </cell>
          <cell r="F7410">
            <v>1167.58</v>
          </cell>
        </row>
        <row r="7411">
          <cell r="A7411">
            <v>825</v>
          </cell>
          <cell r="B7411" t="str">
            <v>CODO 45° PRESION ½" S/NORMA ICONTEC</v>
          </cell>
          <cell r="C7411" t="str">
            <v>UN</v>
          </cell>
          <cell r="D7411">
            <v>10806</v>
          </cell>
          <cell r="E7411">
            <v>42789</v>
          </cell>
          <cell r="F7411">
            <v>434</v>
          </cell>
        </row>
        <row r="7412">
          <cell r="A7412">
            <v>826</v>
          </cell>
          <cell r="B7412" t="str">
            <v>CODO 45° PRESION PVC 3/4" S/NORMA</v>
          </cell>
          <cell r="C7412" t="str">
            <v>UN</v>
          </cell>
          <cell r="D7412">
            <v>10828</v>
          </cell>
          <cell r="E7412">
            <v>42864</v>
          </cell>
          <cell r="F7412">
            <v>443</v>
          </cell>
        </row>
        <row r="7413">
          <cell r="A7413">
            <v>823</v>
          </cell>
          <cell r="B7413" t="str">
            <v>CODO 45° PRESION 1" S/NORMA ICONTEC</v>
          </cell>
          <cell r="C7413" t="str">
            <v>UN</v>
          </cell>
          <cell r="D7413">
            <v>10796</v>
          </cell>
          <cell r="E7413">
            <v>42828</v>
          </cell>
          <cell r="F7413">
            <v>1397</v>
          </cell>
        </row>
        <row r="7414">
          <cell r="A7414">
            <v>830</v>
          </cell>
          <cell r="B7414" t="str">
            <v>CODO 45° PRESION 3"S/NORMA ICONTEC</v>
          </cell>
          <cell r="C7414" t="str">
            <v>UN</v>
          </cell>
          <cell r="D7414">
            <v>10822</v>
          </cell>
          <cell r="E7414">
            <v>42481</v>
          </cell>
          <cell r="F7414">
            <v>16665</v>
          </cell>
        </row>
        <row r="7416">
          <cell r="A7416">
            <v>104912</v>
          </cell>
          <cell r="B7416" t="str">
            <v>CODO 45° PRESION Ø2" PVC S/NORMA</v>
          </cell>
          <cell r="C7416" t="str">
            <v>UN</v>
          </cell>
          <cell r="E7416">
            <v>42762</v>
          </cell>
          <cell r="F7416">
            <v>5606</v>
          </cell>
        </row>
        <row r="7418">
          <cell r="A7418">
            <v>100496</v>
          </cell>
          <cell r="B7418" t="str">
            <v>Codo 45° PVCP 2" SCH40 **</v>
          </cell>
          <cell r="C7418" t="str">
            <v>UN</v>
          </cell>
          <cell r="D7418">
            <v>1531004106</v>
          </cell>
          <cell r="E7418">
            <v>40681</v>
          </cell>
          <cell r="F7418">
            <v>8494</v>
          </cell>
        </row>
        <row r="7419">
          <cell r="A7419">
            <v>101715</v>
          </cell>
          <cell r="B7419" t="str">
            <v>CODO 45° SANITARIO 3" C x C PAVCO</v>
          </cell>
          <cell r="C7419" t="str">
            <v>UN</v>
          </cell>
          <cell r="D7419">
            <v>10920</v>
          </cell>
          <cell r="E7419">
            <v>42929</v>
          </cell>
          <cell r="F7419">
            <v>3900</v>
          </cell>
        </row>
        <row r="7420">
          <cell r="A7420">
            <v>101297</v>
          </cell>
          <cell r="B7420" t="str">
            <v>CODO 45° SANITARIO 3" CxC PAVCO</v>
          </cell>
          <cell r="C7420" t="str">
            <v>UN</v>
          </cell>
          <cell r="D7420">
            <v>10922</v>
          </cell>
          <cell r="E7420">
            <v>40681</v>
          </cell>
          <cell r="F7420">
            <v>5575</v>
          </cell>
        </row>
        <row r="7421">
          <cell r="A7421">
            <v>101716</v>
          </cell>
          <cell r="B7421" t="str">
            <v>CODO 45° SANITARIO 4" C x C S/NORMA</v>
          </cell>
          <cell r="C7421" t="str">
            <v>UN</v>
          </cell>
          <cell r="D7421">
            <v>10924</v>
          </cell>
          <cell r="E7421">
            <v>42789</v>
          </cell>
          <cell r="F7421">
            <v>6098</v>
          </cell>
        </row>
        <row r="7422">
          <cell r="A7422">
            <v>101844</v>
          </cell>
          <cell r="B7422" t="str">
            <v>CODO 45° SANITARIO 4" C x C 1/8 PAVCO</v>
          </cell>
          <cell r="C7422" t="str">
            <v>UN</v>
          </cell>
          <cell r="D7422">
            <v>10924</v>
          </cell>
          <cell r="E7422">
            <v>40681</v>
          </cell>
          <cell r="F7422">
            <v>9729</v>
          </cell>
        </row>
        <row r="7423">
          <cell r="A7423">
            <v>101845</v>
          </cell>
          <cell r="B7423" t="str">
            <v>CODO 45° SANITARIO 4" C x E 1/8 PAVCO</v>
          </cell>
          <cell r="C7423" t="str">
            <v>UN</v>
          </cell>
          <cell r="D7423">
            <v>10924</v>
          </cell>
          <cell r="E7423">
            <v>40681</v>
          </cell>
          <cell r="F7423">
            <v>9729</v>
          </cell>
        </row>
        <row r="7424">
          <cell r="A7424">
            <v>101650</v>
          </cell>
          <cell r="B7424" t="str">
            <v>Codo 45°HG 1" **</v>
          </cell>
          <cell r="C7424" t="str">
            <v>UN</v>
          </cell>
          <cell r="D7424">
            <v>1530248118</v>
          </cell>
          <cell r="E7424">
            <v>40428</v>
          </cell>
          <cell r="F7424">
            <v>2118</v>
          </cell>
        </row>
        <row r="7425">
          <cell r="A7425">
            <v>101648</v>
          </cell>
          <cell r="B7425" t="str">
            <v>Codo 45°HG 1/ 2" **</v>
          </cell>
          <cell r="C7425" t="str">
            <v>UN</v>
          </cell>
          <cell r="D7425">
            <v>1530248118</v>
          </cell>
          <cell r="E7425">
            <v>42857</v>
          </cell>
          <cell r="F7425">
            <v>1278</v>
          </cell>
        </row>
        <row r="7426">
          <cell r="A7426">
            <v>101652</v>
          </cell>
          <cell r="B7426" t="str">
            <v>Codo 45°HG 11/2" **</v>
          </cell>
          <cell r="C7426" t="str">
            <v>UN</v>
          </cell>
          <cell r="D7426">
            <v>1530248118</v>
          </cell>
          <cell r="E7426">
            <v>40428</v>
          </cell>
          <cell r="F7426">
            <v>5135</v>
          </cell>
        </row>
        <row r="7427">
          <cell r="A7427">
            <v>101653</v>
          </cell>
          <cell r="B7427" t="str">
            <v>Codo 45°HG 2" **</v>
          </cell>
          <cell r="C7427" t="str">
            <v>UN</v>
          </cell>
          <cell r="D7427">
            <v>1530248118</v>
          </cell>
          <cell r="E7427">
            <v>40428</v>
          </cell>
          <cell r="F7427">
            <v>8494</v>
          </cell>
        </row>
        <row r="7428">
          <cell r="A7428">
            <v>101655</v>
          </cell>
          <cell r="B7428" t="str">
            <v>Codo 45°HG 3" **</v>
          </cell>
          <cell r="C7428" t="str">
            <v>UN</v>
          </cell>
          <cell r="D7428">
            <v>1530248118</v>
          </cell>
          <cell r="E7428">
            <v>40428</v>
          </cell>
          <cell r="F7428">
            <v>27344</v>
          </cell>
        </row>
        <row r="7429">
          <cell r="A7429">
            <v>101649</v>
          </cell>
          <cell r="B7429" t="str">
            <v>Codo 45°HG 3/4" **</v>
          </cell>
          <cell r="C7429" t="str">
            <v>UN</v>
          </cell>
          <cell r="D7429">
            <v>1530248118</v>
          </cell>
          <cell r="E7429">
            <v>40428</v>
          </cell>
          <cell r="F7429">
            <v>1112</v>
          </cell>
        </row>
        <row r="7431">
          <cell r="A7431">
            <v>105705</v>
          </cell>
          <cell r="B7431" t="str">
            <v>CODO 45°PVCP Ø6" S/NORMA ICONTEC</v>
          </cell>
          <cell r="C7431" t="str">
            <v>UN</v>
          </cell>
          <cell r="E7431">
            <v>43040</v>
          </cell>
          <cell r="F7431">
            <v>91222</v>
          </cell>
        </row>
        <row r="7433">
          <cell r="A7433">
            <v>100508</v>
          </cell>
          <cell r="B7433" t="str">
            <v>Codo 45º PVCP 1 1/2" SCH80 **</v>
          </cell>
          <cell r="C7433" t="str">
            <v>UN</v>
          </cell>
          <cell r="D7433">
            <v>1531004106</v>
          </cell>
          <cell r="E7433">
            <v>40434</v>
          </cell>
          <cell r="F7433">
            <v>29000</v>
          </cell>
        </row>
        <row r="7434">
          <cell r="A7434">
            <v>100310</v>
          </cell>
          <cell r="B7434" t="str">
            <v>Codo 45º PVCP 1 1/2"S/N0RMA ICONTEC*</v>
          </cell>
          <cell r="C7434" t="str">
            <v>UN</v>
          </cell>
          <cell r="D7434">
            <v>1531004106</v>
          </cell>
          <cell r="E7434">
            <v>42993</v>
          </cell>
          <cell r="F7434">
            <v>3900</v>
          </cell>
        </row>
        <row r="7435">
          <cell r="A7435">
            <v>100309</v>
          </cell>
          <cell r="B7435" t="str">
            <v>Codo 45º PVCP 1 1/4"</v>
          </cell>
          <cell r="C7435" t="str">
            <v>UN</v>
          </cell>
          <cell r="D7435">
            <v>1531004106</v>
          </cell>
          <cell r="E7435">
            <v>42859</v>
          </cell>
          <cell r="F7435">
            <v>1588</v>
          </cell>
        </row>
        <row r="7436">
          <cell r="A7436">
            <v>100507</v>
          </cell>
          <cell r="B7436" t="str">
            <v>Codo 45º PVCP 1 1/4" SCH80 **</v>
          </cell>
          <cell r="C7436" t="str">
            <v>UN</v>
          </cell>
          <cell r="D7436">
            <v>1531004106</v>
          </cell>
          <cell r="E7436">
            <v>40434</v>
          </cell>
          <cell r="F7436">
            <v>25520</v>
          </cell>
        </row>
        <row r="7437">
          <cell r="A7437">
            <v>100506</v>
          </cell>
          <cell r="B7437" t="str">
            <v>Codo 45º PVCP 2" SCH80 **</v>
          </cell>
          <cell r="C7437" t="str">
            <v>UN</v>
          </cell>
          <cell r="D7437">
            <v>1531004106</v>
          </cell>
          <cell r="E7437">
            <v>39660</v>
          </cell>
          <cell r="F7437">
            <v>36476</v>
          </cell>
        </row>
        <row r="7438">
          <cell r="A7438">
            <v>100494</v>
          </cell>
          <cell r="B7438" t="str">
            <v>Codo 45º PVCP 6" SCH40 **</v>
          </cell>
          <cell r="C7438" t="str">
            <v>UN</v>
          </cell>
          <cell r="D7438">
            <v>1531004106</v>
          </cell>
          <cell r="E7438">
            <v>40148</v>
          </cell>
          <cell r="F7438">
            <v>267262</v>
          </cell>
        </row>
        <row r="7439">
          <cell r="A7439">
            <v>100308</v>
          </cell>
          <cell r="B7439" t="str">
            <v>Codo 45º SW PVCP 1" SCH40 (NO USAR)</v>
          </cell>
          <cell r="C7439" t="str">
            <v>UN</v>
          </cell>
          <cell r="D7439">
            <v>1531004106</v>
          </cell>
          <cell r="E7439">
            <v>39668</v>
          </cell>
          <cell r="F7439">
            <v>4110</v>
          </cell>
        </row>
        <row r="7440">
          <cell r="A7440">
            <v>100306</v>
          </cell>
          <cell r="B7440" t="str">
            <v>Codo 45º SW PVCP 1/2" SCH40 (NO USAR)*</v>
          </cell>
          <cell r="C7440" t="str">
            <v>UN</v>
          </cell>
          <cell r="D7440">
            <v>1531004106</v>
          </cell>
          <cell r="E7440">
            <v>40147</v>
          </cell>
          <cell r="F7440">
            <v>538</v>
          </cell>
        </row>
        <row r="7441">
          <cell r="A7441">
            <v>100318</v>
          </cell>
          <cell r="B7441" t="str">
            <v>Codo 45º SW PVCP 10" SCH40 (NO USAR)</v>
          </cell>
          <cell r="C7441" t="str">
            <v>UN</v>
          </cell>
          <cell r="D7441">
            <v>1531004106</v>
          </cell>
          <cell r="E7441">
            <v>40144</v>
          </cell>
          <cell r="F7441">
            <v>826827</v>
          </cell>
        </row>
        <row r="7442">
          <cell r="A7442">
            <v>100319</v>
          </cell>
          <cell r="B7442" t="str">
            <v>Codo 45º SW PVCP 12" SCH40 (NO USAR)</v>
          </cell>
          <cell r="C7442" t="str">
            <v>UN</v>
          </cell>
          <cell r="D7442">
            <v>1531004106</v>
          </cell>
          <cell r="E7442">
            <v>40144</v>
          </cell>
          <cell r="F7442">
            <v>1160624</v>
          </cell>
        </row>
        <row r="7443">
          <cell r="A7443">
            <v>100312</v>
          </cell>
          <cell r="B7443" t="str">
            <v>Codo 45º SW PVCP 2 1/2" SCH40 (NO USAR)</v>
          </cell>
          <cell r="C7443" t="str">
            <v>UN</v>
          </cell>
          <cell r="D7443">
            <v>1531004106</v>
          </cell>
          <cell r="E7443">
            <v>40147</v>
          </cell>
          <cell r="F7443">
            <v>18601</v>
          </cell>
        </row>
        <row r="7444">
          <cell r="A7444">
            <v>100311</v>
          </cell>
          <cell r="B7444" t="str">
            <v>Codo 45º SW PVCP 2" SCH40 (NO USAR)</v>
          </cell>
          <cell r="C7444" t="str">
            <v>UN</v>
          </cell>
          <cell r="D7444">
            <v>1531004106</v>
          </cell>
          <cell r="E7444">
            <v>40147</v>
          </cell>
          <cell r="F7444">
            <v>17705</v>
          </cell>
        </row>
        <row r="7445">
          <cell r="A7445">
            <v>100313</v>
          </cell>
          <cell r="B7445" t="str">
            <v>Codo 45º SW PVCP 3" SCH40 (NO USAR)</v>
          </cell>
          <cell r="C7445" t="str">
            <v>UN</v>
          </cell>
          <cell r="D7445">
            <v>1531004106</v>
          </cell>
          <cell r="E7445">
            <v>40147</v>
          </cell>
          <cell r="F7445">
            <v>32038</v>
          </cell>
        </row>
        <row r="7446">
          <cell r="A7446">
            <v>100307</v>
          </cell>
          <cell r="B7446" t="str">
            <v>Codo 45º SW PVCP 3/4" SCH40 (NO USAR)</v>
          </cell>
          <cell r="C7446" t="str">
            <v>UN</v>
          </cell>
          <cell r="D7446">
            <v>1531004106</v>
          </cell>
          <cell r="E7446">
            <v>40144</v>
          </cell>
          <cell r="F7446">
            <v>855</v>
          </cell>
        </row>
        <row r="7447">
          <cell r="A7447">
            <v>100314</v>
          </cell>
          <cell r="B7447" t="str">
            <v>Codo 45º SW PVCP 4" SCH40 **</v>
          </cell>
          <cell r="C7447" t="str">
            <v>UN</v>
          </cell>
          <cell r="D7447">
            <v>1531004106</v>
          </cell>
          <cell r="E7447">
            <v>40144</v>
          </cell>
          <cell r="F7447">
            <v>64535</v>
          </cell>
        </row>
        <row r="7448">
          <cell r="A7448">
            <v>100315</v>
          </cell>
          <cell r="B7448" t="str">
            <v>Codo 45º SW PVCP 5" SCH40 (NO USAR)</v>
          </cell>
          <cell r="C7448" t="str">
            <v>UN</v>
          </cell>
          <cell r="D7448">
            <v>1531004106</v>
          </cell>
          <cell r="E7448">
            <v>40150</v>
          </cell>
          <cell r="F7448">
            <v>115450</v>
          </cell>
        </row>
        <row r="7449">
          <cell r="A7449">
            <v>100316</v>
          </cell>
          <cell r="B7449" t="str">
            <v>Codo 45º SW PVCP 6" SCH40 (NO USAR)</v>
          </cell>
          <cell r="C7449" t="str">
            <v>UN</v>
          </cell>
          <cell r="D7449">
            <v>1531004106</v>
          </cell>
          <cell r="E7449">
            <v>40144</v>
          </cell>
          <cell r="F7449">
            <v>177807</v>
          </cell>
        </row>
        <row r="7450">
          <cell r="A7450">
            <v>100317</v>
          </cell>
          <cell r="B7450" t="str">
            <v>Codo 45º SW PVCP 8" SCH40 (NO USAR)</v>
          </cell>
          <cell r="C7450" t="str">
            <v>UN</v>
          </cell>
          <cell r="D7450">
            <v>1531004106</v>
          </cell>
          <cell r="E7450">
            <v>40144</v>
          </cell>
          <cell r="F7450">
            <v>386080</v>
          </cell>
        </row>
        <row r="7452">
          <cell r="A7452">
            <v>104449</v>
          </cell>
          <cell r="B7452" t="str">
            <v>CODO 90 °GALVANIZADO Ø4"</v>
          </cell>
          <cell r="C7452" t="str">
            <v>UN</v>
          </cell>
          <cell r="E7452">
            <v>42821</v>
          </cell>
          <cell r="F7452">
            <v>41472</v>
          </cell>
        </row>
        <row r="7453">
          <cell r="A7453">
            <v>103600</v>
          </cell>
          <cell r="B7453" t="str">
            <v>CODO 90 PVCS 3" CXC S/NORMA ICONTEC</v>
          </cell>
          <cell r="C7453" t="str">
            <v>UN</v>
          </cell>
          <cell r="E7453">
            <v>42941</v>
          </cell>
          <cell r="F7453">
            <v>3150</v>
          </cell>
        </row>
        <row r="7454">
          <cell r="A7454">
            <v>106145</v>
          </cell>
          <cell r="B7454" t="str">
            <v>CODO 90° POLIPROPILENO Ø 1” (32MM)</v>
          </cell>
          <cell r="C7454" t="str">
            <v>UN</v>
          </cell>
          <cell r="E7454">
            <v>42831</v>
          </cell>
          <cell r="F7454">
            <v>3356</v>
          </cell>
        </row>
        <row r="7455">
          <cell r="A7455">
            <v>106148</v>
          </cell>
          <cell r="B7455" t="str">
            <v>CODO 90° POLIPROPILENO Ø 2” (63MM)</v>
          </cell>
          <cell r="C7455" t="str">
            <v>UN</v>
          </cell>
          <cell r="E7455">
            <v>42831</v>
          </cell>
          <cell r="F7455">
            <v>19338</v>
          </cell>
        </row>
        <row r="7456">
          <cell r="A7456">
            <v>106144</v>
          </cell>
          <cell r="B7456" t="str">
            <v>CODO 90° POLIPROPILENO Ø 3/4” (25MM)</v>
          </cell>
          <cell r="C7456" t="str">
            <v>UN</v>
          </cell>
          <cell r="E7456">
            <v>42831</v>
          </cell>
          <cell r="F7456">
            <v>1964</v>
          </cell>
        </row>
        <row r="7457">
          <cell r="A7457">
            <v>106310</v>
          </cell>
          <cell r="B7457" t="str">
            <v>CODO 90° POLIPROPILENO Ø 4”</v>
          </cell>
          <cell r="C7457" t="str">
            <v>UN</v>
          </cell>
          <cell r="E7457">
            <v>42852</v>
          </cell>
          <cell r="F7457">
            <v>137088</v>
          </cell>
        </row>
        <row r="7459">
          <cell r="A7459">
            <v>100717</v>
          </cell>
          <cell r="B7459" t="str">
            <v>CODO 90° AGUA CALIENTE 3/4" PAVCO O</v>
          </cell>
          <cell r="C7459" t="str">
            <v>UN</v>
          </cell>
          <cell r="D7459">
            <v>10876</v>
          </cell>
          <cell r="E7459">
            <v>41086</v>
          </cell>
          <cell r="F7459">
            <v>1695</v>
          </cell>
        </row>
        <row r="7460">
          <cell r="A7460">
            <v>1033</v>
          </cell>
          <cell r="B7460" t="str">
            <v>CODO 90° CALIENTE ½" ULTRATEMP PAVCO</v>
          </cell>
          <cell r="C7460" t="str">
            <v>UN</v>
          </cell>
          <cell r="D7460">
            <v>10853</v>
          </cell>
          <cell r="E7460">
            <v>40428</v>
          </cell>
          <cell r="F7460">
            <v>937</v>
          </cell>
        </row>
        <row r="7462">
          <cell r="B7462" t="str">
            <v>Tekhne Ltda. Control Integral de Obras</v>
          </cell>
        </row>
        <row r="7466">
          <cell r="B7466" t="str">
            <v>Listado de Insumos</v>
          </cell>
        </row>
        <row r="7468">
          <cell r="A7468">
            <v>43132</v>
          </cell>
          <cell r="C7468" t="str">
            <v>INSTITUTO DISTRITAL DE RECREACION Y</v>
          </cell>
          <cell r="E7468" t="str">
            <v>Página **</v>
          </cell>
        </row>
        <row r="7471">
          <cell r="A7471" t="str">
            <v>Código</v>
          </cell>
          <cell r="B7471" t="str">
            <v>Descripción</v>
          </cell>
          <cell r="D7471" t="str">
            <v>Unidad</v>
          </cell>
          <cell r="F7471" t="str">
            <v>Referencia</v>
          </cell>
        </row>
        <row r="7474">
          <cell r="A7474">
            <v>106372</v>
          </cell>
          <cell r="B7474" t="str">
            <v>CODO 90° COBRE Ø 1 1/2"</v>
          </cell>
          <cell r="C7474" t="str">
            <v>UN</v>
          </cell>
          <cell r="E7474">
            <v>42874</v>
          </cell>
          <cell r="F7474">
            <v>12495</v>
          </cell>
        </row>
        <row r="7475">
          <cell r="A7475">
            <v>106373</v>
          </cell>
          <cell r="B7475" t="str">
            <v>CODO 90° COBRE Ø 1 1/4"</v>
          </cell>
          <cell r="C7475" t="str">
            <v>UN</v>
          </cell>
          <cell r="E7475">
            <v>42874</v>
          </cell>
          <cell r="F7475">
            <v>8687</v>
          </cell>
        </row>
        <row r="7476">
          <cell r="A7476">
            <v>106375</v>
          </cell>
          <cell r="B7476" t="str">
            <v>CODO 90° COBRE Ø 1/2"</v>
          </cell>
          <cell r="C7476" t="str">
            <v>UN</v>
          </cell>
          <cell r="E7476">
            <v>42874</v>
          </cell>
          <cell r="F7476">
            <v>1071</v>
          </cell>
        </row>
        <row r="7477">
          <cell r="A7477">
            <v>106374</v>
          </cell>
          <cell r="B7477" t="str">
            <v>CODO 90° COBRE Ø 3/4"</v>
          </cell>
          <cell r="C7477" t="str">
            <v>UN</v>
          </cell>
          <cell r="E7477">
            <v>42874</v>
          </cell>
          <cell r="F7477">
            <v>2499</v>
          </cell>
        </row>
        <row r="7479">
          <cell r="A7479">
            <v>101618</v>
          </cell>
          <cell r="B7479" t="str">
            <v>CODO 90° CPVC 1 1/2" **</v>
          </cell>
          <cell r="C7479" t="str">
            <v>UN</v>
          </cell>
          <cell r="D7479">
            <v>12926</v>
          </cell>
          <cell r="E7479">
            <v>42874</v>
          </cell>
          <cell r="F7479">
            <v>14701</v>
          </cell>
        </row>
        <row r="7480">
          <cell r="A7480">
            <v>101617</v>
          </cell>
          <cell r="B7480" t="str">
            <v>CODO 90° CPVC 1" **</v>
          </cell>
          <cell r="C7480" t="str">
            <v>UN</v>
          </cell>
          <cell r="D7480">
            <v>12926</v>
          </cell>
          <cell r="E7480">
            <v>42874</v>
          </cell>
          <cell r="F7480">
            <v>4044</v>
          </cell>
        </row>
        <row r="7481">
          <cell r="A7481">
            <v>101615</v>
          </cell>
          <cell r="B7481" t="str">
            <v>CODO 90° CPVC 1/2" S/NORMA ICONTEC*</v>
          </cell>
          <cell r="C7481" t="str">
            <v>UN</v>
          </cell>
          <cell r="D7481">
            <v>12926</v>
          </cell>
          <cell r="E7481">
            <v>42852</v>
          </cell>
          <cell r="F7481">
            <v>682</v>
          </cell>
        </row>
        <row r="7482">
          <cell r="A7482">
            <v>101619</v>
          </cell>
          <cell r="B7482" t="str">
            <v>CODO 90° CPVC 2" **</v>
          </cell>
          <cell r="C7482" t="str">
            <v>UN</v>
          </cell>
          <cell r="D7482">
            <v>12926</v>
          </cell>
          <cell r="E7482">
            <v>40121</v>
          </cell>
          <cell r="F7482">
            <v>27028</v>
          </cell>
        </row>
        <row r="7483">
          <cell r="A7483">
            <v>101614</v>
          </cell>
          <cell r="B7483" t="str">
            <v>CODO 90° CPVC 2" S/NORMA ICONTEC</v>
          </cell>
          <cell r="C7483" t="str">
            <v>UN</v>
          </cell>
          <cell r="D7483">
            <v>12926</v>
          </cell>
          <cell r="E7483">
            <v>42857</v>
          </cell>
          <cell r="F7483">
            <v>22335</v>
          </cell>
        </row>
        <row r="7484">
          <cell r="A7484">
            <v>1036</v>
          </cell>
          <cell r="B7484" t="str">
            <v>CODO 90° CPVC 3/4" S/NORMA ICONTEC</v>
          </cell>
          <cell r="C7484" t="str">
            <v>UN</v>
          </cell>
          <cell r="D7484">
            <v>10876</v>
          </cell>
          <cell r="E7484">
            <v>42880</v>
          </cell>
          <cell r="F7484">
            <v>1167</v>
          </cell>
        </row>
        <row r="7485">
          <cell r="A7485">
            <v>101616</v>
          </cell>
          <cell r="B7485" t="str">
            <v>CODO 90° CPVC 3/4"S/NORMA ICONTEC</v>
          </cell>
          <cell r="C7485" t="str">
            <v>UN</v>
          </cell>
          <cell r="D7485">
            <v>12926</v>
          </cell>
          <cell r="E7485">
            <v>42852</v>
          </cell>
          <cell r="F7485">
            <v>1168</v>
          </cell>
        </row>
        <row r="7486">
          <cell r="A7486">
            <v>818</v>
          </cell>
          <cell r="B7486" t="str">
            <v>CODO 90° GALVANIZADO Ø 1"</v>
          </cell>
          <cell r="C7486" t="str">
            <v>UN</v>
          </cell>
          <cell r="D7486" t="str">
            <v>32030G</v>
          </cell>
          <cell r="E7486">
            <v>42850</v>
          </cell>
          <cell r="F7486">
            <v>2737</v>
          </cell>
        </row>
        <row r="7487">
          <cell r="A7487">
            <v>1017</v>
          </cell>
          <cell r="B7487" t="str">
            <v>CODO 90° GAS ½" PAVCO</v>
          </cell>
          <cell r="C7487" t="str">
            <v>UN</v>
          </cell>
          <cell r="D7487">
            <v>10729</v>
          </cell>
          <cell r="E7487">
            <v>40121</v>
          </cell>
          <cell r="F7487">
            <v>17066</v>
          </cell>
        </row>
        <row r="7488">
          <cell r="A7488">
            <v>2158</v>
          </cell>
          <cell r="B7488" t="str">
            <v>CODO 90° GAS 1" PAVCO</v>
          </cell>
          <cell r="C7488" t="str">
            <v>UN</v>
          </cell>
          <cell r="D7488">
            <v>10728</v>
          </cell>
          <cell r="E7488">
            <v>40121</v>
          </cell>
          <cell r="F7488">
            <v>23081</v>
          </cell>
        </row>
        <row r="7489">
          <cell r="A7489">
            <v>2000</v>
          </cell>
          <cell r="B7489" t="str">
            <v>CODO 90° GAS 3/4" PAVCO</v>
          </cell>
          <cell r="C7489" t="str">
            <v>UN</v>
          </cell>
          <cell r="D7489">
            <v>10732</v>
          </cell>
          <cell r="E7489">
            <v>40121</v>
          </cell>
          <cell r="F7489">
            <v>17869</v>
          </cell>
        </row>
        <row r="7490">
          <cell r="A7490">
            <v>2052</v>
          </cell>
          <cell r="B7490" t="str">
            <v>CODO 90° POLIETILENO 1" PAVCO</v>
          </cell>
          <cell r="C7490" t="str">
            <v>UN</v>
          </cell>
          <cell r="D7490">
            <v>2040422109</v>
          </cell>
          <cell r="E7490">
            <v>40147</v>
          </cell>
          <cell r="F7490">
            <v>23078</v>
          </cell>
        </row>
        <row r="7492">
          <cell r="A7492">
            <v>106143</v>
          </cell>
          <cell r="B7492" t="str">
            <v>CODO 90° POLIPROPILENO Ø 1/2” (20MM)</v>
          </cell>
          <cell r="C7492" t="str">
            <v>UN</v>
          </cell>
          <cell r="E7492">
            <v>42831</v>
          </cell>
          <cell r="F7492">
            <v>1023</v>
          </cell>
        </row>
        <row r="7493">
          <cell r="A7493">
            <v>106147</v>
          </cell>
          <cell r="B7493" t="str">
            <v>CODO 90° POLIPROPILENO Ø 11/2” (50MM)</v>
          </cell>
          <cell r="C7493" t="str">
            <v>UN</v>
          </cell>
          <cell r="E7493">
            <v>42831</v>
          </cell>
          <cell r="F7493">
            <v>10591</v>
          </cell>
        </row>
        <row r="7494">
          <cell r="A7494">
            <v>106146</v>
          </cell>
          <cell r="B7494" t="str">
            <v>CODO 90° POLIPROPILENO Ø 11/4” (40MM)</v>
          </cell>
          <cell r="C7494" t="str">
            <v>UN</v>
          </cell>
          <cell r="E7494">
            <v>42831</v>
          </cell>
          <cell r="F7494">
            <v>6605</v>
          </cell>
        </row>
        <row r="7496">
          <cell r="A7496">
            <v>422</v>
          </cell>
          <cell r="B7496" t="str">
            <v>CODO 90° PRESION PVC 3/4" S/NORMA</v>
          </cell>
          <cell r="C7496" t="str">
            <v>UN</v>
          </cell>
          <cell r="D7496">
            <v>10828</v>
          </cell>
          <cell r="E7496">
            <v>42836</v>
          </cell>
          <cell r="F7496">
            <v>443</v>
          </cell>
        </row>
        <row r="7497">
          <cell r="A7497">
            <v>421</v>
          </cell>
          <cell r="B7497" t="str">
            <v>CODO 90° PRESION ½" PVC S/NORMA</v>
          </cell>
          <cell r="C7497" t="str">
            <v>UN</v>
          </cell>
          <cell r="D7497">
            <v>10806</v>
          </cell>
          <cell r="E7497">
            <v>42789</v>
          </cell>
          <cell r="F7497">
            <v>263</v>
          </cell>
        </row>
        <row r="7498">
          <cell r="A7498">
            <v>824</v>
          </cell>
          <cell r="B7498" t="str">
            <v>CODO 90° PRESION 2" PVC S/NORMA</v>
          </cell>
          <cell r="C7498" t="str">
            <v>UN</v>
          </cell>
          <cell r="D7498">
            <v>10860</v>
          </cell>
          <cell r="E7498">
            <v>42828</v>
          </cell>
          <cell r="F7498">
            <v>5116</v>
          </cell>
        </row>
        <row r="7499">
          <cell r="A7499">
            <v>456</v>
          </cell>
          <cell r="B7499" t="str">
            <v>CODO 90° PRESION 3"PVC S/NORMA ICONTEC</v>
          </cell>
          <cell r="C7499" t="str">
            <v>UN</v>
          </cell>
          <cell r="D7499">
            <v>10870</v>
          </cell>
          <cell r="E7499">
            <v>42836</v>
          </cell>
          <cell r="F7499">
            <v>19075</v>
          </cell>
        </row>
        <row r="7500">
          <cell r="A7500">
            <v>457</v>
          </cell>
          <cell r="B7500" t="str">
            <v>CODO 90° PRESION 4" PVC S/NORMA</v>
          </cell>
          <cell r="C7500" t="str">
            <v>UN</v>
          </cell>
          <cell r="D7500">
            <v>10882</v>
          </cell>
          <cell r="E7500">
            <v>42836</v>
          </cell>
          <cell r="F7500">
            <v>41383</v>
          </cell>
        </row>
        <row r="7501">
          <cell r="A7501">
            <v>102822</v>
          </cell>
          <cell r="B7501" t="str">
            <v>CODO 90° PRESION PVC 1 1/4" S/NORMA</v>
          </cell>
          <cell r="C7501" t="str">
            <v>UN</v>
          </cell>
          <cell r="D7501">
            <v>10843</v>
          </cell>
          <cell r="E7501">
            <v>42852</v>
          </cell>
          <cell r="F7501">
            <v>1588</v>
          </cell>
        </row>
        <row r="7502">
          <cell r="A7502">
            <v>423</v>
          </cell>
          <cell r="B7502" t="str">
            <v>CODO 90° PRESION PVC 1" S/NORMA</v>
          </cell>
          <cell r="C7502" t="str">
            <v>UN</v>
          </cell>
          <cell r="D7502">
            <v>10838</v>
          </cell>
          <cell r="E7502">
            <v>42836</v>
          </cell>
          <cell r="F7502">
            <v>868</v>
          </cell>
        </row>
        <row r="7503">
          <cell r="A7503">
            <v>829</v>
          </cell>
          <cell r="B7503" t="str">
            <v>CODO 90° PRESION PVC 1½" S/NORMA</v>
          </cell>
          <cell r="C7503" t="str">
            <v>UN</v>
          </cell>
          <cell r="D7503">
            <v>10843</v>
          </cell>
          <cell r="E7503">
            <v>42929</v>
          </cell>
          <cell r="F7503">
            <v>3592</v>
          </cell>
        </row>
        <row r="7504">
          <cell r="A7504">
            <v>100701</v>
          </cell>
          <cell r="B7504" t="str">
            <v>CODO 90° PVC PRESION Ø 2 1/2" S/NORMA</v>
          </cell>
          <cell r="C7504" t="str">
            <v>UN</v>
          </cell>
          <cell r="D7504">
            <v>10865</v>
          </cell>
          <cell r="E7504">
            <v>42852</v>
          </cell>
          <cell r="F7504">
            <v>18425</v>
          </cell>
        </row>
        <row r="7505">
          <cell r="A7505">
            <v>100988</v>
          </cell>
          <cell r="B7505" t="str">
            <v>CODO 90° PVC SANITARIO 6" CXC.</v>
          </cell>
          <cell r="C7505" t="str">
            <v>UN</v>
          </cell>
          <cell r="D7505">
            <v>10962</v>
          </cell>
          <cell r="E7505">
            <v>42481</v>
          </cell>
          <cell r="F7505">
            <v>45027</v>
          </cell>
        </row>
        <row r="7507">
          <cell r="A7507">
            <v>105700</v>
          </cell>
          <cell r="B7507" t="str">
            <v>CODO 90° PVC.P 6" S/NOMA INCONTEC</v>
          </cell>
          <cell r="C7507" t="str">
            <v>und</v>
          </cell>
          <cell r="E7507">
            <v>42319</v>
          </cell>
          <cell r="F7507">
            <v>102879</v>
          </cell>
        </row>
        <row r="7508">
          <cell r="A7508">
            <v>100738</v>
          </cell>
          <cell r="B7508" t="str">
            <v>CODO 90° SANITARIO 10" PAVCO **</v>
          </cell>
          <cell r="C7508" t="str">
            <v>UN</v>
          </cell>
          <cell r="E7508">
            <v>40144</v>
          </cell>
          <cell r="F7508">
            <v>174440</v>
          </cell>
        </row>
        <row r="7510">
          <cell r="A7510">
            <v>101703</v>
          </cell>
          <cell r="B7510" t="str">
            <v>CODO 90° SANITARIO 2" C x C S/NORMA</v>
          </cell>
          <cell r="C7510" t="str">
            <v>UN</v>
          </cell>
          <cell r="D7510">
            <v>10949</v>
          </cell>
          <cell r="E7510">
            <v>42789</v>
          </cell>
          <cell r="F7510">
            <v>1299</v>
          </cell>
        </row>
        <row r="7511">
          <cell r="A7511">
            <v>1099</v>
          </cell>
          <cell r="B7511" t="str">
            <v>CODO 90° SANITARIO 2"CxC S/NORMA</v>
          </cell>
          <cell r="C7511" t="str">
            <v>UN</v>
          </cell>
          <cell r="D7511">
            <v>10950</v>
          </cell>
          <cell r="E7511">
            <v>42941</v>
          </cell>
          <cell r="F7511">
            <v>1358</v>
          </cell>
        </row>
        <row r="7512">
          <cell r="A7512">
            <v>1101</v>
          </cell>
          <cell r="B7512" t="str">
            <v>CODO 90° SANITARIO 3" CxC S/NORMA</v>
          </cell>
          <cell r="C7512" t="str">
            <v>UN</v>
          </cell>
          <cell r="D7512">
            <v>10954</v>
          </cell>
          <cell r="E7512">
            <v>42789</v>
          </cell>
          <cell r="F7512">
            <v>3146</v>
          </cell>
        </row>
        <row r="7513">
          <cell r="A7513">
            <v>831</v>
          </cell>
          <cell r="B7513" t="str">
            <v>CODO 90° SANITARIO 4" CxE S/NORMA</v>
          </cell>
          <cell r="C7513" t="str">
            <v>UN</v>
          </cell>
          <cell r="D7513">
            <v>10958</v>
          </cell>
          <cell r="E7513">
            <v>42789</v>
          </cell>
          <cell r="F7513">
            <v>6400</v>
          </cell>
        </row>
        <row r="7514">
          <cell r="A7514">
            <v>832</v>
          </cell>
          <cell r="B7514" t="str">
            <v>CODO 90° SANITARIO 6"1/4 CXE S/NORMA</v>
          </cell>
          <cell r="C7514" t="str">
            <v>UN</v>
          </cell>
          <cell r="D7514">
            <v>10962</v>
          </cell>
          <cell r="E7514">
            <v>42852</v>
          </cell>
          <cell r="F7514">
            <v>48777</v>
          </cell>
        </row>
        <row r="7515">
          <cell r="A7515">
            <v>100736</v>
          </cell>
          <cell r="B7515" t="str">
            <v>CODO 90° SANITARIO 8" PAVCO O SIMILAR **</v>
          </cell>
          <cell r="C7515" t="str">
            <v>UN</v>
          </cell>
          <cell r="D7515">
            <v>10962</v>
          </cell>
          <cell r="E7515">
            <v>40144</v>
          </cell>
          <cell r="F7515">
            <v>107118</v>
          </cell>
        </row>
        <row r="7516">
          <cell r="A7516">
            <v>101393</v>
          </cell>
          <cell r="B7516" t="str">
            <v>CODO 90°CALIENTE 1/2"CPVC PAVCO O</v>
          </cell>
          <cell r="C7516" t="str">
            <v>UN</v>
          </cell>
          <cell r="D7516">
            <v>10853</v>
          </cell>
          <cell r="E7516">
            <v>41082</v>
          </cell>
          <cell r="F7516">
            <v>550</v>
          </cell>
        </row>
        <row r="7517">
          <cell r="A7517">
            <v>819</v>
          </cell>
          <cell r="B7517" t="str">
            <v>CODO 90°GALVANIZADO Ø 2"</v>
          </cell>
          <cell r="C7517" t="str">
            <v>UN</v>
          </cell>
          <cell r="D7517" t="str">
            <v>32060G</v>
          </cell>
          <cell r="E7517">
            <v>42850</v>
          </cell>
          <cell r="F7517">
            <v>10948</v>
          </cell>
        </row>
        <row r="7518">
          <cell r="A7518">
            <v>101645</v>
          </cell>
          <cell r="B7518" t="str">
            <v>Codo 90°HG 1" **</v>
          </cell>
          <cell r="C7518" t="str">
            <v>UN</v>
          </cell>
          <cell r="D7518">
            <v>1530248118</v>
          </cell>
          <cell r="E7518">
            <v>42128</v>
          </cell>
          <cell r="F7518">
            <v>2169</v>
          </cell>
        </row>
        <row r="7519">
          <cell r="A7519">
            <v>100651</v>
          </cell>
          <cell r="B7519" t="str">
            <v>Codo 90°HG 1/2" **</v>
          </cell>
          <cell r="C7519" t="str">
            <v>UN</v>
          </cell>
          <cell r="D7519">
            <v>1530248118</v>
          </cell>
          <cell r="E7519">
            <v>41162</v>
          </cell>
          <cell r="F7519">
            <v>800</v>
          </cell>
        </row>
        <row r="7520">
          <cell r="A7520">
            <v>101646</v>
          </cell>
          <cell r="B7520" t="str">
            <v>Codo 90°HG 11/2" **</v>
          </cell>
          <cell r="C7520" t="str">
            <v>UN</v>
          </cell>
          <cell r="D7520">
            <v>1530248118</v>
          </cell>
          <cell r="E7520">
            <v>42128</v>
          </cell>
          <cell r="F7520">
            <v>5150</v>
          </cell>
        </row>
        <row r="7521">
          <cell r="A7521">
            <v>101647</v>
          </cell>
          <cell r="B7521" t="str">
            <v>Codo 90°HG 2" **</v>
          </cell>
          <cell r="C7521" t="str">
            <v>UN</v>
          </cell>
          <cell r="D7521">
            <v>1530248118</v>
          </cell>
          <cell r="E7521">
            <v>41187</v>
          </cell>
          <cell r="F7521">
            <v>6500</v>
          </cell>
        </row>
        <row r="7522">
          <cell r="A7522">
            <v>101644</v>
          </cell>
          <cell r="B7522" t="str">
            <v>Codo 90°HG 3/4" **</v>
          </cell>
          <cell r="C7522" t="str">
            <v>UN</v>
          </cell>
          <cell r="D7522">
            <v>1530248118</v>
          </cell>
          <cell r="E7522">
            <v>40147</v>
          </cell>
          <cell r="F7522">
            <v>1500</v>
          </cell>
        </row>
        <row r="7523">
          <cell r="A7523">
            <v>104742</v>
          </cell>
          <cell r="B7523" t="str">
            <v>Codo 90°HG Ø 2 1/2"</v>
          </cell>
          <cell r="C7523" t="str">
            <v>UN</v>
          </cell>
          <cell r="D7523">
            <v>1530248118</v>
          </cell>
          <cell r="E7523">
            <v>42857</v>
          </cell>
          <cell r="F7523">
            <v>19516</v>
          </cell>
        </row>
        <row r="7524">
          <cell r="A7524">
            <v>101702</v>
          </cell>
          <cell r="B7524" t="str">
            <v>Codo 90°HG Ø 3" **</v>
          </cell>
          <cell r="C7524" t="str">
            <v>UN</v>
          </cell>
          <cell r="D7524">
            <v>1530248118</v>
          </cell>
          <cell r="E7524">
            <v>42821</v>
          </cell>
          <cell r="F7524">
            <v>22658</v>
          </cell>
        </row>
        <row r="7526">
          <cell r="A7526">
            <v>104709</v>
          </cell>
          <cell r="B7526" t="str">
            <v>Codo 90°HG Ø4"</v>
          </cell>
          <cell r="C7526" t="str">
            <v>UN</v>
          </cell>
          <cell r="E7526">
            <v>42128</v>
          </cell>
          <cell r="F7526">
            <v>31366</v>
          </cell>
        </row>
        <row r="7527">
          <cell r="A7527">
            <v>104746</v>
          </cell>
          <cell r="B7527" t="str">
            <v>Codo 90°HG Ø6"</v>
          </cell>
          <cell r="C7527" t="str">
            <v>UN</v>
          </cell>
          <cell r="E7527">
            <v>42828</v>
          </cell>
          <cell r="F7527">
            <v>170408</v>
          </cell>
        </row>
        <row r="7529">
          <cell r="A7529">
            <v>100293</v>
          </cell>
          <cell r="B7529" t="str">
            <v>Codo 90º PVCP 1/2"S/NORMA ICONTEC</v>
          </cell>
          <cell r="C7529" t="str">
            <v>UN</v>
          </cell>
          <cell r="D7529">
            <v>1531004106</v>
          </cell>
          <cell r="E7529">
            <v>42933</v>
          </cell>
          <cell r="F7529">
            <v>270</v>
          </cell>
        </row>
        <row r="7530">
          <cell r="A7530">
            <v>100300</v>
          </cell>
          <cell r="B7530" t="str">
            <v>Codo 90º PVCP 3" S/NORMA ICONTEC</v>
          </cell>
          <cell r="C7530" t="str">
            <v>UN</v>
          </cell>
          <cell r="D7530">
            <v>1531004106</v>
          </cell>
          <cell r="E7530">
            <v>42121</v>
          </cell>
          <cell r="F7530">
            <v>24884</v>
          </cell>
        </row>
        <row r="7532">
          <cell r="B7532" t="str">
            <v>Tekhne Ltda. Control Integral de Obras</v>
          </cell>
        </row>
        <row r="7536">
          <cell r="B7536" t="str">
            <v>Listado de Insumos</v>
          </cell>
        </row>
        <row r="7538">
          <cell r="A7538">
            <v>43132</v>
          </cell>
          <cell r="C7538" t="str">
            <v>INSTITUTO DISTRITAL DE RECREACION Y</v>
          </cell>
          <cell r="E7538" t="str">
            <v>Página **</v>
          </cell>
        </row>
        <row r="7541">
          <cell r="A7541" t="str">
            <v>Código</v>
          </cell>
          <cell r="B7541" t="str">
            <v>Descripción</v>
          </cell>
          <cell r="D7541" t="str">
            <v>Unidad</v>
          </cell>
          <cell r="F7541" t="str">
            <v>Referencia</v>
          </cell>
        </row>
        <row r="7544">
          <cell r="A7544">
            <v>100493</v>
          </cell>
          <cell r="B7544" t="str">
            <v>CODO 90º PVCP 6" S/NORMA ICONTEC</v>
          </cell>
          <cell r="C7544" t="str">
            <v>UN</v>
          </cell>
          <cell r="D7544">
            <v>1531004106</v>
          </cell>
          <cell r="E7544">
            <v>42836</v>
          </cell>
          <cell r="F7544">
            <v>103542</v>
          </cell>
        </row>
        <row r="7546">
          <cell r="A7546">
            <v>104516</v>
          </cell>
          <cell r="B7546" t="str">
            <v>CODO 90º SANITARIO PVC Ø 3"CXE</v>
          </cell>
          <cell r="C7546" t="str">
            <v>UN</v>
          </cell>
          <cell r="E7546">
            <v>42929</v>
          </cell>
          <cell r="F7546">
            <v>3833</v>
          </cell>
        </row>
        <row r="7548">
          <cell r="A7548">
            <v>100297</v>
          </cell>
          <cell r="B7548" t="str">
            <v>Codo 90º SW PVCP 1 1/2" SCH40 **</v>
          </cell>
          <cell r="C7548" t="str">
            <v>UN</v>
          </cell>
          <cell r="D7548">
            <v>1531004106</v>
          </cell>
          <cell r="E7548">
            <v>40791</v>
          </cell>
          <cell r="F7548">
            <v>4729</v>
          </cell>
        </row>
        <row r="7549">
          <cell r="A7549">
            <v>103393</v>
          </cell>
          <cell r="B7549" t="str">
            <v>Codo 90º SW PVCP 1 1/4" SCH40 **</v>
          </cell>
          <cell r="C7549" t="str">
            <v>UN</v>
          </cell>
          <cell r="D7549">
            <v>1531004106</v>
          </cell>
          <cell r="E7549">
            <v>41162</v>
          </cell>
          <cell r="F7549">
            <v>1166</v>
          </cell>
        </row>
        <row r="7550">
          <cell r="A7550">
            <v>100304</v>
          </cell>
          <cell r="B7550" t="str">
            <v>Codo 90º SW PVCP 10" SCH40 **</v>
          </cell>
          <cell r="C7550" t="str">
            <v>UN</v>
          </cell>
          <cell r="D7550">
            <v>1531004106</v>
          </cell>
          <cell r="E7550">
            <v>40148</v>
          </cell>
          <cell r="F7550">
            <v>1263890</v>
          </cell>
        </row>
        <row r="7551">
          <cell r="A7551">
            <v>100305</v>
          </cell>
          <cell r="B7551" t="str">
            <v>Codo 90º SW PVCP 12" SCH40 **</v>
          </cell>
          <cell r="C7551" t="str">
            <v>UN</v>
          </cell>
          <cell r="D7551">
            <v>1531004106</v>
          </cell>
          <cell r="E7551">
            <v>40148</v>
          </cell>
          <cell r="F7551">
            <v>1715333</v>
          </cell>
        </row>
        <row r="7552">
          <cell r="A7552">
            <v>100299</v>
          </cell>
          <cell r="B7552" t="str">
            <v>Codo 90º SW PVCP 2 1/2" SCH40 **</v>
          </cell>
          <cell r="C7552" t="str">
            <v>UN</v>
          </cell>
          <cell r="D7552">
            <v>1531004106</v>
          </cell>
          <cell r="E7552">
            <v>40148</v>
          </cell>
          <cell r="F7552">
            <v>26385</v>
          </cell>
        </row>
        <row r="7553">
          <cell r="A7553">
            <v>100298</v>
          </cell>
          <cell r="B7553" t="str">
            <v>Codo 90º SW PVCP 2" SCH40 **</v>
          </cell>
          <cell r="C7553" t="str">
            <v>UN</v>
          </cell>
          <cell r="D7553">
            <v>1531004106</v>
          </cell>
          <cell r="E7553">
            <v>40627</v>
          </cell>
          <cell r="F7553">
            <v>4350</v>
          </cell>
        </row>
        <row r="7554">
          <cell r="A7554">
            <v>100294</v>
          </cell>
          <cell r="B7554" t="str">
            <v>Codo 90º SW PVCP 3/4" SCH40 **</v>
          </cell>
          <cell r="C7554" t="str">
            <v>UN</v>
          </cell>
          <cell r="D7554">
            <v>1531004106</v>
          </cell>
          <cell r="E7554">
            <v>40627</v>
          </cell>
          <cell r="F7554">
            <v>400</v>
          </cell>
        </row>
        <row r="7555">
          <cell r="A7555">
            <v>100292</v>
          </cell>
          <cell r="B7555" t="str">
            <v>Codo 90º SW PVCP 3/8" SCH40 **</v>
          </cell>
          <cell r="C7555" t="str">
            <v>UN</v>
          </cell>
          <cell r="D7555">
            <v>1531004106</v>
          </cell>
          <cell r="E7555">
            <v>40150</v>
          </cell>
          <cell r="F7555">
            <v>380</v>
          </cell>
        </row>
        <row r="7556">
          <cell r="A7556">
            <v>100301</v>
          </cell>
          <cell r="B7556" t="str">
            <v>Codo 90º SW PVCP 4" SCH40 **</v>
          </cell>
          <cell r="C7556" t="str">
            <v>UN</v>
          </cell>
          <cell r="D7556">
            <v>1531004106</v>
          </cell>
          <cell r="E7556">
            <v>40148</v>
          </cell>
          <cell r="F7556">
            <v>91741</v>
          </cell>
        </row>
        <row r="7557">
          <cell r="A7557">
            <v>100302</v>
          </cell>
          <cell r="B7557" t="str">
            <v>Codo 90º SW PVCP 5" SCH40 **</v>
          </cell>
          <cell r="C7557" t="str">
            <v>UN</v>
          </cell>
          <cell r="D7557">
            <v>1531004106</v>
          </cell>
          <cell r="E7557">
            <v>40150</v>
          </cell>
          <cell r="F7557">
            <v>114100</v>
          </cell>
        </row>
        <row r="7558">
          <cell r="A7558">
            <v>100296</v>
          </cell>
          <cell r="B7558" t="str">
            <v>Codo 90º SW PVCP 6" SCH40 **</v>
          </cell>
          <cell r="C7558" t="str">
            <v>UN</v>
          </cell>
          <cell r="D7558">
            <v>1531004106</v>
          </cell>
          <cell r="E7558">
            <v>40148</v>
          </cell>
          <cell r="F7558">
            <v>244367</v>
          </cell>
        </row>
        <row r="7559">
          <cell r="A7559">
            <v>100303</v>
          </cell>
          <cell r="B7559" t="str">
            <v>Codo 90º SW PVCP 8" SCH40 **</v>
          </cell>
          <cell r="C7559" t="str">
            <v>UN</v>
          </cell>
          <cell r="D7559">
            <v>1531004106</v>
          </cell>
          <cell r="E7559">
            <v>40147</v>
          </cell>
          <cell r="F7559">
            <v>500958</v>
          </cell>
        </row>
        <row r="7561">
          <cell r="A7561">
            <v>104696</v>
          </cell>
          <cell r="B7561" t="str">
            <v>CODO 90º2-1/2"</v>
          </cell>
          <cell r="C7561" t="str">
            <v>UN</v>
          </cell>
          <cell r="E7561">
            <v>41187</v>
          </cell>
          <cell r="F7561">
            <v>12000</v>
          </cell>
        </row>
        <row r="7563">
          <cell r="A7563">
            <v>1774</v>
          </cell>
          <cell r="B7563" t="str">
            <v>CODO ALCANT 90° CxE 6" PVC S/NROMA</v>
          </cell>
          <cell r="C7563" t="str">
            <v>UN</v>
          </cell>
          <cell r="D7563">
            <v>10719</v>
          </cell>
          <cell r="E7563">
            <v>42852</v>
          </cell>
          <cell r="F7563">
            <v>46322.33</v>
          </cell>
        </row>
        <row r="7564">
          <cell r="A7564">
            <v>101066</v>
          </cell>
          <cell r="B7564" t="str">
            <v>Codo calle galvanizado ½"</v>
          </cell>
          <cell r="C7564" t="str">
            <v>UN</v>
          </cell>
          <cell r="D7564" t="str">
            <v>32010G</v>
          </cell>
          <cell r="E7564">
            <v>40802</v>
          </cell>
          <cell r="F7564">
            <v>1200</v>
          </cell>
        </row>
        <row r="7566">
          <cell r="A7566">
            <v>816</v>
          </cell>
          <cell r="B7566" t="str">
            <v>CODO COBRE ½" 90°</v>
          </cell>
          <cell r="C7566" t="str">
            <v>UN</v>
          </cell>
          <cell r="E7566">
            <v>42997</v>
          </cell>
          <cell r="F7566">
            <v>800</v>
          </cell>
        </row>
        <row r="7567">
          <cell r="A7567">
            <v>106286</v>
          </cell>
          <cell r="B7567" t="str">
            <v>CODO COBRE 2 1/2"</v>
          </cell>
          <cell r="C7567" t="str">
            <v>UN</v>
          </cell>
          <cell r="E7567">
            <v>42850</v>
          </cell>
          <cell r="F7567">
            <v>47906</v>
          </cell>
        </row>
        <row r="7568">
          <cell r="A7568">
            <v>817</v>
          </cell>
          <cell r="B7568" t="str">
            <v>CODO COBRE 3/8"</v>
          </cell>
          <cell r="C7568" t="str">
            <v>UN</v>
          </cell>
          <cell r="E7568">
            <v>40144</v>
          </cell>
          <cell r="F7568">
            <v>2204</v>
          </cell>
        </row>
        <row r="7569">
          <cell r="A7569">
            <v>100083</v>
          </cell>
          <cell r="B7569" t="str">
            <v>Codo cobre Cu 2"</v>
          </cell>
          <cell r="C7569" t="str">
            <v>UN</v>
          </cell>
          <cell r="E7569">
            <v>40144</v>
          </cell>
          <cell r="F7569">
            <v>22000</v>
          </cell>
        </row>
        <row r="7570">
          <cell r="A7570">
            <v>106285</v>
          </cell>
          <cell r="B7570" t="str">
            <v>CODO COBRE Ø2"</v>
          </cell>
          <cell r="C7570" t="str">
            <v>UN</v>
          </cell>
          <cell r="E7570">
            <v>42850</v>
          </cell>
          <cell r="F7570">
            <v>28263</v>
          </cell>
        </row>
        <row r="7571">
          <cell r="A7571">
            <v>100743</v>
          </cell>
          <cell r="B7571" t="str">
            <v>CODO COBRE3/4**</v>
          </cell>
          <cell r="C7571" t="str">
            <v>UN</v>
          </cell>
          <cell r="E7571">
            <v>40144</v>
          </cell>
          <cell r="F7571">
            <v>1798</v>
          </cell>
        </row>
        <row r="7572">
          <cell r="A7572">
            <v>106378</v>
          </cell>
          <cell r="B7572" t="str">
            <v>CODO CPVC - 90°Ø 1 1/4"</v>
          </cell>
          <cell r="C7572" t="str">
            <v>UN</v>
          </cell>
          <cell r="E7572">
            <v>42874</v>
          </cell>
          <cell r="F7572">
            <v>8054</v>
          </cell>
        </row>
        <row r="7573">
          <cell r="A7573">
            <v>106377</v>
          </cell>
          <cell r="B7573" t="str">
            <v>CODO CPVC - 90°Ø 2 1/2"</v>
          </cell>
          <cell r="C7573" t="str">
            <v>UN</v>
          </cell>
          <cell r="E7573">
            <v>42874</v>
          </cell>
          <cell r="F7573">
            <v>30511</v>
          </cell>
        </row>
        <row r="7575">
          <cell r="A7575">
            <v>820</v>
          </cell>
          <cell r="B7575" t="str">
            <v>CODO GALVANIZADO 90 ° ½"</v>
          </cell>
          <cell r="C7575" t="str">
            <v>UN</v>
          </cell>
          <cell r="D7575" t="str">
            <v>32010G</v>
          </cell>
          <cell r="E7575">
            <v>42857</v>
          </cell>
          <cell r="F7575">
            <v>1000</v>
          </cell>
        </row>
        <row r="7576">
          <cell r="A7576">
            <v>821</v>
          </cell>
          <cell r="B7576" t="str">
            <v>CODO GALVANIZADO 90°- Ø 3/4" (NO USAR)</v>
          </cell>
          <cell r="C7576" t="str">
            <v>UN</v>
          </cell>
          <cell r="D7576" t="str">
            <v>32020G</v>
          </cell>
          <cell r="E7576">
            <v>40147</v>
          </cell>
          <cell r="F7576">
            <v>1635</v>
          </cell>
        </row>
        <row r="7577">
          <cell r="A7577">
            <v>822</v>
          </cell>
          <cell r="B7577" t="str">
            <v>CODO GALVANIZADO 90° - 1½"</v>
          </cell>
          <cell r="C7577" t="str">
            <v>UN</v>
          </cell>
          <cell r="D7577" t="str">
            <v>32050G</v>
          </cell>
          <cell r="E7577">
            <v>42850</v>
          </cell>
          <cell r="F7577">
            <v>5712</v>
          </cell>
        </row>
        <row r="7578">
          <cell r="A7578">
            <v>100652</v>
          </cell>
          <cell r="B7578" t="str">
            <v>CODO GALVANIZADO 90° - Ø 3"</v>
          </cell>
          <cell r="C7578" t="str">
            <v>UN</v>
          </cell>
          <cell r="D7578" t="str">
            <v>32060G</v>
          </cell>
          <cell r="E7578">
            <v>42850</v>
          </cell>
          <cell r="F7578">
            <v>24395</v>
          </cell>
        </row>
        <row r="7579">
          <cell r="A7579">
            <v>104750</v>
          </cell>
          <cell r="B7579" t="str">
            <v>CODO GALVANIZADO 90°-Ø 2 1/2"</v>
          </cell>
          <cell r="C7579" t="str">
            <v>UN</v>
          </cell>
          <cell r="D7579" t="str">
            <v>32060G</v>
          </cell>
          <cell r="E7579">
            <v>41201</v>
          </cell>
          <cell r="F7579">
            <v>12760</v>
          </cell>
        </row>
        <row r="7581">
          <cell r="A7581">
            <v>104448</v>
          </cell>
          <cell r="B7581" t="str">
            <v>CODO GALVANIZADO 90°-Ø6"</v>
          </cell>
          <cell r="C7581" t="str">
            <v>UN</v>
          </cell>
          <cell r="E7581">
            <v>41121</v>
          </cell>
          <cell r="F7581">
            <v>151000</v>
          </cell>
        </row>
        <row r="7583">
          <cell r="A7583">
            <v>100295</v>
          </cell>
          <cell r="B7583" t="str">
            <v>CODO PRESIÓN 90º PVC Ø 1" S/NORMA</v>
          </cell>
          <cell r="C7583" t="str">
            <v>UN</v>
          </cell>
          <cell r="D7583">
            <v>1531004106</v>
          </cell>
          <cell r="E7583">
            <v>42836</v>
          </cell>
          <cell r="F7583">
            <v>868</v>
          </cell>
        </row>
        <row r="7584">
          <cell r="A7584">
            <v>101563</v>
          </cell>
          <cell r="B7584" t="str">
            <v>CODO90 CPVC 1½" PAVCO**</v>
          </cell>
          <cell r="C7584" t="str">
            <v>UN</v>
          </cell>
          <cell r="D7584">
            <v>44191</v>
          </cell>
          <cell r="E7584">
            <v>40431</v>
          </cell>
          <cell r="F7584">
            <v>14556</v>
          </cell>
        </row>
        <row r="7586">
          <cell r="A7586">
            <v>106078</v>
          </cell>
          <cell r="B7586" t="str">
            <v>Codo90°Polipropileno(1/2")Fusión PN-16</v>
          </cell>
          <cell r="C7586" t="str">
            <v>UN</v>
          </cell>
          <cell r="E7586">
            <v>42725</v>
          </cell>
          <cell r="F7586">
            <v>516</v>
          </cell>
        </row>
        <row r="7587">
          <cell r="A7587">
            <v>102584</v>
          </cell>
          <cell r="B7587" t="str">
            <v>Controlador Electrónico(para</v>
          </cell>
          <cell r="C7587" t="str">
            <v>und</v>
          </cell>
          <cell r="E7587">
            <v>42426</v>
          </cell>
          <cell r="F7587">
            <v>1519600</v>
          </cell>
        </row>
        <row r="7588">
          <cell r="A7588">
            <v>106180</v>
          </cell>
          <cell r="B7588" t="str">
            <v>COUPLING ACERO RANURADO RIGIDO 3"</v>
          </cell>
          <cell r="C7588" t="str">
            <v>UN</v>
          </cell>
          <cell r="E7588">
            <v>42849</v>
          </cell>
          <cell r="F7588">
            <v>13186</v>
          </cell>
        </row>
        <row r="7589">
          <cell r="A7589">
            <v>106178</v>
          </cell>
          <cell r="B7589" t="str">
            <v>COUPLING ACERO RANURADO RIGIDO 4"</v>
          </cell>
          <cell r="C7589" t="str">
            <v>UN</v>
          </cell>
          <cell r="E7589">
            <v>42849</v>
          </cell>
          <cell r="F7589">
            <v>14604</v>
          </cell>
        </row>
        <row r="7590">
          <cell r="A7590">
            <v>106176</v>
          </cell>
          <cell r="B7590" t="str">
            <v>COUPLING ACERO RANURADO RIGIDO 6"</v>
          </cell>
          <cell r="C7590" t="str">
            <v>UN</v>
          </cell>
          <cell r="E7590">
            <v>42849</v>
          </cell>
          <cell r="F7590">
            <v>27418</v>
          </cell>
        </row>
        <row r="7591">
          <cell r="A7591">
            <v>105984</v>
          </cell>
          <cell r="B7591" t="str">
            <v>CubiertaBastidorFosoAguaPistaAtlet(Sum+Inst)IA</v>
          </cell>
          <cell r="C7591" t="str">
            <v>UN</v>
          </cell>
          <cell r="E7591">
            <v>42829</v>
          </cell>
          <cell r="F7591">
            <v>30929122</v>
          </cell>
        </row>
        <row r="7592">
          <cell r="A7592">
            <v>105950</v>
          </cell>
          <cell r="B7592" t="str">
            <v>CUELLO CISNE 3” EN ACERO</v>
          </cell>
          <cell r="C7592" t="str">
            <v>und</v>
          </cell>
          <cell r="E7592">
            <v>42828</v>
          </cell>
          <cell r="F7592">
            <v>252756</v>
          </cell>
        </row>
        <row r="7593">
          <cell r="A7593">
            <v>105053</v>
          </cell>
          <cell r="B7593" t="str">
            <v>DESAGUE PUSH PLÁSTICO SIN REBOSE</v>
          </cell>
          <cell r="C7593" t="str">
            <v>UN</v>
          </cell>
          <cell r="E7593">
            <v>42144</v>
          </cell>
          <cell r="F7593">
            <v>29900</v>
          </cell>
        </row>
        <row r="7594">
          <cell r="A7594">
            <v>105781</v>
          </cell>
          <cell r="B7594" t="str">
            <v>DISPOSICION DE RESIDUOS LODOS POZOS</v>
          </cell>
          <cell r="C7594" t="str">
            <v>kg</v>
          </cell>
          <cell r="E7594">
            <v>42851</v>
          </cell>
          <cell r="F7594">
            <v>214.2</v>
          </cell>
        </row>
        <row r="7595">
          <cell r="A7595">
            <v>100140</v>
          </cell>
          <cell r="B7595" t="str">
            <v>Elaboracion rosca tuberia entre 2" y 3" **</v>
          </cell>
          <cell r="C7595" t="str">
            <v>UN</v>
          </cell>
          <cell r="E7595">
            <v>40445</v>
          </cell>
          <cell r="F7595">
            <v>4060</v>
          </cell>
        </row>
        <row r="7596">
          <cell r="A7596">
            <v>100141</v>
          </cell>
          <cell r="B7596" t="str">
            <v>Elaboracion rosca tuberia entre 3" y 4" **</v>
          </cell>
          <cell r="C7596" t="str">
            <v>UN</v>
          </cell>
          <cell r="E7596">
            <v>40445</v>
          </cell>
          <cell r="F7596">
            <v>4640</v>
          </cell>
        </row>
        <row r="7597">
          <cell r="A7597">
            <v>100139</v>
          </cell>
          <cell r="B7597" t="str">
            <v>Elaboracion rosca tuberia entre 3/8" y 2" **</v>
          </cell>
          <cell r="C7597" t="str">
            <v>UN</v>
          </cell>
          <cell r="E7597">
            <v>40445</v>
          </cell>
          <cell r="F7597">
            <v>1160</v>
          </cell>
        </row>
        <row r="7598">
          <cell r="A7598">
            <v>105687</v>
          </cell>
          <cell r="B7598" t="str">
            <v>ELEVADOR CAMARA DE</v>
          </cell>
          <cell r="C7598" t="str">
            <v>UN</v>
          </cell>
          <cell r="E7598">
            <v>42297</v>
          </cell>
          <cell r="F7598">
            <v>429606</v>
          </cell>
        </row>
        <row r="7599">
          <cell r="A7599">
            <v>104681</v>
          </cell>
          <cell r="B7599" t="str">
            <v>EQUIPO DE PRESIÓN CON 2 MOTOBOMBAS</v>
          </cell>
          <cell r="C7599" t="str">
            <v>UN</v>
          </cell>
          <cell r="E7599">
            <v>41183</v>
          </cell>
          <cell r="F7599">
            <v>8987680</v>
          </cell>
        </row>
        <row r="7601">
          <cell r="A7601">
            <v>100528</v>
          </cell>
          <cell r="B7601" t="str">
            <v>Equipo termofusion para tubo agua potab d=8" **</v>
          </cell>
          <cell r="C7601" t="str">
            <v>HR</v>
          </cell>
          <cell r="D7601">
            <v>240408001</v>
          </cell>
          <cell r="E7601">
            <v>40445</v>
          </cell>
          <cell r="F7601">
            <v>23183</v>
          </cell>
        </row>
        <row r="7602">
          <cell r="A7602">
            <v>100210</v>
          </cell>
          <cell r="B7602" t="str">
            <v>Equipo termofusion para tubo gas d=3" **</v>
          </cell>
          <cell r="C7602" t="str">
            <v>ML</v>
          </cell>
          <cell r="D7602">
            <v>240408001</v>
          </cell>
          <cell r="E7602">
            <v>40445</v>
          </cell>
          <cell r="F7602">
            <v>11592</v>
          </cell>
        </row>
        <row r="7603">
          <cell r="A7603">
            <v>100211</v>
          </cell>
          <cell r="B7603" t="str">
            <v>Equipo termofusion tubo gas/ polietileno+Operario</v>
          </cell>
          <cell r="C7603" t="str">
            <v>hr</v>
          </cell>
          <cell r="D7603">
            <v>240408001</v>
          </cell>
          <cell r="E7603">
            <v>42832</v>
          </cell>
          <cell r="F7603">
            <v>20825</v>
          </cell>
        </row>
        <row r="7605">
          <cell r="B7605" t="str">
            <v>Tekhne Ltda. Control Integral de Obras</v>
          </cell>
        </row>
        <row r="7609">
          <cell r="B7609" t="str">
            <v>Listado de Insumos</v>
          </cell>
        </row>
        <row r="7611">
          <cell r="A7611">
            <v>43132</v>
          </cell>
          <cell r="C7611" t="str">
            <v>INSTITUTO DISTRITAL DE RECREACION Y</v>
          </cell>
          <cell r="E7611" t="str">
            <v>Página **</v>
          </cell>
        </row>
        <row r="7614">
          <cell r="A7614" t="str">
            <v>Código</v>
          </cell>
          <cell r="B7614" t="str">
            <v>Descripción</v>
          </cell>
          <cell r="D7614" t="str">
            <v>Unidad</v>
          </cell>
          <cell r="F7614" t="str">
            <v>Referencia</v>
          </cell>
        </row>
        <row r="7617">
          <cell r="A7617">
            <v>103441</v>
          </cell>
          <cell r="B7617" t="str">
            <v>ETERBOARD 4mm (122X122cm) -ETERNIT</v>
          </cell>
          <cell r="C7617" t="str">
            <v>und</v>
          </cell>
          <cell r="E7617">
            <v>40477</v>
          </cell>
          <cell r="F7617">
            <v>14400</v>
          </cell>
        </row>
        <row r="7618">
          <cell r="A7618">
            <v>103204</v>
          </cell>
          <cell r="B7618" t="str">
            <v>ETERBOARD 6mm (244X122cm)</v>
          </cell>
          <cell r="C7618" t="str">
            <v>und</v>
          </cell>
          <cell r="E7618">
            <v>40465</v>
          </cell>
          <cell r="F7618">
            <v>24200</v>
          </cell>
        </row>
        <row r="7619">
          <cell r="A7619">
            <v>105802</v>
          </cell>
          <cell r="B7619" t="str">
            <v>FiltroLentoLavadoFibraVidrFalsoFondo(60x80cm)</v>
          </cell>
          <cell r="C7619" t="str">
            <v>UN</v>
          </cell>
          <cell r="E7619">
            <v>42543</v>
          </cell>
          <cell r="F7619">
            <v>2900000</v>
          </cell>
        </row>
        <row r="7620">
          <cell r="A7620">
            <v>105800</v>
          </cell>
          <cell r="B7620" t="str">
            <v>FiltroVerticalArena-36"fibraVidrio+Valvula 3 vias</v>
          </cell>
          <cell r="C7620" t="str">
            <v>UN</v>
          </cell>
          <cell r="E7620">
            <v>42543</v>
          </cell>
          <cell r="F7620">
            <v>2656000</v>
          </cell>
        </row>
        <row r="7621">
          <cell r="A7621">
            <v>104441</v>
          </cell>
          <cell r="B7621" t="str">
            <v>FLAUTA DE DESCARGA DE 6"</v>
          </cell>
          <cell r="C7621" t="str">
            <v>UN</v>
          </cell>
          <cell r="E7621">
            <v>42829</v>
          </cell>
          <cell r="F7621">
            <v>1682356</v>
          </cell>
        </row>
        <row r="7622">
          <cell r="A7622">
            <v>105634</v>
          </cell>
          <cell r="B7622" t="str">
            <v>FLOTADOR DE MERCURIO</v>
          </cell>
          <cell r="C7622" t="str">
            <v>und</v>
          </cell>
          <cell r="E7622">
            <v>42863</v>
          </cell>
          <cell r="F7622">
            <v>83300</v>
          </cell>
        </row>
        <row r="7623">
          <cell r="A7623">
            <v>103184</v>
          </cell>
          <cell r="B7623" t="str">
            <v>FLUXOMETRO PALANCA BRONCE</v>
          </cell>
          <cell r="C7623" t="str">
            <v>UN</v>
          </cell>
          <cell r="E7623">
            <v>40422</v>
          </cell>
          <cell r="F7623">
            <v>255200</v>
          </cell>
        </row>
        <row r="7624">
          <cell r="A7624">
            <v>105982</v>
          </cell>
          <cell r="B7624" t="str">
            <v>FosoAguaPrefab.SaltoPistaAtletismo(Sum+Inst)I</v>
          </cell>
          <cell r="C7624" t="str">
            <v>UN</v>
          </cell>
          <cell r="E7624">
            <v>42829</v>
          </cell>
          <cell r="F7624">
            <v>36901308</v>
          </cell>
        </row>
        <row r="7625">
          <cell r="A7625">
            <v>104039</v>
          </cell>
          <cell r="B7625" t="str">
            <v>Geodren planar e=5.0mm GMX-7 h=0.50m</v>
          </cell>
          <cell r="C7625" t="str">
            <v>mL</v>
          </cell>
          <cell r="E7625">
            <v>40821</v>
          </cell>
          <cell r="F7625">
            <v>12649</v>
          </cell>
        </row>
        <row r="7626">
          <cell r="A7626">
            <v>104692</v>
          </cell>
          <cell r="B7626" t="str">
            <v>Grapa"U" Zincada(e=5/16")A=4.5";H=9";Rosca=2"</v>
          </cell>
          <cell r="C7626" t="str">
            <v>UN</v>
          </cell>
          <cell r="E7626">
            <v>42144</v>
          </cell>
          <cell r="F7626">
            <v>4060</v>
          </cell>
        </row>
        <row r="7627">
          <cell r="A7627">
            <v>105656</v>
          </cell>
          <cell r="B7627" t="str">
            <v>GRIFERIA ANTIVAN.LAVAM. MESA TIPO PUSH</v>
          </cell>
          <cell r="C7627" t="str">
            <v>und</v>
          </cell>
          <cell r="E7627">
            <v>42226</v>
          </cell>
          <cell r="F7627">
            <v>99052</v>
          </cell>
        </row>
        <row r="7628">
          <cell r="A7628">
            <v>103505</v>
          </cell>
          <cell r="B7628" t="str">
            <v>Griferia lavamanos Discapacit.</v>
          </cell>
          <cell r="C7628" t="str">
            <v>und</v>
          </cell>
          <cell r="E7628">
            <v>42607</v>
          </cell>
          <cell r="F7628">
            <v>431520</v>
          </cell>
        </row>
        <row r="7629">
          <cell r="A7629">
            <v>105051</v>
          </cell>
          <cell r="B7629" t="str">
            <v>GRIFERIA LAVAMANOS MONOCONTROL ALTO</v>
          </cell>
          <cell r="C7629" t="str">
            <v>UN</v>
          </cell>
          <cell r="E7629">
            <v>42139</v>
          </cell>
          <cell r="F7629">
            <v>98259</v>
          </cell>
        </row>
        <row r="7630">
          <cell r="A7630">
            <v>105050</v>
          </cell>
          <cell r="B7630" t="str">
            <v>GRIFERIA LAVAMANOS MONOCONTROL BAJO</v>
          </cell>
          <cell r="C7630" t="str">
            <v>UN</v>
          </cell>
          <cell r="E7630">
            <v>42144</v>
          </cell>
          <cell r="F7630">
            <v>78607</v>
          </cell>
        </row>
        <row r="7631">
          <cell r="A7631">
            <v>104995</v>
          </cell>
          <cell r="B7631" t="str">
            <v>Griferia Orinal tradicional cromo</v>
          </cell>
          <cell r="C7631" t="str">
            <v>und</v>
          </cell>
          <cell r="E7631">
            <v>42796</v>
          </cell>
          <cell r="F7631">
            <v>98800</v>
          </cell>
        </row>
        <row r="7632">
          <cell r="A7632">
            <v>106490</v>
          </cell>
          <cell r="B7632" t="str">
            <v>GRIFERIA SANITARIO CONJUNTO</v>
          </cell>
          <cell r="C7632" t="str">
            <v>und</v>
          </cell>
          <cell r="E7632">
            <v>42996</v>
          </cell>
          <cell r="F7632">
            <v>25900</v>
          </cell>
        </row>
        <row r="7633">
          <cell r="A7633">
            <v>106499</v>
          </cell>
          <cell r="B7633" t="str">
            <v>GRIFERIA SANITARIO PALANCA CROMADA</v>
          </cell>
          <cell r="C7633" t="str">
            <v>und</v>
          </cell>
          <cell r="E7633">
            <v>42996</v>
          </cell>
          <cell r="F7633">
            <v>20500</v>
          </cell>
        </row>
        <row r="7634">
          <cell r="A7634">
            <v>105180</v>
          </cell>
          <cell r="B7634" t="str">
            <v>GRIFERIA VÁLVULA ANTIBAN. SANITARIO TIPO</v>
          </cell>
          <cell r="C7634" t="str">
            <v>UN</v>
          </cell>
          <cell r="E7634">
            <v>42857</v>
          </cell>
          <cell r="F7634">
            <v>296310</v>
          </cell>
        </row>
        <row r="7635">
          <cell r="A7635">
            <v>101217</v>
          </cell>
          <cell r="B7635" t="str">
            <v>H - EN TUBO CUAD.1 1/2 ESCRIT.Sum+Inst."</v>
          </cell>
          <cell r="C7635" t="str">
            <v>und</v>
          </cell>
          <cell r="E7635">
            <v>40445</v>
          </cell>
          <cell r="F7635">
            <v>74633</v>
          </cell>
        </row>
        <row r="7636">
          <cell r="A7636">
            <v>104158</v>
          </cell>
          <cell r="B7636" t="str">
            <v>hidrante milan canexión pvc 3"</v>
          </cell>
          <cell r="C7636" t="str">
            <v>und</v>
          </cell>
          <cell r="E7636">
            <v>40753</v>
          </cell>
          <cell r="F7636">
            <v>1484800</v>
          </cell>
        </row>
        <row r="7638">
          <cell r="A7638">
            <v>101718</v>
          </cell>
          <cell r="B7638" t="str">
            <v>HIDROSELLO 8"</v>
          </cell>
          <cell r="C7638" t="str">
            <v>UN</v>
          </cell>
          <cell r="D7638">
            <v>13044</v>
          </cell>
          <cell r="E7638">
            <v>40449</v>
          </cell>
          <cell r="F7638">
            <v>11276</v>
          </cell>
        </row>
        <row r="7640">
          <cell r="A7640">
            <v>105689</v>
          </cell>
          <cell r="B7640" t="str">
            <v>HIDROSELLO NOVAFORT (315MM S8 Y S4)</v>
          </cell>
          <cell r="C7640" t="str">
            <v>UN</v>
          </cell>
          <cell r="E7640">
            <v>42297</v>
          </cell>
          <cell r="F7640">
            <v>18989</v>
          </cell>
        </row>
        <row r="7642">
          <cell r="A7642">
            <v>1911</v>
          </cell>
          <cell r="B7642" t="str">
            <v>INSERTO POLIETILENO ½" PAVCO</v>
          </cell>
          <cell r="C7642" t="str">
            <v>UN</v>
          </cell>
          <cell r="D7642">
            <v>11153</v>
          </cell>
          <cell r="E7642">
            <v>40449</v>
          </cell>
          <cell r="F7642">
            <v>1000</v>
          </cell>
        </row>
        <row r="7643">
          <cell r="A7643">
            <v>2055</v>
          </cell>
          <cell r="B7643" t="str">
            <v>INSERTO POLIETILENO 3/4" PAVCO</v>
          </cell>
          <cell r="C7643" t="str">
            <v>UN</v>
          </cell>
          <cell r="D7643">
            <v>12537</v>
          </cell>
          <cell r="E7643">
            <v>40449</v>
          </cell>
          <cell r="F7643">
            <v>2100</v>
          </cell>
        </row>
        <row r="7645">
          <cell r="A7645">
            <v>105714</v>
          </cell>
          <cell r="B7645" t="str">
            <v>JUEGO RODAMIENTOS 12.0HP (Motor</v>
          </cell>
          <cell r="C7645" t="str">
            <v>und</v>
          </cell>
          <cell r="E7645">
            <v>42397</v>
          </cell>
          <cell r="F7645">
            <v>140000</v>
          </cell>
        </row>
        <row r="7646">
          <cell r="A7646">
            <v>105715</v>
          </cell>
          <cell r="B7646" t="str">
            <v>JUEGO RODAMIENTOS 12.0HP (Motor</v>
          </cell>
          <cell r="C7646" t="str">
            <v>und</v>
          </cell>
          <cell r="E7646">
            <v>42401</v>
          </cell>
          <cell r="F7646">
            <v>197432</v>
          </cell>
        </row>
        <row r="7647">
          <cell r="A7647">
            <v>105712</v>
          </cell>
          <cell r="B7647" t="str">
            <v>JUEGO RODAMIENTOS 2.4 A 5.0 HP(Motor</v>
          </cell>
          <cell r="C7647" t="str">
            <v>und</v>
          </cell>
          <cell r="E7647">
            <v>42396</v>
          </cell>
          <cell r="F7647">
            <v>45000</v>
          </cell>
        </row>
        <row r="7648">
          <cell r="A7648">
            <v>105713</v>
          </cell>
          <cell r="B7648" t="str">
            <v>JUEGO RODAMIENTOS 7.5HP (Motor</v>
          </cell>
          <cell r="C7648" t="str">
            <v>und</v>
          </cell>
          <cell r="E7648">
            <v>42397</v>
          </cell>
          <cell r="F7648">
            <v>118700</v>
          </cell>
        </row>
        <row r="7649">
          <cell r="A7649">
            <v>103651</v>
          </cell>
          <cell r="B7649" t="str">
            <v>JUNTA DE EXPANSION AGWJ 70, Incl.</v>
          </cell>
          <cell r="C7649" t="str">
            <v>ML</v>
          </cell>
          <cell r="E7649">
            <v>42243</v>
          </cell>
          <cell r="F7649">
            <v>450000</v>
          </cell>
        </row>
        <row r="7650">
          <cell r="A7650">
            <v>106301</v>
          </cell>
          <cell r="B7650" t="str">
            <v>JUNTA FLEXIBLE BORRACHA Ø2”</v>
          </cell>
          <cell r="C7650" t="str">
            <v>UN</v>
          </cell>
          <cell r="E7650">
            <v>42851</v>
          </cell>
          <cell r="F7650">
            <v>71400</v>
          </cell>
        </row>
        <row r="7651">
          <cell r="A7651">
            <v>106302</v>
          </cell>
          <cell r="B7651" t="str">
            <v>JUNTA FLEXIBLE BORRACHA Ø6”</v>
          </cell>
          <cell r="C7651" t="str">
            <v>UN</v>
          </cell>
          <cell r="E7651">
            <v>42851</v>
          </cell>
          <cell r="F7651">
            <v>234430</v>
          </cell>
        </row>
        <row r="7652">
          <cell r="A7652">
            <v>106331</v>
          </cell>
          <cell r="B7652" t="str">
            <v>JUNTA FLEXIBLEØ1/2"-CAERO AL</v>
          </cell>
          <cell r="C7652" t="str">
            <v>UN</v>
          </cell>
          <cell r="E7652">
            <v>42853</v>
          </cell>
          <cell r="F7652">
            <v>74851</v>
          </cell>
        </row>
        <row r="7653">
          <cell r="A7653">
            <v>106330</v>
          </cell>
          <cell r="B7653" t="str">
            <v>JUNTA FLEXIBLEØ2"-CAERO AL</v>
          </cell>
          <cell r="C7653" t="str">
            <v>UN</v>
          </cell>
          <cell r="E7653">
            <v>42853</v>
          </cell>
          <cell r="F7653">
            <v>93772</v>
          </cell>
        </row>
        <row r="7654">
          <cell r="A7654">
            <v>105694</v>
          </cell>
          <cell r="B7654" t="str">
            <v>KIT SILLA YEE S4</v>
          </cell>
          <cell r="C7654" t="str">
            <v>UN</v>
          </cell>
          <cell r="E7654">
            <v>42297</v>
          </cell>
          <cell r="F7654">
            <v>54485</v>
          </cell>
        </row>
        <row r="7655">
          <cell r="A7655">
            <v>2057</v>
          </cell>
          <cell r="B7655" t="str">
            <v>LAMINA Galv. Cal. 14 1 x 2 M.</v>
          </cell>
          <cell r="C7655" t="str">
            <v>UN</v>
          </cell>
          <cell r="E7655">
            <v>41246</v>
          </cell>
          <cell r="F7655">
            <v>70864</v>
          </cell>
        </row>
        <row r="7656">
          <cell r="A7656">
            <v>4014</v>
          </cell>
          <cell r="B7656" t="str">
            <v>LAMINA Galv. Cal. 14 1 x 2 M.</v>
          </cell>
          <cell r="C7656" t="str">
            <v>M2</v>
          </cell>
          <cell r="E7656">
            <v>41246</v>
          </cell>
          <cell r="F7656">
            <v>35432</v>
          </cell>
        </row>
        <row r="7657">
          <cell r="A7657">
            <v>1730</v>
          </cell>
          <cell r="B7657" t="str">
            <v>LAMINA Galv. Cal. 16 1 x 2 M.</v>
          </cell>
          <cell r="C7657" t="str">
            <v>UN</v>
          </cell>
          <cell r="E7657">
            <v>43080</v>
          </cell>
          <cell r="F7657">
            <v>80000</v>
          </cell>
        </row>
        <row r="7658">
          <cell r="A7658">
            <v>4015</v>
          </cell>
          <cell r="B7658" t="str">
            <v>LAMINA Galv. Cal. 16 1 x 2 M.</v>
          </cell>
          <cell r="C7658" t="str">
            <v>M2</v>
          </cell>
          <cell r="E7658">
            <v>41246</v>
          </cell>
          <cell r="F7658">
            <v>27109</v>
          </cell>
        </row>
        <row r="7659">
          <cell r="A7659">
            <v>188</v>
          </cell>
          <cell r="B7659" t="str">
            <v>LAMINA Galv. Cal. 18 1 x 2 M</v>
          </cell>
          <cell r="C7659" t="str">
            <v>UN</v>
          </cell>
          <cell r="E7659">
            <v>41246</v>
          </cell>
          <cell r="F7659">
            <v>42804</v>
          </cell>
        </row>
        <row r="7660">
          <cell r="A7660">
            <v>4016</v>
          </cell>
          <cell r="B7660" t="str">
            <v>LAMINA Galv. Cal. 18 1 x 2 M</v>
          </cell>
          <cell r="C7660" t="str">
            <v>M2</v>
          </cell>
          <cell r="E7660">
            <v>41246</v>
          </cell>
          <cell r="F7660">
            <v>21402</v>
          </cell>
        </row>
        <row r="7661">
          <cell r="A7661">
            <v>4017</v>
          </cell>
          <cell r="B7661" t="str">
            <v>LAMINA Galv. Cal. 20 1 x 2 M</v>
          </cell>
          <cell r="C7661" t="str">
            <v>M2</v>
          </cell>
          <cell r="E7661">
            <v>41246</v>
          </cell>
          <cell r="F7661">
            <v>15933</v>
          </cell>
        </row>
        <row r="7662">
          <cell r="A7662">
            <v>4018</v>
          </cell>
          <cell r="B7662" t="str">
            <v>LAMINA Galv. Cal. 22 1 x 2 M.</v>
          </cell>
          <cell r="C7662" t="str">
            <v>M2</v>
          </cell>
          <cell r="E7662">
            <v>41246</v>
          </cell>
          <cell r="F7662">
            <v>13079</v>
          </cell>
        </row>
        <row r="7663">
          <cell r="A7663">
            <v>1729</v>
          </cell>
          <cell r="B7663" t="str">
            <v>LAMINA Galv. Cal. 24 1 x 2 M.</v>
          </cell>
          <cell r="C7663" t="str">
            <v>UN</v>
          </cell>
          <cell r="E7663">
            <v>41246</v>
          </cell>
          <cell r="F7663">
            <v>20451</v>
          </cell>
        </row>
        <row r="7664">
          <cell r="A7664">
            <v>4019</v>
          </cell>
          <cell r="B7664" t="str">
            <v>LAMINA Galv. Cal. 24 1 x 2 M.</v>
          </cell>
          <cell r="C7664" t="str">
            <v>M2</v>
          </cell>
          <cell r="E7664">
            <v>41246</v>
          </cell>
          <cell r="F7664">
            <v>10223</v>
          </cell>
        </row>
        <row r="7665">
          <cell r="A7665">
            <v>1405</v>
          </cell>
          <cell r="B7665" t="str">
            <v>LAMINA Galv. Cal. 26 1 x 2 M.</v>
          </cell>
          <cell r="C7665" t="str">
            <v>UN</v>
          </cell>
          <cell r="E7665">
            <v>41246</v>
          </cell>
          <cell r="F7665">
            <v>17196</v>
          </cell>
        </row>
        <row r="7666">
          <cell r="A7666">
            <v>4020</v>
          </cell>
          <cell r="B7666" t="str">
            <v>LAMINA Galv. Cal. 26 1 x 2 M.</v>
          </cell>
          <cell r="C7666" t="str">
            <v>M2</v>
          </cell>
          <cell r="E7666">
            <v>41246</v>
          </cell>
          <cell r="F7666">
            <v>8598</v>
          </cell>
        </row>
        <row r="7667">
          <cell r="A7667">
            <v>675</v>
          </cell>
          <cell r="B7667" t="str">
            <v>LAMINA Galv. Cal. 28 1 x 2 M.</v>
          </cell>
          <cell r="C7667" t="str">
            <v>UN</v>
          </cell>
          <cell r="E7667">
            <v>41246</v>
          </cell>
          <cell r="F7667">
            <v>18554</v>
          </cell>
        </row>
        <row r="7668">
          <cell r="A7668">
            <v>468</v>
          </cell>
          <cell r="B7668" t="str">
            <v>LAMINA Galv. Cal. 30 1 x 2 M.</v>
          </cell>
          <cell r="C7668" t="str">
            <v>UN</v>
          </cell>
          <cell r="E7668">
            <v>41246</v>
          </cell>
          <cell r="F7668">
            <v>15299</v>
          </cell>
        </row>
        <row r="7669">
          <cell r="A7669">
            <v>4022</v>
          </cell>
          <cell r="B7669" t="str">
            <v>LAMINA Galv. Cal. 30 1 x 2 M.</v>
          </cell>
          <cell r="C7669" t="str">
            <v>M2</v>
          </cell>
          <cell r="E7669">
            <v>41246</v>
          </cell>
          <cell r="F7669">
            <v>7650</v>
          </cell>
        </row>
        <row r="7670">
          <cell r="A7670">
            <v>104314</v>
          </cell>
          <cell r="B7670" t="str">
            <v>LIMPIADOR PVC 760 Gr O 1/4 GAL. S/NORMA</v>
          </cell>
          <cell r="C7670" t="str">
            <v>UN</v>
          </cell>
          <cell r="E7670">
            <v>42762</v>
          </cell>
          <cell r="F7670">
            <v>21269</v>
          </cell>
        </row>
        <row r="7672">
          <cell r="B7672" t="str">
            <v>Tekhne Ltda. Control Integral de Obras</v>
          </cell>
        </row>
        <row r="7676">
          <cell r="B7676" t="str">
            <v>Listado de Insumos</v>
          </cell>
        </row>
        <row r="7678">
          <cell r="A7678">
            <v>43132</v>
          </cell>
          <cell r="C7678" t="str">
            <v>INSTITUTO DISTRITAL DE RECREACION Y</v>
          </cell>
          <cell r="E7678" t="str">
            <v>Página **</v>
          </cell>
        </row>
        <row r="7681">
          <cell r="A7681" t="str">
            <v>Código</v>
          </cell>
          <cell r="B7681" t="str">
            <v>Descripción</v>
          </cell>
          <cell r="D7681" t="str">
            <v>Unidad</v>
          </cell>
          <cell r="F7681" t="str">
            <v>Referencia</v>
          </cell>
        </row>
        <row r="7684">
          <cell r="A7684">
            <v>2060</v>
          </cell>
          <cell r="B7684" t="str">
            <v>LIMPIADOR REMOVEDOR PVC (1/4</v>
          </cell>
          <cell r="C7684" t="str">
            <v>UN</v>
          </cell>
          <cell r="D7684">
            <v>11198</v>
          </cell>
          <cell r="E7684">
            <v>42762</v>
          </cell>
          <cell r="F7684">
            <v>21269</v>
          </cell>
        </row>
        <row r="7686">
          <cell r="A7686">
            <v>104574</v>
          </cell>
          <cell r="B7686" t="str">
            <v>Lubricante para Tubería Novafort (500Gr)</v>
          </cell>
          <cell r="C7686" t="str">
            <v>UN</v>
          </cell>
          <cell r="E7686">
            <v>42789</v>
          </cell>
          <cell r="F7686">
            <v>10444</v>
          </cell>
        </row>
        <row r="7687">
          <cell r="A7687">
            <v>106278</v>
          </cell>
          <cell r="B7687" t="str">
            <v>ManometroGlicerinDial</v>
          </cell>
          <cell r="C7687" t="str">
            <v>UN</v>
          </cell>
          <cell r="E7687">
            <v>42849</v>
          </cell>
          <cell r="F7687">
            <v>105000</v>
          </cell>
        </row>
        <row r="7688">
          <cell r="A7688">
            <v>104871</v>
          </cell>
          <cell r="B7688" t="str">
            <v>Marco+Tapa(Äng+Plat+acero+Conc.3.000)Caja</v>
          </cell>
          <cell r="C7688" t="str">
            <v>UN</v>
          </cell>
          <cell r="E7688">
            <v>42895</v>
          </cell>
          <cell r="F7688">
            <v>94224</v>
          </cell>
        </row>
        <row r="7689">
          <cell r="A7689">
            <v>104518</v>
          </cell>
          <cell r="B7689" t="str">
            <v>Marco+Tapa(Äng+Plat+acero+Conc.3.000)Caja</v>
          </cell>
          <cell r="C7689" t="str">
            <v>UN</v>
          </cell>
          <cell r="E7689">
            <v>42789</v>
          </cell>
          <cell r="F7689">
            <v>119000</v>
          </cell>
        </row>
        <row r="7690">
          <cell r="A7690">
            <v>104519</v>
          </cell>
          <cell r="B7690" t="str">
            <v>Marco+Tapa(Äng+Plat+acero+Conc.3.000)Caja</v>
          </cell>
          <cell r="C7690" t="str">
            <v>UN</v>
          </cell>
          <cell r="E7690">
            <v>42850</v>
          </cell>
          <cell r="F7690">
            <v>127890</v>
          </cell>
        </row>
        <row r="7691">
          <cell r="A7691">
            <v>104521</v>
          </cell>
          <cell r="B7691" t="str">
            <v>Marco+Tapa(Äng+Plat+acero+Conc.3.000)Caja</v>
          </cell>
          <cell r="C7691" t="str">
            <v>UN</v>
          </cell>
          <cell r="E7691">
            <v>42789</v>
          </cell>
          <cell r="F7691">
            <v>166600</v>
          </cell>
        </row>
        <row r="7692">
          <cell r="A7692">
            <v>104520</v>
          </cell>
          <cell r="B7692" t="str">
            <v>Marco+Tapa(Äng+Plat+acero+Conc.3.000)Caja</v>
          </cell>
          <cell r="C7692" t="str">
            <v>UN</v>
          </cell>
          <cell r="E7692">
            <v>42128</v>
          </cell>
          <cell r="F7692">
            <v>150800</v>
          </cell>
        </row>
        <row r="7693">
          <cell r="A7693">
            <v>104522</v>
          </cell>
          <cell r="B7693" t="str">
            <v>Marco+Tapa(Äng+Plat+acero+Conc3.000)Caja</v>
          </cell>
          <cell r="C7693" t="str">
            <v>UN</v>
          </cell>
          <cell r="E7693">
            <v>42789</v>
          </cell>
          <cell r="F7693">
            <v>190400</v>
          </cell>
        </row>
        <row r="7694">
          <cell r="A7694">
            <v>105083</v>
          </cell>
          <cell r="B7694" t="str">
            <v>Marco+Tapa(Äng+Plat+acero+Conc3.000)Caja</v>
          </cell>
          <cell r="C7694" t="str">
            <v>UN</v>
          </cell>
          <cell r="E7694">
            <v>42828</v>
          </cell>
          <cell r="F7694">
            <v>371200</v>
          </cell>
        </row>
        <row r="7695">
          <cell r="A7695">
            <v>104935</v>
          </cell>
          <cell r="B7695" t="str">
            <v>Marco+Tapa(Ang+Plat+acero+Conc3.000)caja40</v>
          </cell>
          <cell r="C7695" t="str">
            <v>UN</v>
          </cell>
          <cell r="E7695">
            <v>42789</v>
          </cell>
          <cell r="F7695">
            <v>77671</v>
          </cell>
        </row>
        <row r="7696">
          <cell r="A7696">
            <v>104917</v>
          </cell>
          <cell r="B7696" t="str">
            <v>MEDIDOR PARA AGUA (3/4") APROB.EE.AA.BB</v>
          </cell>
          <cell r="C7696" t="str">
            <v>UN</v>
          </cell>
          <cell r="E7696">
            <v>42137</v>
          </cell>
          <cell r="F7696">
            <v>232000</v>
          </cell>
        </row>
        <row r="7697">
          <cell r="A7697">
            <v>105054</v>
          </cell>
          <cell r="B7697" t="str">
            <v>MEZCLADOR LAVAMANOS Ø4" CIERRE</v>
          </cell>
          <cell r="C7697" t="str">
            <v>UN</v>
          </cell>
          <cell r="E7697">
            <v>42144</v>
          </cell>
          <cell r="F7697">
            <v>73100</v>
          </cell>
        </row>
        <row r="7698">
          <cell r="A7698">
            <v>105801</v>
          </cell>
          <cell r="B7698" t="str">
            <v>MotobombaSumerg.-1HPAceroInox.Descarg11/2</v>
          </cell>
          <cell r="C7698" t="str">
            <v>UN</v>
          </cell>
          <cell r="E7698">
            <v>42543</v>
          </cell>
          <cell r="F7698">
            <v>974504</v>
          </cell>
        </row>
        <row r="7699">
          <cell r="A7699">
            <v>104780</v>
          </cell>
          <cell r="B7699" t="str">
            <v>NIPLE GALVANIZADO 1"X10CM</v>
          </cell>
          <cell r="C7699" t="str">
            <v>UN</v>
          </cell>
          <cell r="E7699">
            <v>41209</v>
          </cell>
          <cell r="F7699">
            <v>3700</v>
          </cell>
        </row>
        <row r="7700">
          <cell r="A7700">
            <v>104779</v>
          </cell>
          <cell r="B7700" t="str">
            <v>NIPLE GALVANIZADO 4"X10CM</v>
          </cell>
          <cell r="C7700" t="str">
            <v>UN</v>
          </cell>
          <cell r="E7700">
            <v>41206</v>
          </cell>
          <cell r="F7700">
            <v>17800</v>
          </cell>
        </row>
        <row r="7701">
          <cell r="A7701">
            <v>104711</v>
          </cell>
          <cell r="B7701" t="str">
            <v>NIPLE GALVANIZADO Ø 2 " L=0.20M</v>
          </cell>
          <cell r="C7701" t="str">
            <v>UN</v>
          </cell>
          <cell r="E7701">
            <v>41192</v>
          </cell>
          <cell r="F7701">
            <v>8120</v>
          </cell>
        </row>
        <row r="7702">
          <cell r="A7702">
            <v>104857</v>
          </cell>
          <cell r="B7702" t="str">
            <v>NIPLE GALVANIZADO Ø 3 " L=0.10M</v>
          </cell>
          <cell r="C7702" t="str">
            <v>UN</v>
          </cell>
          <cell r="E7702">
            <v>41220</v>
          </cell>
          <cell r="F7702">
            <v>11020</v>
          </cell>
        </row>
        <row r="7703">
          <cell r="A7703">
            <v>105064</v>
          </cell>
          <cell r="B7703" t="str">
            <v>NIPLE GALVANIZADO Ø 4 " L= 1.00 M (SIN</v>
          </cell>
          <cell r="C7703" t="str">
            <v>UN</v>
          </cell>
          <cell r="E7703">
            <v>42128</v>
          </cell>
          <cell r="F7703">
            <v>63336</v>
          </cell>
        </row>
        <row r="7704">
          <cell r="A7704">
            <v>104710</v>
          </cell>
          <cell r="B7704" t="str">
            <v>NIPLE GALVANIZADO Ø 4 " L=0.25M</v>
          </cell>
          <cell r="C7704" t="str">
            <v>UN</v>
          </cell>
          <cell r="E7704">
            <v>41192</v>
          </cell>
          <cell r="F7704">
            <v>28420</v>
          </cell>
        </row>
        <row r="7705">
          <cell r="A7705">
            <v>104509</v>
          </cell>
          <cell r="B7705" t="str">
            <v>NIPLE GALVANIZADO Ø 4 " L=0.40M</v>
          </cell>
          <cell r="C7705" t="str">
            <v>UN</v>
          </cell>
          <cell r="E7705">
            <v>41148</v>
          </cell>
          <cell r="F7705">
            <v>38000</v>
          </cell>
        </row>
        <row r="7706">
          <cell r="A7706">
            <v>104510</v>
          </cell>
          <cell r="B7706" t="str">
            <v>NIPLE GALVANIZADO Ø 4 " L=0.60M</v>
          </cell>
          <cell r="C7706" t="str">
            <v>UN</v>
          </cell>
          <cell r="E7706">
            <v>41148</v>
          </cell>
          <cell r="F7706">
            <v>48604</v>
          </cell>
        </row>
        <row r="7707">
          <cell r="A7707">
            <v>104706</v>
          </cell>
          <cell r="B7707" t="str">
            <v>NIPLE GALVANIZADO Ø 6 " L=0.20M</v>
          </cell>
          <cell r="C7707" t="str">
            <v>UN</v>
          </cell>
          <cell r="E7707">
            <v>41191</v>
          </cell>
          <cell r="F7707">
            <v>32016</v>
          </cell>
        </row>
        <row r="7708">
          <cell r="A7708">
            <v>104786</v>
          </cell>
          <cell r="B7708" t="str">
            <v>NIPLE GALVANIZADO L=0.90M Ø3" CON RUANA</v>
          </cell>
          <cell r="C7708" t="str">
            <v>UN</v>
          </cell>
          <cell r="E7708">
            <v>42821</v>
          </cell>
          <cell r="F7708">
            <v>77350</v>
          </cell>
        </row>
        <row r="7709">
          <cell r="A7709">
            <v>104490</v>
          </cell>
          <cell r="B7709" t="str">
            <v>NIPLE GALVANIZADOL=0.90MØ 4" CON RUANA</v>
          </cell>
          <cell r="C7709" t="str">
            <v>UN</v>
          </cell>
          <cell r="E7709">
            <v>42821</v>
          </cell>
          <cell r="F7709">
            <v>107100</v>
          </cell>
        </row>
        <row r="7710">
          <cell r="A7710">
            <v>104494</v>
          </cell>
          <cell r="B7710" t="str">
            <v>NIPLE GALVANIZADOL=0.90MØ1" CON RUANA</v>
          </cell>
          <cell r="C7710" t="str">
            <v>UN</v>
          </cell>
          <cell r="E7710">
            <v>42821</v>
          </cell>
          <cell r="F7710">
            <v>34510</v>
          </cell>
        </row>
        <row r="7711">
          <cell r="A7711">
            <v>104493</v>
          </cell>
          <cell r="B7711" t="str">
            <v>NIPLE GALVANIZADOL=0.90MØ2" CON RUANA</v>
          </cell>
          <cell r="C7711" t="str">
            <v>UN</v>
          </cell>
          <cell r="E7711">
            <v>42837</v>
          </cell>
          <cell r="F7711">
            <v>50218</v>
          </cell>
        </row>
        <row r="7712">
          <cell r="A7712">
            <v>104489</v>
          </cell>
          <cell r="B7712" t="str">
            <v>NIPLE GALVANIZADOL=0.90MØ6" CON RUANA</v>
          </cell>
          <cell r="C7712" t="str">
            <v>UN</v>
          </cell>
          <cell r="E7712">
            <v>42821</v>
          </cell>
          <cell r="F7712">
            <v>202300</v>
          </cell>
        </row>
        <row r="7714">
          <cell r="A7714">
            <v>100586</v>
          </cell>
          <cell r="B7714" t="str">
            <v>Niple HG ½" l=0.15m **</v>
          </cell>
          <cell r="C7714" t="str">
            <v>UN</v>
          </cell>
          <cell r="D7714">
            <v>1530248118</v>
          </cell>
          <cell r="E7714">
            <v>42857</v>
          </cell>
          <cell r="F7714">
            <v>2712</v>
          </cell>
        </row>
        <row r="7715">
          <cell r="A7715">
            <v>100587</v>
          </cell>
          <cell r="B7715" t="str">
            <v>Niple HG ½" l=0.1m **</v>
          </cell>
          <cell r="C7715" t="str">
            <v>UN</v>
          </cell>
          <cell r="D7715">
            <v>1530248118</v>
          </cell>
          <cell r="E7715">
            <v>42852</v>
          </cell>
          <cell r="F7715">
            <v>2900</v>
          </cell>
        </row>
        <row r="7716">
          <cell r="A7716">
            <v>101826</v>
          </cell>
          <cell r="B7716" t="str">
            <v>Niple HG 1"X 5 CM</v>
          </cell>
          <cell r="C7716" t="str">
            <v>UN</v>
          </cell>
          <cell r="D7716">
            <v>1530248118</v>
          </cell>
          <cell r="E7716">
            <v>42776</v>
          </cell>
          <cell r="F7716">
            <v>2142</v>
          </cell>
        </row>
        <row r="7717">
          <cell r="A7717">
            <v>101839</v>
          </cell>
          <cell r="B7717" t="str">
            <v>Niple HG 1"X0.20m**</v>
          </cell>
          <cell r="C7717" t="str">
            <v>UN</v>
          </cell>
          <cell r="D7717">
            <v>1530248118</v>
          </cell>
          <cell r="E7717">
            <v>41096</v>
          </cell>
          <cell r="F7717">
            <v>6500</v>
          </cell>
        </row>
        <row r="7718">
          <cell r="A7718">
            <v>100522</v>
          </cell>
          <cell r="B7718" t="str">
            <v>Niple HG 2 ½" l=0.15m **</v>
          </cell>
          <cell r="C7718" t="str">
            <v>UN</v>
          </cell>
          <cell r="D7718">
            <v>1530248118</v>
          </cell>
          <cell r="E7718">
            <v>42857</v>
          </cell>
          <cell r="F7718">
            <v>17017</v>
          </cell>
        </row>
        <row r="7719">
          <cell r="A7719">
            <v>102819</v>
          </cell>
          <cell r="B7719" t="str">
            <v>Niple HG 3/4"L=0.1m **</v>
          </cell>
          <cell r="C7719" t="str">
            <v>UN</v>
          </cell>
          <cell r="D7719">
            <v>1530248118</v>
          </cell>
          <cell r="E7719">
            <v>41096</v>
          </cell>
          <cell r="F7719">
            <v>2400</v>
          </cell>
        </row>
        <row r="7721">
          <cell r="A7721">
            <v>104412</v>
          </cell>
          <cell r="B7721" t="str">
            <v>Niple HG 3/4"x6"</v>
          </cell>
          <cell r="C7721" t="str">
            <v>und</v>
          </cell>
          <cell r="E7721">
            <v>41097</v>
          </cell>
          <cell r="F7721">
            <v>3800</v>
          </cell>
        </row>
        <row r="7723">
          <cell r="A7723">
            <v>101842</v>
          </cell>
          <cell r="B7723" t="str">
            <v>Niple HG 3/4"X8" **</v>
          </cell>
          <cell r="C7723" t="str">
            <v>UN</v>
          </cell>
          <cell r="D7723">
            <v>1530248118</v>
          </cell>
          <cell r="E7723">
            <v>41096</v>
          </cell>
          <cell r="F7723">
            <v>4900</v>
          </cell>
        </row>
        <row r="7725">
          <cell r="A7725">
            <v>105983</v>
          </cell>
          <cell r="B7725" t="str">
            <v>ObstáculoParaRiaFosoPistaAtletismo(Sum+Inst)I</v>
          </cell>
          <cell r="C7725" t="str">
            <v>UN</v>
          </cell>
          <cell r="E7725">
            <v>42829</v>
          </cell>
          <cell r="F7725">
            <v>5559820</v>
          </cell>
        </row>
        <row r="7726">
          <cell r="A7726">
            <v>105831</v>
          </cell>
          <cell r="B7726" t="str">
            <v>OBTURADOR DE PRESIÓN (NO USAR))</v>
          </cell>
          <cell r="C7726" t="str">
            <v>UN</v>
          </cell>
          <cell r="E7726">
            <v>42572</v>
          </cell>
          <cell r="F7726">
            <v>0</v>
          </cell>
        </row>
        <row r="7727">
          <cell r="A7727">
            <v>104293</v>
          </cell>
          <cell r="B7727" t="str">
            <v>ORINAL TIPO SECO PORCELANA</v>
          </cell>
          <cell r="C7727" t="str">
            <v>und</v>
          </cell>
          <cell r="E7727">
            <v>43081</v>
          </cell>
          <cell r="F7727">
            <v>941409</v>
          </cell>
        </row>
        <row r="7728">
          <cell r="A7728">
            <v>104879</v>
          </cell>
          <cell r="B7728" t="str">
            <v>Placa</v>
          </cell>
          <cell r="C7728" t="str">
            <v>UN</v>
          </cell>
          <cell r="E7728">
            <v>41241</v>
          </cell>
          <cell r="F7728">
            <v>629595</v>
          </cell>
        </row>
        <row r="7730">
          <cell r="A7730">
            <v>1629</v>
          </cell>
          <cell r="B7730" t="str">
            <v>PLACA SUPERBOARD COLOMBIT (1.22x2.44)</v>
          </cell>
          <cell r="C7730" t="str">
            <v>UN</v>
          </cell>
          <cell r="D7730">
            <v>2061</v>
          </cell>
          <cell r="E7730">
            <v>40477</v>
          </cell>
          <cell r="F7730">
            <v>25100</v>
          </cell>
        </row>
        <row r="7731">
          <cell r="A7731">
            <v>176</v>
          </cell>
          <cell r="B7731" t="str">
            <v>PLACA SUPERBOARD COLOMBIT (1.2x0.6)4</v>
          </cell>
          <cell r="C7731" t="str">
            <v>UN</v>
          </cell>
          <cell r="D7731">
            <v>1048</v>
          </cell>
          <cell r="E7731">
            <v>40435</v>
          </cell>
          <cell r="F7731">
            <v>9029</v>
          </cell>
        </row>
        <row r="7733">
          <cell r="A7733">
            <v>103443</v>
          </cell>
          <cell r="B7733" t="str">
            <v>PLACA SUPERBOARD</v>
          </cell>
          <cell r="C7733" t="str">
            <v>UN</v>
          </cell>
          <cell r="E7733">
            <v>40477</v>
          </cell>
          <cell r="F7733">
            <v>42360</v>
          </cell>
        </row>
        <row r="7734">
          <cell r="A7734">
            <v>103444</v>
          </cell>
          <cell r="B7734" t="str">
            <v>PLACA SUPERBOARD</v>
          </cell>
          <cell r="C7734" t="str">
            <v>UN</v>
          </cell>
          <cell r="E7734">
            <v>40477</v>
          </cell>
          <cell r="F7734">
            <v>46040</v>
          </cell>
        </row>
        <row r="7735">
          <cell r="A7735">
            <v>103445</v>
          </cell>
          <cell r="B7735" t="str">
            <v>PLACA SUPERBOARD</v>
          </cell>
          <cell r="C7735" t="str">
            <v>UN</v>
          </cell>
          <cell r="E7735">
            <v>40477</v>
          </cell>
          <cell r="F7735">
            <v>72990</v>
          </cell>
        </row>
        <row r="7736">
          <cell r="A7736">
            <v>103442</v>
          </cell>
          <cell r="B7736" t="str">
            <v>PLACA SUPERBOARD</v>
          </cell>
          <cell r="C7736" t="str">
            <v>UN</v>
          </cell>
          <cell r="E7736">
            <v>40897</v>
          </cell>
          <cell r="F7736">
            <v>34400</v>
          </cell>
        </row>
        <row r="7737">
          <cell r="A7737">
            <v>103323</v>
          </cell>
          <cell r="B7737" t="str">
            <v>PLATINA 0.15X0.15X3/16""</v>
          </cell>
          <cell r="C7737" t="str">
            <v>UN</v>
          </cell>
          <cell r="E7737">
            <v>42863</v>
          </cell>
          <cell r="F7737">
            <v>7047</v>
          </cell>
        </row>
        <row r="7739">
          <cell r="A7739">
            <v>100036</v>
          </cell>
          <cell r="B7739" t="str">
            <v>Polivalvula d=1 " para gas **</v>
          </cell>
          <cell r="C7739" t="str">
            <v>UN</v>
          </cell>
          <cell r="D7739">
            <v>240408001</v>
          </cell>
          <cell r="E7739">
            <v>40449</v>
          </cell>
          <cell r="F7739">
            <v>212858</v>
          </cell>
        </row>
        <row r="7740">
          <cell r="A7740">
            <v>100188</v>
          </cell>
          <cell r="B7740" t="str">
            <v>Polivalvula d=1/2 " para gas **</v>
          </cell>
          <cell r="C7740" t="str">
            <v>UN</v>
          </cell>
          <cell r="D7740">
            <v>240408001</v>
          </cell>
          <cell r="E7740">
            <v>40449</v>
          </cell>
          <cell r="F7740">
            <v>206270</v>
          </cell>
        </row>
        <row r="7741">
          <cell r="A7741">
            <v>100187</v>
          </cell>
          <cell r="B7741" t="str">
            <v>Polivalvula d=3/4 " para gas **</v>
          </cell>
          <cell r="C7741" t="str">
            <v>UN</v>
          </cell>
          <cell r="D7741">
            <v>240408001</v>
          </cell>
          <cell r="E7741">
            <v>40450</v>
          </cell>
          <cell r="F7741">
            <v>206272</v>
          </cell>
        </row>
        <row r="7743">
          <cell r="B7743" t="str">
            <v>Tekhne Ltda. Control Integral de Obras</v>
          </cell>
        </row>
        <row r="7747">
          <cell r="B7747" t="str">
            <v>Listado de Insumos</v>
          </cell>
        </row>
        <row r="7749">
          <cell r="A7749">
            <v>43132</v>
          </cell>
          <cell r="C7749" t="str">
            <v>INSTITUTO DISTRITAL DE RECREACION Y</v>
          </cell>
          <cell r="E7749" t="str">
            <v>Página **</v>
          </cell>
        </row>
        <row r="7752">
          <cell r="A7752" t="str">
            <v>Código</v>
          </cell>
          <cell r="B7752" t="str">
            <v>Descripción</v>
          </cell>
          <cell r="D7752" t="str">
            <v>Unidad</v>
          </cell>
          <cell r="F7752" t="str">
            <v>Referencia</v>
          </cell>
        </row>
        <row r="7755">
          <cell r="A7755">
            <v>106096</v>
          </cell>
          <cell r="B7755" t="str">
            <v>Programador (4) Estaciones</v>
          </cell>
          <cell r="C7755" t="str">
            <v>UN</v>
          </cell>
          <cell r="E7755">
            <v>42759</v>
          </cell>
          <cell r="F7755">
            <v>321300</v>
          </cell>
        </row>
        <row r="7756">
          <cell r="A7756">
            <v>104990</v>
          </cell>
          <cell r="B7756" t="str">
            <v>REBOBINAR (Motor Electrico 3.5HP 3.60</v>
          </cell>
          <cell r="C7756" t="str">
            <v>UN</v>
          </cell>
          <cell r="E7756">
            <v>42396</v>
          </cell>
          <cell r="F7756">
            <v>147490</v>
          </cell>
        </row>
        <row r="7757">
          <cell r="A7757">
            <v>105718</v>
          </cell>
          <cell r="B7757" t="str">
            <v>RECTIFICAR EJE MOTOR 12HP (Motor</v>
          </cell>
          <cell r="C7757" t="str">
            <v>und</v>
          </cell>
          <cell r="E7757">
            <v>42397</v>
          </cell>
          <cell r="F7757">
            <v>52500</v>
          </cell>
        </row>
        <row r="7758">
          <cell r="A7758">
            <v>105716</v>
          </cell>
          <cell r="B7758" t="str">
            <v>RECTIFICAR EJE MOTOR 2.4 A 5.0HP (Motor</v>
          </cell>
          <cell r="C7758" t="str">
            <v>und</v>
          </cell>
          <cell r="E7758">
            <v>42397</v>
          </cell>
          <cell r="F7758">
            <v>29000</v>
          </cell>
        </row>
        <row r="7759">
          <cell r="A7759">
            <v>105719</v>
          </cell>
          <cell r="B7759" t="str">
            <v>RECTIFICAR EJE MOTOR 20HP (Motor</v>
          </cell>
          <cell r="C7759" t="str">
            <v>und</v>
          </cell>
          <cell r="E7759">
            <v>42397</v>
          </cell>
          <cell r="F7759">
            <v>65750</v>
          </cell>
        </row>
        <row r="7760">
          <cell r="A7760">
            <v>105717</v>
          </cell>
          <cell r="B7760" t="str">
            <v>RECTIFICAR EJE MOTOR 7.5HP (Motor</v>
          </cell>
          <cell r="C7760" t="str">
            <v>und</v>
          </cell>
          <cell r="E7760">
            <v>42397</v>
          </cell>
          <cell r="F7760">
            <v>41600</v>
          </cell>
        </row>
        <row r="7762">
          <cell r="A7762">
            <v>2054</v>
          </cell>
          <cell r="B7762" t="str">
            <v>REDUCC.POLIETILENO 3/4 x ½" GAS PAVCO</v>
          </cell>
          <cell r="C7762" t="str">
            <v>UN</v>
          </cell>
          <cell r="D7762">
            <v>12868</v>
          </cell>
          <cell r="E7762">
            <v>40449</v>
          </cell>
          <cell r="F7762">
            <v>11213</v>
          </cell>
        </row>
        <row r="7764">
          <cell r="A7764">
            <v>106149</v>
          </cell>
          <cell r="B7764" t="str">
            <v>REDUCCIÓN 20 A 25MM POLIPROPILENO</v>
          </cell>
          <cell r="C7764" t="str">
            <v>UN</v>
          </cell>
          <cell r="E7764">
            <v>42831</v>
          </cell>
          <cell r="F7764">
            <v>952</v>
          </cell>
        </row>
        <row r="7765">
          <cell r="A7765">
            <v>106150</v>
          </cell>
          <cell r="B7765" t="str">
            <v>REDUCCIÓN 32 A 20MM POLIPROPILENO</v>
          </cell>
          <cell r="C7765" t="str">
            <v>UN</v>
          </cell>
          <cell r="E7765">
            <v>42831</v>
          </cell>
          <cell r="F7765">
            <v>1285</v>
          </cell>
        </row>
        <row r="7767">
          <cell r="A7767">
            <v>100046</v>
          </cell>
          <cell r="B7767" t="str">
            <v>Reduccion cobre 2"x1/2" **</v>
          </cell>
          <cell r="C7767" t="str">
            <v>UN</v>
          </cell>
          <cell r="D7767">
            <v>2040531109</v>
          </cell>
          <cell r="E7767">
            <v>40444</v>
          </cell>
          <cell r="F7767">
            <v>19822</v>
          </cell>
        </row>
        <row r="7768">
          <cell r="A7768">
            <v>100072</v>
          </cell>
          <cell r="B7768" t="str">
            <v>Reduccion cobre 6"x4" **</v>
          </cell>
          <cell r="C7768" t="str">
            <v>UN</v>
          </cell>
          <cell r="D7768">
            <v>2040531109</v>
          </cell>
          <cell r="E7768">
            <v>40444</v>
          </cell>
          <cell r="F7768">
            <v>114932</v>
          </cell>
        </row>
        <row r="7770">
          <cell r="A7770">
            <v>105690</v>
          </cell>
          <cell r="B7770" t="str">
            <v>REDUCCION EXCENTRICA NOVAFORT</v>
          </cell>
          <cell r="C7770" t="str">
            <v>UN</v>
          </cell>
          <cell r="E7770">
            <v>42297</v>
          </cell>
          <cell r="F7770">
            <v>41296</v>
          </cell>
        </row>
        <row r="7772">
          <cell r="A7772">
            <v>100185</v>
          </cell>
          <cell r="B7772" t="str">
            <v>Reduccion gas polietil 1"x1/2" **</v>
          </cell>
          <cell r="C7772" t="str">
            <v>ML</v>
          </cell>
          <cell r="D7772">
            <v>240408001</v>
          </cell>
          <cell r="E7772">
            <v>40449</v>
          </cell>
          <cell r="F7772">
            <v>11213</v>
          </cell>
        </row>
        <row r="7773">
          <cell r="A7773">
            <v>100186</v>
          </cell>
          <cell r="B7773" t="str">
            <v>Reduccion gas polietil 1"x3/4" **</v>
          </cell>
          <cell r="C7773" t="str">
            <v>ML</v>
          </cell>
          <cell r="D7773">
            <v>240408001</v>
          </cell>
          <cell r="E7773">
            <v>40449</v>
          </cell>
          <cell r="F7773">
            <v>21803</v>
          </cell>
        </row>
        <row r="7774">
          <cell r="A7774">
            <v>100184</v>
          </cell>
          <cell r="B7774" t="str">
            <v>Reduccion gas polietil 3/4"x1/2" **</v>
          </cell>
          <cell r="C7774" t="str">
            <v>ML</v>
          </cell>
          <cell r="D7774">
            <v>240408001</v>
          </cell>
          <cell r="E7774">
            <v>40449</v>
          </cell>
          <cell r="F7774">
            <v>11213</v>
          </cell>
        </row>
        <row r="7776">
          <cell r="A7776">
            <v>104755</v>
          </cell>
          <cell r="B7776" t="str">
            <v>REDUCCION HG DE 1 1/2" A 1" BUSHING</v>
          </cell>
          <cell r="C7776" t="str">
            <v>UN</v>
          </cell>
          <cell r="E7776">
            <v>42857</v>
          </cell>
          <cell r="F7776">
            <v>4000</v>
          </cell>
        </row>
        <row r="7777">
          <cell r="A7777">
            <v>104756</v>
          </cell>
          <cell r="B7777" t="str">
            <v>REDUCCION HG DE 2 1/2" A 1 1/2" BUSHING</v>
          </cell>
          <cell r="C7777" t="str">
            <v>UN</v>
          </cell>
          <cell r="E7777">
            <v>42857</v>
          </cell>
          <cell r="F7777">
            <v>12000</v>
          </cell>
        </row>
        <row r="7779">
          <cell r="A7779">
            <v>102310</v>
          </cell>
          <cell r="B7779" t="str">
            <v>Reducción PVCP 1"x 3/4" **</v>
          </cell>
          <cell r="C7779" t="str">
            <v>UN</v>
          </cell>
          <cell r="D7779">
            <v>240408001</v>
          </cell>
          <cell r="E7779">
            <v>40681</v>
          </cell>
          <cell r="F7779">
            <v>1656</v>
          </cell>
        </row>
        <row r="7780">
          <cell r="A7780">
            <v>102307</v>
          </cell>
          <cell r="B7780" t="str">
            <v>Reducción PVCP 3/4"x1/2" **</v>
          </cell>
          <cell r="C7780" t="str">
            <v>UN</v>
          </cell>
          <cell r="D7780">
            <v>240408001</v>
          </cell>
          <cell r="E7780">
            <v>40681</v>
          </cell>
          <cell r="F7780">
            <v>951</v>
          </cell>
        </row>
        <row r="7782">
          <cell r="A7782">
            <v>104070</v>
          </cell>
          <cell r="B7782" t="str">
            <v>REGADERA NOVO CROMO</v>
          </cell>
          <cell r="C7782" t="str">
            <v>und</v>
          </cell>
          <cell r="E7782">
            <v>40668</v>
          </cell>
          <cell r="F7782">
            <v>91282</v>
          </cell>
        </row>
        <row r="7784">
          <cell r="A7784">
            <v>1090</v>
          </cell>
          <cell r="B7784" t="str">
            <v>REGISTRO ½" PASO DIRECT-CORTINA</v>
          </cell>
          <cell r="C7784" t="str">
            <v>UN</v>
          </cell>
          <cell r="D7784" t="str">
            <v>RPW02</v>
          </cell>
          <cell r="E7784">
            <v>41155</v>
          </cell>
          <cell r="F7784">
            <v>25000</v>
          </cell>
        </row>
        <row r="7785">
          <cell r="A7785">
            <v>102156</v>
          </cell>
          <cell r="B7785" t="str">
            <v>REGISTRO ½"PASO</v>
          </cell>
          <cell r="C7785" t="str">
            <v>UN</v>
          </cell>
          <cell r="D7785" t="str">
            <v>RPW02</v>
          </cell>
          <cell r="E7785">
            <v>42128</v>
          </cell>
          <cell r="F7785">
            <v>26193</v>
          </cell>
        </row>
        <row r="7787">
          <cell r="A7787">
            <v>104525</v>
          </cell>
          <cell r="B7787" t="str">
            <v>REGISTRO 11/4"PASO DIRECTO-CORTINA</v>
          </cell>
          <cell r="C7787" t="str">
            <v>UN</v>
          </cell>
          <cell r="E7787">
            <v>42857</v>
          </cell>
          <cell r="F7787">
            <v>94129</v>
          </cell>
        </row>
        <row r="7789">
          <cell r="A7789">
            <v>105451</v>
          </cell>
          <cell r="B7789" t="str">
            <v>REGISTRO CORTINA PESADO 1 1/2" S/NORMA</v>
          </cell>
          <cell r="C7789" t="str">
            <v>UN</v>
          </cell>
          <cell r="D7789" t="str">
            <v>RPW06</v>
          </cell>
          <cell r="E7789">
            <v>42509</v>
          </cell>
          <cell r="F7789">
            <v>120900</v>
          </cell>
        </row>
        <row r="7790">
          <cell r="A7790">
            <v>105450</v>
          </cell>
          <cell r="B7790" t="str">
            <v>REGISTRO CORTINA PESADO 1 1/4" S/NORMA</v>
          </cell>
          <cell r="C7790" t="str">
            <v>UN</v>
          </cell>
          <cell r="D7790" t="str">
            <v>RPW06</v>
          </cell>
          <cell r="E7790">
            <v>42509</v>
          </cell>
          <cell r="F7790">
            <v>91900</v>
          </cell>
        </row>
        <row r="7791">
          <cell r="A7791">
            <v>105452</v>
          </cell>
          <cell r="B7791" t="str">
            <v>REGISTRO CORTINA PESADO 2"S/NROMA</v>
          </cell>
          <cell r="C7791" t="str">
            <v>UN</v>
          </cell>
          <cell r="D7791" t="str">
            <v>RPW06</v>
          </cell>
          <cell r="E7791">
            <v>42509</v>
          </cell>
          <cell r="F7791">
            <v>145290</v>
          </cell>
        </row>
        <row r="7793">
          <cell r="A7793">
            <v>103391</v>
          </cell>
          <cell r="B7793" t="str">
            <v>REGISTRO CORTINA 11/4" RW</v>
          </cell>
          <cell r="C7793" t="str">
            <v>UN</v>
          </cell>
          <cell r="E7793">
            <v>42201</v>
          </cell>
          <cell r="F7793">
            <v>75000</v>
          </cell>
        </row>
        <row r="7795">
          <cell r="A7795">
            <v>837</v>
          </cell>
          <cell r="B7795" t="str">
            <v>REGISTRO CORTINA Ø ½" S/NORMA ICONTEC</v>
          </cell>
          <cell r="C7795" t="str">
            <v>UN</v>
          </cell>
          <cell r="D7795" t="str">
            <v>RPW02</v>
          </cell>
          <cell r="E7795">
            <v>42789</v>
          </cell>
          <cell r="F7795">
            <v>22015</v>
          </cell>
        </row>
        <row r="7796">
          <cell r="A7796">
            <v>102556</v>
          </cell>
          <cell r="B7796" t="str">
            <v>REGISTRO CORTINA Ø 1"(125 PSI) S/ICONTEC</v>
          </cell>
          <cell r="C7796" t="str">
            <v>UN</v>
          </cell>
          <cell r="D7796" t="str">
            <v>RPW12</v>
          </cell>
          <cell r="E7796">
            <v>42765</v>
          </cell>
          <cell r="F7796">
            <v>52500</v>
          </cell>
        </row>
        <row r="7797">
          <cell r="A7797">
            <v>102553</v>
          </cell>
          <cell r="B7797" t="str">
            <v>REGISTRO CORTINA Ø 3" TIPO PESADO</v>
          </cell>
          <cell r="C7797" t="str">
            <v>UN</v>
          </cell>
          <cell r="D7797" t="str">
            <v>RPW12</v>
          </cell>
          <cell r="E7797">
            <v>42765</v>
          </cell>
          <cell r="F7797">
            <v>336770</v>
          </cell>
        </row>
        <row r="7799">
          <cell r="A7799">
            <v>103387</v>
          </cell>
          <cell r="B7799" t="str">
            <v>REGISTRO CORTINA Ø1" S/NROMA ICONTEC</v>
          </cell>
          <cell r="C7799" t="str">
            <v>und</v>
          </cell>
          <cell r="E7799">
            <v>42426</v>
          </cell>
          <cell r="F7799">
            <v>53244</v>
          </cell>
        </row>
        <row r="7800">
          <cell r="A7800">
            <v>105704</v>
          </cell>
          <cell r="B7800" t="str">
            <v>REGISTRO CORTINA Ø4" PESADO S/NORMA</v>
          </cell>
          <cell r="C7800" t="str">
            <v>UN</v>
          </cell>
          <cell r="E7800">
            <v>42509</v>
          </cell>
          <cell r="F7800">
            <v>1224513</v>
          </cell>
        </row>
        <row r="7802">
          <cell r="A7802">
            <v>105439</v>
          </cell>
          <cell r="B7802" t="str">
            <v>REGISTRO CORTINA PESADO Ø 1" S/NORMA</v>
          </cell>
          <cell r="C7802" t="str">
            <v>UN</v>
          </cell>
          <cell r="D7802" t="str">
            <v>RPW12</v>
          </cell>
          <cell r="E7802">
            <v>42340</v>
          </cell>
          <cell r="F7802">
            <v>70528</v>
          </cell>
        </row>
        <row r="7803">
          <cell r="A7803">
            <v>105441</v>
          </cell>
          <cell r="B7803" t="str">
            <v>REGISTRO CORTINA PESADO Ø 11/4" RED</v>
          </cell>
          <cell r="C7803" t="str">
            <v>UN</v>
          </cell>
          <cell r="D7803" t="str">
            <v>RPW12</v>
          </cell>
          <cell r="E7803">
            <v>42020</v>
          </cell>
          <cell r="F7803">
            <v>63740</v>
          </cell>
        </row>
        <row r="7804">
          <cell r="A7804">
            <v>100620</v>
          </cell>
          <cell r="B7804" t="str">
            <v>REGISTRO CORTINA PESADO Ø2 1/2"</v>
          </cell>
          <cell r="C7804" t="str">
            <v>UN</v>
          </cell>
          <cell r="D7804" t="str">
            <v>RPW12</v>
          </cell>
          <cell r="E7804">
            <v>42857</v>
          </cell>
          <cell r="F7804">
            <v>330225</v>
          </cell>
        </row>
        <row r="7805">
          <cell r="A7805">
            <v>103385</v>
          </cell>
          <cell r="B7805" t="str">
            <v>REGISTRO CORTINA.2" ITAP</v>
          </cell>
          <cell r="C7805" t="str">
            <v>UN</v>
          </cell>
          <cell r="D7805" t="str">
            <v>RPW12</v>
          </cell>
          <cell r="E7805">
            <v>40462</v>
          </cell>
          <cell r="F7805">
            <v>72123</v>
          </cell>
        </row>
        <row r="7806">
          <cell r="A7806">
            <v>102557</v>
          </cell>
          <cell r="B7806" t="str">
            <v>REGISTRO CORTINA.Ø1/2"(125</v>
          </cell>
          <cell r="C7806" t="str">
            <v>UN</v>
          </cell>
          <cell r="D7806" t="str">
            <v>RPW12</v>
          </cell>
          <cell r="E7806">
            <v>42765</v>
          </cell>
          <cell r="F7806">
            <v>29500</v>
          </cell>
        </row>
        <row r="7807">
          <cell r="A7807">
            <v>102554</v>
          </cell>
          <cell r="B7807" t="str">
            <v>REGISTRO CORTINA.Ø2"PESADO S/NROMA</v>
          </cell>
          <cell r="C7807" t="str">
            <v>UN</v>
          </cell>
          <cell r="D7807" t="str">
            <v>RPW12</v>
          </cell>
          <cell r="E7807">
            <v>42765</v>
          </cell>
          <cell r="F7807">
            <v>113288</v>
          </cell>
        </row>
        <row r="7809">
          <cell r="A7809">
            <v>104274</v>
          </cell>
          <cell r="B7809" t="str">
            <v>REGISTRO DE BOLA 1 1/2"</v>
          </cell>
          <cell r="C7809" t="str">
            <v>und</v>
          </cell>
          <cell r="E7809">
            <v>42619</v>
          </cell>
          <cell r="F7809">
            <v>10904</v>
          </cell>
        </row>
        <row r="7811">
          <cell r="A7811">
            <v>102839</v>
          </cell>
          <cell r="B7811" t="str">
            <v>REGISTRO DE CORTINA 1 1/4" S/NORMA</v>
          </cell>
          <cell r="C7811" t="str">
            <v>UN</v>
          </cell>
          <cell r="D7811" t="str">
            <v>RPW06</v>
          </cell>
          <cell r="E7811">
            <v>42857</v>
          </cell>
          <cell r="F7811">
            <v>94129</v>
          </cell>
        </row>
        <row r="7812">
          <cell r="A7812">
            <v>104759</v>
          </cell>
          <cell r="B7812" t="str">
            <v>REGISTRO DE CORTINA 4"</v>
          </cell>
          <cell r="C7812" t="str">
            <v>UN</v>
          </cell>
          <cell r="D7812" t="str">
            <v>RPW12</v>
          </cell>
          <cell r="E7812">
            <v>42857</v>
          </cell>
          <cell r="F7812">
            <v>1115268</v>
          </cell>
        </row>
        <row r="7813">
          <cell r="A7813">
            <v>104761</v>
          </cell>
          <cell r="B7813" t="str">
            <v>REGISTRO DE CORTINA 6" HELBERT</v>
          </cell>
          <cell r="C7813" t="str">
            <v>UN</v>
          </cell>
          <cell r="D7813" t="str">
            <v>RPW12</v>
          </cell>
          <cell r="E7813">
            <v>41201</v>
          </cell>
          <cell r="F7813">
            <v>1380000</v>
          </cell>
        </row>
        <row r="7814">
          <cell r="A7814">
            <v>836</v>
          </cell>
          <cell r="B7814" t="str">
            <v>REGISTRO DE CORTINA Ø</v>
          </cell>
          <cell r="C7814" t="str">
            <v>UN</v>
          </cell>
          <cell r="D7814" t="str">
            <v>RPW12</v>
          </cell>
          <cell r="E7814">
            <v>42765</v>
          </cell>
          <cell r="F7814">
            <v>113288</v>
          </cell>
        </row>
        <row r="7815">
          <cell r="A7815">
            <v>839</v>
          </cell>
          <cell r="B7815" t="str">
            <v>REGISTRO DE CORTINA PESADO Ø 1½</v>
          </cell>
          <cell r="C7815" t="str">
            <v>UN</v>
          </cell>
          <cell r="D7815" t="str">
            <v>RPW10</v>
          </cell>
          <cell r="E7815">
            <v>42857</v>
          </cell>
          <cell r="F7815">
            <v>126735</v>
          </cell>
        </row>
        <row r="7816">
          <cell r="A7816">
            <v>838</v>
          </cell>
          <cell r="B7816" t="str">
            <v>REGISTRO DE CORTINA</v>
          </cell>
          <cell r="C7816" t="str">
            <v>UN</v>
          </cell>
          <cell r="D7816" t="str">
            <v>RPW04</v>
          </cell>
          <cell r="E7816">
            <v>42857</v>
          </cell>
          <cell r="F7816">
            <v>47838</v>
          </cell>
        </row>
        <row r="7818">
          <cell r="A7818">
            <v>106328</v>
          </cell>
          <cell r="B7818" t="str">
            <v>REGISTRO GLOBO 3/4”-200PSI</v>
          </cell>
          <cell r="C7818" t="str">
            <v>UN</v>
          </cell>
          <cell r="E7818">
            <v>42853</v>
          </cell>
          <cell r="F7818">
            <v>81400</v>
          </cell>
        </row>
        <row r="7819">
          <cell r="A7819">
            <v>106325</v>
          </cell>
          <cell r="B7819" t="str">
            <v>REGISTRO GLOBO Ø1/2"</v>
          </cell>
          <cell r="C7819" t="str">
            <v>UN</v>
          </cell>
          <cell r="E7819">
            <v>42853</v>
          </cell>
          <cell r="F7819">
            <v>60799</v>
          </cell>
        </row>
        <row r="7821">
          <cell r="A7821">
            <v>100619</v>
          </cell>
          <cell r="B7821" t="str">
            <v>REGISTRO PASO DIRECTO PESADO Ø.3"</v>
          </cell>
          <cell r="C7821" t="str">
            <v>UN</v>
          </cell>
          <cell r="D7821" t="str">
            <v>RPW12</v>
          </cell>
          <cell r="E7821">
            <v>42853</v>
          </cell>
          <cell r="F7821">
            <v>218960</v>
          </cell>
        </row>
        <row r="7822">
          <cell r="A7822">
            <v>835</v>
          </cell>
          <cell r="B7822" t="str">
            <v>REGISTRO PASO Dto.Ø1" S/NORMA</v>
          </cell>
          <cell r="C7822" t="str">
            <v>UN</v>
          </cell>
          <cell r="D7822" t="str">
            <v>RPW06</v>
          </cell>
          <cell r="E7822">
            <v>42857</v>
          </cell>
          <cell r="F7822">
            <v>42200</v>
          </cell>
        </row>
        <row r="7824">
          <cell r="A7824">
            <v>106320</v>
          </cell>
          <cell r="B7824" t="str">
            <v>REGISTRO VASTAGO ASCENDENTE</v>
          </cell>
          <cell r="C7824" t="str">
            <v>UN</v>
          </cell>
          <cell r="E7824">
            <v>42853</v>
          </cell>
          <cell r="F7824">
            <v>942480</v>
          </cell>
        </row>
        <row r="7826">
          <cell r="B7826" t="str">
            <v>Tekhne Ltda. Control Integral de Obras</v>
          </cell>
        </row>
        <row r="7830">
          <cell r="B7830" t="str">
            <v>Listado de Insumos</v>
          </cell>
        </row>
        <row r="7832">
          <cell r="A7832">
            <v>43132</v>
          </cell>
          <cell r="C7832" t="str">
            <v>INSTITUTO DISTRITAL DE RECREACION Y</v>
          </cell>
          <cell r="E7832" t="str">
            <v>Página **</v>
          </cell>
        </row>
        <row r="7835">
          <cell r="A7835" t="str">
            <v>Código</v>
          </cell>
          <cell r="B7835" t="str">
            <v>Descripción</v>
          </cell>
          <cell r="D7835" t="str">
            <v>Unidad</v>
          </cell>
          <cell r="F7835" t="str">
            <v>Referencia</v>
          </cell>
        </row>
        <row r="7838">
          <cell r="A7838">
            <v>106527</v>
          </cell>
          <cell r="B7838" t="str">
            <v>REGISTRO/VALVULA BOLA Ø 3/4" (MANIJA -</v>
          </cell>
          <cell r="C7838" t="str">
            <v>und</v>
          </cell>
          <cell r="E7838">
            <v>42998</v>
          </cell>
          <cell r="F7838">
            <v>12800</v>
          </cell>
        </row>
        <row r="7839">
          <cell r="A7839">
            <v>103367</v>
          </cell>
          <cell r="B7839" t="str">
            <v>Rejilla Con Sosco 3X2"METALICA(ALUMINIO)</v>
          </cell>
          <cell r="C7839" t="str">
            <v>und</v>
          </cell>
          <cell r="E7839">
            <v>42130</v>
          </cell>
          <cell r="F7839">
            <v>4060</v>
          </cell>
        </row>
        <row r="7840">
          <cell r="A7840">
            <v>104776</v>
          </cell>
          <cell r="B7840" t="str">
            <v>REJILLA SIFON CON SOSCO (3X2") PLÁSTICA</v>
          </cell>
          <cell r="C7840" t="str">
            <v>UN</v>
          </cell>
          <cell r="E7840">
            <v>41206</v>
          </cell>
          <cell r="F7840">
            <v>1277</v>
          </cell>
        </row>
        <row r="7841">
          <cell r="A7841">
            <v>104426</v>
          </cell>
          <cell r="B7841" t="str">
            <v>REJILLA</v>
          </cell>
          <cell r="C7841" t="str">
            <v>und</v>
          </cell>
          <cell r="E7841">
            <v>41114</v>
          </cell>
          <cell r="F7841">
            <v>169421</v>
          </cell>
        </row>
        <row r="7842">
          <cell r="A7842">
            <v>105587</v>
          </cell>
          <cell r="B7842" t="str">
            <v>Rejilla</v>
          </cell>
          <cell r="C7842" t="str">
            <v>UN</v>
          </cell>
          <cell r="E7842">
            <v>42790</v>
          </cell>
          <cell r="F7842">
            <v>21420</v>
          </cell>
        </row>
        <row r="7843">
          <cell r="A7843">
            <v>104231</v>
          </cell>
          <cell r="B7843" t="str">
            <v>Rejilla tipo Sifón en aluminio 20x20 sosco 6"</v>
          </cell>
          <cell r="C7843" t="str">
            <v>UN</v>
          </cell>
          <cell r="E7843">
            <v>40869</v>
          </cell>
          <cell r="F7843">
            <v>44138</v>
          </cell>
        </row>
        <row r="7844">
          <cell r="A7844">
            <v>104283</v>
          </cell>
          <cell r="B7844" t="str">
            <v>REMOVEDOR PVC (1/8 Gal)</v>
          </cell>
          <cell r="C7844" t="str">
            <v>UN</v>
          </cell>
          <cell r="E7844">
            <v>41208</v>
          </cell>
          <cell r="F7844">
            <v>13600</v>
          </cell>
        </row>
        <row r="7845">
          <cell r="A7845">
            <v>104272</v>
          </cell>
          <cell r="B7845" t="str">
            <v>SANITARIO ALONGADO CORONA</v>
          </cell>
          <cell r="C7845" t="str">
            <v>UN</v>
          </cell>
          <cell r="E7845">
            <v>40913</v>
          </cell>
          <cell r="F7845">
            <v>364400</v>
          </cell>
        </row>
        <row r="7846">
          <cell r="A7846">
            <v>103643</v>
          </cell>
          <cell r="B7846" t="str">
            <v>SANITARIO FLUXMASTER CYCLON CORONA</v>
          </cell>
          <cell r="C7846" t="str">
            <v>UN</v>
          </cell>
          <cell r="E7846">
            <v>42144</v>
          </cell>
          <cell r="F7846">
            <v>586000</v>
          </cell>
        </row>
        <row r="7847">
          <cell r="A7847">
            <v>104526</v>
          </cell>
          <cell r="B7847" t="str">
            <v>SELLANTE UNIFIX F.A. TUBERÍA METAL.</v>
          </cell>
          <cell r="C7847" t="str">
            <v>UN</v>
          </cell>
          <cell r="E7847">
            <v>42819</v>
          </cell>
          <cell r="F7847">
            <v>11305</v>
          </cell>
        </row>
        <row r="7848">
          <cell r="A7848">
            <v>106277</v>
          </cell>
          <cell r="B7848" t="str">
            <v>SENSOR DE FLUJO 2 1/2”</v>
          </cell>
          <cell r="C7848" t="str">
            <v>UN</v>
          </cell>
          <cell r="E7848">
            <v>42849</v>
          </cell>
          <cell r="F7848">
            <v>412335</v>
          </cell>
        </row>
        <row r="7849">
          <cell r="A7849">
            <v>106276</v>
          </cell>
          <cell r="B7849" t="str">
            <v>SENSOR DE FLUJO 2”</v>
          </cell>
          <cell r="C7849" t="str">
            <v>UN</v>
          </cell>
          <cell r="E7849">
            <v>42849</v>
          </cell>
          <cell r="F7849">
            <v>416619</v>
          </cell>
        </row>
        <row r="7850">
          <cell r="A7850">
            <v>102585</v>
          </cell>
          <cell r="B7850" t="str">
            <v>Sensor de LLuvia a 24 Voltios(Sum)</v>
          </cell>
          <cell r="C7850" t="str">
            <v>und</v>
          </cell>
          <cell r="E7850">
            <v>42758</v>
          </cell>
          <cell r="F7850">
            <v>124950</v>
          </cell>
        </row>
        <row r="7851">
          <cell r="A7851">
            <v>105782</v>
          </cell>
          <cell r="B7851" t="str">
            <v>SERVICIO DE VACTOR PARA PARA</v>
          </cell>
          <cell r="C7851" t="str">
            <v>HR</v>
          </cell>
          <cell r="E7851">
            <v>42478</v>
          </cell>
          <cell r="F7851">
            <v>278400</v>
          </cell>
        </row>
        <row r="7852">
          <cell r="A7852">
            <v>106279</v>
          </cell>
          <cell r="B7852" t="str">
            <v>SIAMESA DE BRONCE 3”X21/2”X21/2”LISTADA</v>
          </cell>
          <cell r="C7852" t="str">
            <v>UN</v>
          </cell>
          <cell r="E7852">
            <v>42849</v>
          </cell>
          <cell r="F7852">
            <v>1078875</v>
          </cell>
        </row>
        <row r="7853">
          <cell r="A7853">
            <v>105052</v>
          </cell>
          <cell r="B7853" t="str">
            <v>SIFON BOTELLA GRIS PARA LAVAMANOS</v>
          </cell>
          <cell r="C7853" t="str">
            <v>UN</v>
          </cell>
          <cell r="E7853">
            <v>42914</v>
          </cell>
          <cell r="F7853">
            <v>7900</v>
          </cell>
        </row>
        <row r="7854">
          <cell r="A7854">
            <v>104391</v>
          </cell>
          <cell r="B7854" t="str">
            <v>SIFON PARA LAVAPLATOS</v>
          </cell>
          <cell r="C7854" t="str">
            <v>UN</v>
          </cell>
          <cell r="E7854">
            <v>42793</v>
          </cell>
          <cell r="F7854">
            <v>18800</v>
          </cell>
        </row>
        <row r="7855">
          <cell r="A7855">
            <v>104221</v>
          </cell>
          <cell r="B7855" t="str">
            <v>Sifón PVC-S D=4"</v>
          </cell>
          <cell r="C7855" t="str">
            <v>und</v>
          </cell>
          <cell r="E7855">
            <v>40842</v>
          </cell>
          <cell r="F7855">
            <v>11900</v>
          </cell>
        </row>
        <row r="7857">
          <cell r="A7857">
            <v>102861</v>
          </cell>
          <cell r="B7857" t="str">
            <v>Sifon pvc 3" **</v>
          </cell>
          <cell r="C7857" t="str">
            <v>UN</v>
          </cell>
          <cell r="D7857" t="str">
            <v>SC4"x3"</v>
          </cell>
          <cell r="E7857">
            <v>42776</v>
          </cell>
          <cell r="F7857">
            <v>6000</v>
          </cell>
        </row>
        <row r="7858">
          <cell r="A7858">
            <v>100200</v>
          </cell>
          <cell r="B7858" t="str">
            <v>Silla de polietileno d=2"x1/2" para gas **</v>
          </cell>
          <cell r="C7858" t="str">
            <v>UN</v>
          </cell>
          <cell r="D7858">
            <v>240408001</v>
          </cell>
          <cell r="E7858">
            <v>40449</v>
          </cell>
          <cell r="F7858">
            <v>32113</v>
          </cell>
        </row>
        <row r="7859">
          <cell r="A7859">
            <v>100201</v>
          </cell>
          <cell r="B7859" t="str">
            <v>Silla de polietileno d=2"x3/4" para gas **</v>
          </cell>
          <cell r="C7859" t="str">
            <v>UN</v>
          </cell>
          <cell r="D7859">
            <v>240408001</v>
          </cell>
          <cell r="E7859">
            <v>40449</v>
          </cell>
          <cell r="F7859">
            <v>32113</v>
          </cell>
        </row>
        <row r="7860">
          <cell r="A7860">
            <v>100035</v>
          </cell>
          <cell r="B7860" t="str">
            <v>Silla de polietileno d=3" x 1" para gas **</v>
          </cell>
          <cell r="C7860" t="str">
            <v>UN</v>
          </cell>
          <cell r="D7860">
            <v>240408001</v>
          </cell>
          <cell r="E7860">
            <v>40449</v>
          </cell>
          <cell r="F7860">
            <v>28301</v>
          </cell>
        </row>
        <row r="7861">
          <cell r="A7861">
            <v>100202</v>
          </cell>
          <cell r="B7861" t="str">
            <v>Silla de polietileno d=3"x1/2" para gas **</v>
          </cell>
          <cell r="C7861" t="str">
            <v>UN</v>
          </cell>
          <cell r="D7861">
            <v>240408001</v>
          </cell>
          <cell r="E7861">
            <v>40449</v>
          </cell>
          <cell r="F7861">
            <v>32620</v>
          </cell>
        </row>
        <row r="7862">
          <cell r="A7862">
            <v>100203</v>
          </cell>
          <cell r="B7862" t="str">
            <v>Silla de polietileno d=3"x3/4" para gas **</v>
          </cell>
          <cell r="C7862" t="str">
            <v>UN</v>
          </cell>
          <cell r="D7862">
            <v>240408001</v>
          </cell>
          <cell r="E7862">
            <v>40449</v>
          </cell>
          <cell r="F7862">
            <v>33108</v>
          </cell>
        </row>
        <row r="7864">
          <cell r="A7864">
            <v>106445</v>
          </cell>
          <cell r="B7864" t="str">
            <v>Silla Yee 8"x 6" en PVC</v>
          </cell>
          <cell r="C7864" t="str">
            <v>UN</v>
          </cell>
          <cell r="E7864">
            <v>42898</v>
          </cell>
          <cell r="F7864">
            <v>0</v>
          </cell>
        </row>
        <row r="7865">
          <cell r="A7865">
            <v>106447</v>
          </cell>
          <cell r="B7865" t="str">
            <v>Silla Yee PVC (12"x8") 315x200mm</v>
          </cell>
          <cell r="C7865" t="str">
            <v>UN</v>
          </cell>
          <cell r="E7865">
            <v>42899</v>
          </cell>
          <cell r="F7865">
            <v>136255</v>
          </cell>
        </row>
        <row r="7866">
          <cell r="A7866">
            <v>106448</v>
          </cell>
          <cell r="B7866" t="str">
            <v>Silla Yee PVC (14"x 6") 355x160mm</v>
          </cell>
          <cell r="C7866" t="str">
            <v>UN</v>
          </cell>
          <cell r="E7866">
            <v>42899</v>
          </cell>
          <cell r="F7866">
            <v>151725</v>
          </cell>
        </row>
        <row r="7867">
          <cell r="A7867">
            <v>105181</v>
          </cell>
          <cell r="B7867" t="str">
            <v>SISTEMA INST.VALVULA ANIBAND.ENTRADA</v>
          </cell>
          <cell r="C7867" t="str">
            <v>UN</v>
          </cell>
          <cell r="E7867">
            <v>42857</v>
          </cell>
          <cell r="F7867">
            <v>210900</v>
          </cell>
        </row>
        <row r="7869">
          <cell r="A7869">
            <v>842</v>
          </cell>
          <cell r="B7869" t="str">
            <v>SOLDADURA CPVC A/CALIENTE ¼ GL</v>
          </cell>
          <cell r="C7869" t="str">
            <v>UN</v>
          </cell>
          <cell r="D7869">
            <v>11744</v>
          </cell>
          <cell r="E7869">
            <v>42852</v>
          </cell>
          <cell r="F7869">
            <v>56756.15</v>
          </cell>
        </row>
        <row r="7870">
          <cell r="A7870">
            <v>840</v>
          </cell>
          <cell r="B7870" t="str">
            <v>SOLDADURA DE PLATA PARA COBRE</v>
          </cell>
          <cell r="C7870" t="str">
            <v>KG</v>
          </cell>
          <cell r="D7870">
            <v>11749</v>
          </cell>
          <cell r="E7870">
            <v>40444</v>
          </cell>
          <cell r="F7870">
            <v>7540</v>
          </cell>
        </row>
        <row r="7871">
          <cell r="A7871">
            <v>103280</v>
          </cell>
          <cell r="B7871" t="str">
            <v>SOLDADURA LIQUIDA PVC, TARRO 1/4 GAL(NO</v>
          </cell>
          <cell r="C7871" t="str">
            <v>UN</v>
          </cell>
          <cell r="D7871">
            <v>22764</v>
          </cell>
          <cell r="E7871">
            <v>41204</v>
          </cell>
          <cell r="F7871">
            <v>38600</v>
          </cell>
        </row>
        <row r="7872">
          <cell r="A7872">
            <v>841</v>
          </cell>
          <cell r="B7872" t="str">
            <v>SOLDADURA PVC LIQUIDA ¼ GL- S/NORMA</v>
          </cell>
          <cell r="C7872" t="str">
            <v>UN</v>
          </cell>
          <cell r="D7872">
            <v>11755</v>
          </cell>
          <cell r="E7872">
            <v>42773</v>
          </cell>
          <cell r="F7872">
            <v>42997</v>
          </cell>
        </row>
        <row r="7873">
          <cell r="A7873">
            <v>7001</v>
          </cell>
          <cell r="B7873" t="str">
            <v>SOLDADURA PVC LIQUIDA 1/16 GL S/NORMA</v>
          </cell>
          <cell r="C7873" t="str">
            <v>UN</v>
          </cell>
          <cell r="D7873">
            <v>11755</v>
          </cell>
          <cell r="E7873">
            <v>42789</v>
          </cell>
          <cell r="F7873">
            <v>16204</v>
          </cell>
        </row>
        <row r="7874">
          <cell r="A7874">
            <v>101828</v>
          </cell>
          <cell r="B7874" t="str">
            <v>SOLDADURA PVC LIQUIDA 1/64 S/NORMA</v>
          </cell>
          <cell r="C7874" t="str">
            <v>UN</v>
          </cell>
          <cell r="D7874">
            <v>11755</v>
          </cell>
          <cell r="E7874">
            <v>42828</v>
          </cell>
          <cell r="F7874">
            <v>8920</v>
          </cell>
        </row>
        <row r="7876">
          <cell r="A7876">
            <v>106257</v>
          </cell>
          <cell r="B7876" t="str">
            <v>STRAP 11/2”X1”X11/4”</v>
          </cell>
          <cell r="C7876" t="str">
            <v>UN</v>
          </cell>
          <cell r="E7876">
            <v>42849</v>
          </cell>
          <cell r="F7876">
            <v>7426</v>
          </cell>
        </row>
        <row r="7877">
          <cell r="A7877">
            <v>106256</v>
          </cell>
          <cell r="B7877" t="str">
            <v>STRAP 2”X1”X11/4”</v>
          </cell>
          <cell r="C7877" t="str">
            <v>UN</v>
          </cell>
          <cell r="E7877">
            <v>42849</v>
          </cell>
          <cell r="F7877">
            <v>8663</v>
          </cell>
        </row>
        <row r="7878">
          <cell r="A7878">
            <v>105780</v>
          </cell>
          <cell r="B7878" t="str">
            <v>SUCCION Y TRANSPORTE LODOS POZO</v>
          </cell>
          <cell r="C7878" t="str">
            <v>HR</v>
          </cell>
          <cell r="E7878">
            <v>42851</v>
          </cell>
          <cell r="F7878">
            <v>133333</v>
          </cell>
        </row>
        <row r="7879">
          <cell r="A7879">
            <v>105945</v>
          </cell>
          <cell r="B7879" t="str">
            <v>SWICH FLOTADOR PARA TANQUE</v>
          </cell>
          <cell r="C7879" t="str">
            <v>und</v>
          </cell>
          <cell r="E7879">
            <v>42828</v>
          </cell>
          <cell r="F7879">
            <v>128520</v>
          </cell>
        </row>
        <row r="7880">
          <cell r="A7880">
            <v>102568</v>
          </cell>
          <cell r="B7880" t="str">
            <v>Swing Joint (Brazo articul. aspersor de rotor 1")*</v>
          </cell>
          <cell r="C7880" t="str">
            <v>und</v>
          </cell>
          <cell r="E7880">
            <v>42760</v>
          </cell>
          <cell r="F7880">
            <v>98770</v>
          </cell>
        </row>
        <row r="7881">
          <cell r="A7881">
            <v>104439</v>
          </cell>
          <cell r="B7881" t="str">
            <v>TANQUE HIDROACUMULADOR DE 500 LTS</v>
          </cell>
          <cell r="C7881" t="str">
            <v>UN</v>
          </cell>
          <cell r="E7881">
            <v>42829</v>
          </cell>
          <cell r="F7881">
            <v>1772505</v>
          </cell>
        </row>
        <row r="7882">
          <cell r="A7882">
            <v>104916</v>
          </cell>
          <cell r="B7882" t="str">
            <v>TANQUE PLAST. DE 20.000 LTS</v>
          </cell>
          <cell r="C7882" t="str">
            <v>UN</v>
          </cell>
          <cell r="E7882">
            <v>42759</v>
          </cell>
          <cell r="F7882">
            <v>9920423</v>
          </cell>
        </row>
        <row r="7883">
          <cell r="A7883">
            <v>104212</v>
          </cell>
          <cell r="B7883" t="str">
            <v>TANQUEPLAST20M3POLIETIL. Y</v>
          </cell>
          <cell r="C7883" t="str">
            <v>UN</v>
          </cell>
          <cell r="E7883">
            <v>41236</v>
          </cell>
          <cell r="F7883">
            <v>8440160</v>
          </cell>
        </row>
        <row r="7884">
          <cell r="A7884">
            <v>104524</v>
          </cell>
          <cell r="B7884" t="str">
            <v>TAPA INSPECC.METALICA SIFÓN DE 5X3" LISA</v>
          </cell>
          <cell r="C7884" t="str">
            <v>und</v>
          </cell>
          <cell r="E7884">
            <v>42618</v>
          </cell>
          <cell r="F7884">
            <v>9976</v>
          </cell>
        </row>
        <row r="7885">
          <cell r="A7885">
            <v>104474</v>
          </cell>
          <cell r="B7885" t="str">
            <v>TAPA REGISTRO PLÁSTICA 25X25CM</v>
          </cell>
          <cell r="C7885" t="str">
            <v>und</v>
          </cell>
          <cell r="E7885">
            <v>41135</v>
          </cell>
          <cell r="F7885">
            <v>7365</v>
          </cell>
        </row>
        <row r="7886">
          <cell r="A7886">
            <v>104475</v>
          </cell>
          <cell r="B7886" t="str">
            <v>TAPA REGISTRO PLÁSTICA 30X30CM</v>
          </cell>
          <cell r="C7886" t="str">
            <v>und</v>
          </cell>
          <cell r="E7886">
            <v>41135</v>
          </cell>
          <cell r="F7886">
            <v>9800</v>
          </cell>
        </row>
        <row r="7888">
          <cell r="A7888">
            <v>102858</v>
          </cell>
          <cell r="B7888" t="str">
            <v>Tapón CPVCSoldado 1" **</v>
          </cell>
          <cell r="C7888" t="str">
            <v>UN</v>
          </cell>
          <cell r="D7888">
            <v>1531004106</v>
          </cell>
          <cell r="E7888">
            <v>40334</v>
          </cell>
          <cell r="F7888">
            <v>3059</v>
          </cell>
        </row>
        <row r="7889">
          <cell r="A7889">
            <v>102818</v>
          </cell>
          <cell r="B7889" t="str">
            <v>Tapón CPVCSoldado 1/2" **</v>
          </cell>
          <cell r="C7889" t="str">
            <v>UN</v>
          </cell>
          <cell r="D7889">
            <v>1531004106</v>
          </cell>
          <cell r="E7889">
            <v>42853</v>
          </cell>
          <cell r="F7889">
            <v>199</v>
          </cell>
        </row>
        <row r="7890">
          <cell r="A7890">
            <v>101835</v>
          </cell>
          <cell r="B7890" t="str">
            <v>TAPON DE PRUEBA 2"PVC SANITARIO</v>
          </cell>
          <cell r="C7890" t="str">
            <v>UN</v>
          </cell>
          <cell r="D7890">
            <v>11888</v>
          </cell>
          <cell r="E7890">
            <v>42828</v>
          </cell>
          <cell r="F7890">
            <v>662</v>
          </cell>
        </row>
        <row r="7891">
          <cell r="A7891">
            <v>101825</v>
          </cell>
          <cell r="B7891" t="str">
            <v>TAPON DE PRUEBA 4"S/NORMA ICONTEC</v>
          </cell>
          <cell r="C7891" t="str">
            <v>UN</v>
          </cell>
          <cell r="D7891">
            <v>11888</v>
          </cell>
          <cell r="E7891">
            <v>42853</v>
          </cell>
          <cell r="F7891">
            <v>1255</v>
          </cell>
        </row>
        <row r="7892">
          <cell r="A7892">
            <v>101827</v>
          </cell>
          <cell r="B7892" t="str">
            <v>TAPON HEMBRA HG D=1" **</v>
          </cell>
          <cell r="C7892" t="str">
            <v>UN</v>
          </cell>
          <cell r="D7892">
            <v>11888</v>
          </cell>
          <cell r="E7892">
            <v>42857</v>
          </cell>
          <cell r="F7892">
            <v>1847</v>
          </cell>
        </row>
        <row r="7894">
          <cell r="B7894" t="str">
            <v>Tekhne Ltda. Control Integral de Obras</v>
          </cell>
        </row>
        <row r="7898">
          <cell r="B7898" t="str">
            <v>Listado de Insumos</v>
          </cell>
        </row>
        <row r="7900">
          <cell r="A7900">
            <v>43132</v>
          </cell>
          <cell r="C7900" t="str">
            <v>INSTITUTO DISTRITAL DE RECREACION Y</v>
          </cell>
          <cell r="E7900" t="str">
            <v>Página **</v>
          </cell>
        </row>
        <row r="7903">
          <cell r="A7903" t="str">
            <v>Código</v>
          </cell>
          <cell r="B7903" t="str">
            <v>Descripción</v>
          </cell>
          <cell r="D7903" t="str">
            <v>Unidad</v>
          </cell>
          <cell r="F7903" t="str">
            <v>Referencia</v>
          </cell>
        </row>
        <row r="7906">
          <cell r="A7906">
            <v>101836</v>
          </cell>
          <cell r="B7906" t="str">
            <v>TAPON HEMBRA PVC D=1/2" **</v>
          </cell>
          <cell r="C7906" t="str">
            <v>UN</v>
          </cell>
          <cell r="D7906">
            <v>11888</v>
          </cell>
          <cell r="E7906">
            <v>42807</v>
          </cell>
          <cell r="F7906">
            <v>220</v>
          </cell>
        </row>
        <row r="7908">
          <cell r="A7908">
            <v>100249</v>
          </cell>
          <cell r="B7908" t="str">
            <v>Tapon HG d=2 1/2" macho*</v>
          </cell>
          <cell r="C7908" t="str">
            <v>UN</v>
          </cell>
          <cell r="E7908">
            <v>42758</v>
          </cell>
          <cell r="F7908">
            <v>8806</v>
          </cell>
        </row>
        <row r="7909">
          <cell r="A7909">
            <v>106079</v>
          </cell>
          <cell r="B7909" t="str">
            <v>Tapon Polipropileno(1/2")Fusión PN-16</v>
          </cell>
          <cell r="C7909" t="str">
            <v>UN</v>
          </cell>
          <cell r="E7909">
            <v>42833</v>
          </cell>
          <cell r="F7909">
            <v>654</v>
          </cell>
        </row>
        <row r="7911">
          <cell r="A7911">
            <v>2048</v>
          </cell>
          <cell r="B7911" t="str">
            <v>TAPON PRESION ROSCADO PVC ½ "S/NORMA</v>
          </cell>
          <cell r="C7911" t="str">
            <v>UN</v>
          </cell>
          <cell r="D7911">
            <v>11888</v>
          </cell>
          <cell r="E7911">
            <v>42836</v>
          </cell>
          <cell r="F7911">
            <v>218</v>
          </cell>
        </row>
        <row r="7912">
          <cell r="A7912">
            <v>2044</v>
          </cell>
          <cell r="B7912" t="str">
            <v>TAPON PRESION SOLD. ½"PVC S/NORMA</v>
          </cell>
          <cell r="C7912" t="str">
            <v>UN</v>
          </cell>
          <cell r="D7912">
            <v>11890</v>
          </cell>
          <cell r="E7912">
            <v>42807</v>
          </cell>
          <cell r="F7912">
            <v>150</v>
          </cell>
        </row>
        <row r="7913">
          <cell r="A7913">
            <v>2045</v>
          </cell>
          <cell r="B7913" t="str">
            <v>TAPON PRESION SOLD. 3" S/NORMA ICONTEC</v>
          </cell>
          <cell r="C7913" t="str">
            <v>UN</v>
          </cell>
          <cell r="D7913">
            <v>11915</v>
          </cell>
          <cell r="E7913">
            <v>42836</v>
          </cell>
          <cell r="F7913">
            <v>10152</v>
          </cell>
        </row>
        <row r="7914">
          <cell r="A7914">
            <v>2043</v>
          </cell>
          <cell r="B7914" t="str">
            <v>TAPON PRESION SOLD.3/4" S/NORMA</v>
          </cell>
          <cell r="C7914" t="str">
            <v>UN</v>
          </cell>
          <cell r="D7914">
            <v>11927</v>
          </cell>
          <cell r="E7914">
            <v>42122</v>
          </cell>
          <cell r="F7914">
            <v>430</v>
          </cell>
        </row>
        <row r="7916">
          <cell r="A7916">
            <v>106314</v>
          </cell>
          <cell r="B7916" t="str">
            <v>TAPON PVC ROSCADO Ø 1 1/4"</v>
          </cell>
          <cell r="C7916" t="str">
            <v>UN</v>
          </cell>
          <cell r="E7916">
            <v>42852</v>
          </cell>
          <cell r="F7916">
            <v>2193</v>
          </cell>
        </row>
        <row r="7917">
          <cell r="A7917">
            <v>103915</v>
          </cell>
          <cell r="B7917" t="str">
            <v>Tapón PVC roscado presión de 1 1/2" S/NORMA</v>
          </cell>
          <cell r="C7917" t="str">
            <v>UN</v>
          </cell>
          <cell r="E7917">
            <v>42857</v>
          </cell>
          <cell r="F7917">
            <v>2439</v>
          </cell>
        </row>
        <row r="7918">
          <cell r="A7918">
            <v>103911</v>
          </cell>
          <cell r="B7918" t="str">
            <v>Tapón PVC roscado presión de 2"S/NORMA</v>
          </cell>
          <cell r="C7918" t="str">
            <v>UN</v>
          </cell>
          <cell r="E7918">
            <v>42857</v>
          </cell>
          <cell r="F7918">
            <v>3989</v>
          </cell>
        </row>
        <row r="7919">
          <cell r="A7919">
            <v>106315</v>
          </cell>
          <cell r="B7919" t="str">
            <v>TAPON PVC SOLDADO Ø 1 1/4"</v>
          </cell>
          <cell r="C7919" t="str">
            <v>UN</v>
          </cell>
          <cell r="E7919">
            <v>42852</v>
          </cell>
          <cell r="F7919">
            <v>1717</v>
          </cell>
        </row>
        <row r="7920">
          <cell r="A7920">
            <v>103912</v>
          </cell>
          <cell r="B7920" t="str">
            <v>Tapón PVC soldado presión Ø2" S/NORMA</v>
          </cell>
          <cell r="C7920" t="str">
            <v>UN</v>
          </cell>
          <cell r="E7920">
            <v>42857</v>
          </cell>
          <cell r="F7920">
            <v>3053</v>
          </cell>
        </row>
        <row r="7921">
          <cell r="A7921">
            <v>103916</v>
          </cell>
          <cell r="B7921" t="str">
            <v>Tapón PVC soldado presiónØ 1 1/2"S/NORMA</v>
          </cell>
          <cell r="C7921" t="str">
            <v>UN</v>
          </cell>
          <cell r="E7921">
            <v>42857</v>
          </cell>
          <cell r="F7921">
            <v>511</v>
          </cell>
        </row>
        <row r="7922">
          <cell r="A7922">
            <v>106532</v>
          </cell>
          <cell r="B7922" t="str">
            <v>TAPÓN ROSCADO DE 1/2" PVC PRESIÓN</v>
          </cell>
          <cell r="C7922" t="str">
            <v>und</v>
          </cell>
          <cell r="E7922">
            <v>42998</v>
          </cell>
          <cell r="F7922">
            <v>218</v>
          </cell>
        </row>
        <row r="7923">
          <cell r="A7923">
            <v>103603</v>
          </cell>
          <cell r="B7923" t="str">
            <v>TAPON ROSCADO Ø1" S/NROMA ICONTEC</v>
          </cell>
          <cell r="C7923" t="str">
            <v>und</v>
          </cell>
          <cell r="E7923">
            <v>42836</v>
          </cell>
          <cell r="F7923">
            <v>883</v>
          </cell>
        </row>
        <row r="7924">
          <cell r="A7924">
            <v>103606</v>
          </cell>
          <cell r="B7924" t="str">
            <v>TAPON ROSCADO Ø3/4" PVCP-S/NORMA</v>
          </cell>
          <cell r="C7924" t="str">
            <v>und</v>
          </cell>
          <cell r="E7924">
            <v>42836</v>
          </cell>
          <cell r="F7924">
            <v>621</v>
          </cell>
        </row>
        <row r="7925">
          <cell r="A7925">
            <v>104223</v>
          </cell>
          <cell r="B7925" t="str">
            <v>TAPON ROSCADO PVC D=3"</v>
          </cell>
          <cell r="C7925" t="str">
            <v>UN</v>
          </cell>
          <cell r="E7925">
            <v>40843</v>
          </cell>
          <cell r="F7925">
            <v>10900</v>
          </cell>
        </row>
        <row r="7926">
          <cell r="A7926">
            <v>104545</v>
          </cell>
          <cell r="B7926" t="str">
            <v>TAPON ROSCADO PVCP (1-1/4") S/NORMA</v>
          </cell>
          <cell r="C7926" t="str">
            <v>UN</v>
          </cell>
          <cell r="E7926">
            <v>42122</v>
          </cell>
          <cell r="F7926">
            <v>2100</v>
          </cell>
        </row>
        <row r="7927">
          <cell r="A7927">
            <v>104547</v>
          </cell>
          <cell r="B7927" t="str">
            <v>TAPON ROSCADO PVCP (1/2")</v>
          </cell>
          <cell r="C7927" t="str">
            <v>UN</v>
          </cell>
          <cell r="E7927">
            <v>42872</v>
          </cell>
          <cell r="F7927">
            <v>228</v>
          </cell>
        </row>
        <row r="7929">
          <cell r="A7929">
            <v>100570</v>
          </cell>
          <cell r="B7929" t="str">
            <v>TAPON SANITARIO 6" PVC PAVCO</v>
          </cell>
          <cell r="C7929" t="str">
            <v>UN</v>
          </cell>
          <cell r="D7929">
            <v>1771045409</v>
          </cell>
          <cell r="E7929">
            <v>40449</v>
          </cell>
          <cell r="F7929">
            <v>23780</v>
          </cell>
        </row>
        <row r="7930">
          <cell r="A7930">
            <v>101720</v>
          </cell>
          <cell r="B7930" t="str">
            <v>TAPON SANITARIO 6" PVC PAVCO</v>
          </cell>
          <cell r="C7930" t="str">
            <v>UN</v>
          </cell>
          <cell r="D7930">
            <v>1771045409</v>
          </cell>
          <cell r="E7930">
            <v>40449</v>
          </cell>
          <cell r="F7930">
            <v>33698</v>
          </cell>
        </row>
        <row r="7931">
          <cell r="A7931">
            <v>100705</v>
          </cell>
          <cell r="B7931" t="str">
            <v>TAPON SANITARIO DE PRUEBA 2" PVC</v>
          </cell>
          <cell r="C7931" t="str">
            <v>UN</v>
          </cell>
          <cell r="D7931">
            <v>11940</v>
          </cell>
          <cell r="E7931">
            <v>42853</v>
          </cell>
          <cell r="F7931">
            <v>502</v>
          </cell>
        </row>
        <row r="7932">
          <cell r="A7932">
            <v>2064</v>
          </cell>
          <cell r="B7932" t="str">
            <v>TAPON SANITARIO DE PRUEBA 3" S/NORMA</v>
          </cell>
          <cell r="C7932" t="str">
            <v>UN</v>
          </cell>
          <cell r="D7932">
            <v>11942</v>
          </cell>
          <cell r="E7932">
            <v>42836</v>
          </cell>
          <cell r="F7932">
            <v>669</v>
          </cell>
        </row>
        <row r="7933">
          <cell r="A7933">
            <v>1397</v>
          </cell>
          <cell r="B7933" t="str">
            <v>TAPON SANITARIO DE PRUEBA 4" PVC</v>
          </cell>
          <cell r="C7933" t="str">
            <v>UN</v>
          </cell>
          <cell r="D7933">
            <v>11944</v>
          </cell>
          <cell r="E7933">
            <v>42828</v>
          </cell>
          <cell r="F7933">
            <v>1654</v>
          </cell>
        </row>
        <row r="7935">
          <cell r="A7935">
            <v>103604</v>
          </cell>
          <cell r="B7935" t="str">
            <v>TAPON SOLDADO Ø1"</v>
          </cell>
          <cell r="C7935" t="str">
            <v>und</v>
          </cell>
          <cell r="E7935">
            <v>42836</v>
          </cell>
          <cell r="F7935">
            <v>531</v>
          </cell>
        </row>
        <row r="7937">
          <cell r="A7937">
            <v>103917</v>
          </cell>
          <cell r="B7937" t="str">
            <v>TAPON SOLDADO PVC PRESION 1/2"S/NORMA</v>
          </cell>
          <cell r="C7937" t="str">
            <v>UN</v>
          </cell>
          <cell r="D7937">
            <v>11890</v>
          </cell>
          <cell r="E7937">
            <v>42836</v>
          </cell>
          <cell r="F7937">
            <v>155</v>
          </cell>
        </row>
        <row r="7939">
          <cell r="A7939">
            <v>106288</v>
          </cell>
          <cell r="B7939" t="str">
            <v>TEE COBRE 2 1/2"</v>
          </cell>
          <cell r="C7939" t="str">
            <v>UN</v>
          </cell>
          <cell r="E7939">
            <v>42851</v>
          </cell>
          <cell r="F7939">
            <v>68327</v>
          </cell>
        </row>
        <row r="7940">
          <cell r="A7940">
            <v>106287</v>
          </cell>
          <cell r="B7940" t="str">
            <v>TEE COBRE 2 "</v>
          </cell>
          <cell r="C7940" t="str">
            <v>UN</v>
          </cell>
          <cell r="E7940">
            <v>42850</v>
          </cell>
          <cell r="F7940">
            <v>30940</v>
          </cell>
        </row>
        <row r="7941">
          <cell r="A7941">
            <v>106139</v>
          </cell>
          <cell r="B7941" t="str">
            <v>TEE POLIPROPILENO Ø 1” (32MM)</v>
          </cell>
          <cell r="C7941" t="str">
            <v>UN</v>
          </cell>
          <cell r="E7941">
            <v>42831</v>
          </cell>
          <cell r="F7941">
            <v>4284</v>
          </cell>
        </row>
        <row r="7942">
          <cell r="A7942">
            <v>106141</v>
          </cell>
          <cell r="B7942" t="str">
            <v>TEE POLIPROPILENO Ø 11/2” (50MM)</v>
          </cell>
          <cell r="C7942" t="str">
            <v>UN</v>
          </cell>
          <cell r="E7942">
            <v>42831</v>
          </cell>
          <cell r="F7942">
            <v>13031</v>
          </cell>
        </row>
        <row r="7943">
          <cell r="A7943">
            <v>106140</v>
          </cell>
          <cell r="B7943" t="str">
            <v>TEE POLIPROPILENO Ø 11/4” (40MM)</v>
          </cell>
          <cell r="C7943" t="str">
            <v>UN</v>
          </cell>
          <cell r="E7943">
            <v>42831</v>
          </cell>
          <cell r="F7943">
            <v>8211</v>
          </cell>
        </row>
        <row r="7944">
          <cell r="A7944">
            <v>106072</v>
          </cell>
          <cell r="B7944" t="str">
            <v>TEE POLIPROPILENO Ø 3/4” (25MM)</v>
          </cell>
          <cell r="C7944" t="str">
            <v>UN</v>
          </cell>
          <cell r="E7944">
            <v>42831</v>
          </cell>
          <cell r="F7944">
            <v>2202</v>
          </cell>
        </row>
        <row r="7945">
          <cell r="A7945">
            <v>106289</v>
          </cell>
          <cell r="B7945" t="str">
            <v>Tee acero galvanizado 1 "</v>
          </cell>
          <cell r="C7945" t="str">
            <v>UN</v>
          </cell>
          <cell r="E7945">
            <v>42850</v>
          </cell>
          <cell r="F7945">
            <v>4403</v>
          </cell>
        </row>
        <row r="7946">
          <cell r="A7946">
            <v>106290</v>
          </cell>
          <cell r="B7946" t="str">
            <v>Tee acero galvanizado 1 1/2"</v>
          </cell>
          <cell r="C7946" t="str">
            <v>UN</v>
          </cell>
          <cell r="E7946">
            <v>42850</v>
          </cell>
          <cell r="F7946">
            <v>8568</v>
          </cell>
        </row>
        <row r="7947">
          <cell r="A7947">
            <v>106291</v>
          </cell>
          <cell r="B7947" t="str">
            <v>Tee acero galvanizado 2"</v>
          </cell>
          <cell r="C7947" t="str">
            <v>UN</v>
          </cell>
          <cell r="E7947">
            <v>42850</v>
          </cell>
          <cell r="F7947">
            <v>11781</v>
          </cell>
        </row>
        <row r="7948">
          <cell r="A7948">
            <v>106292</v>
          </cell>
          <cell r="B7948" t="str">
            <v>Tee acero galvanizado 3"</v>
          </cell>
          <cell r="C7948" t="str">
            <v>UN</v>
          </cell>
          <cell r="E7948">
            <v>42850</v>
          </cell>
          <cell r="F7948">
            <v>31416</v>
          </cell>
        </row>
        <row r="7949">
          <cell r="A7949">
            <v>106293</v>
          </cell>
          <cell r="B7949" t="str">
            <v>Tee acero galvanizado 4"</v>
          </cell>
          <cell r="C7949" t="str">
            <v>UN</v>
          </cell>
          <cell r="E7949">
            <v>42850</v>
          </cell>
          <cell r="F7949">
            <v>56406</v>
          </cell>
        </row>
        <row r="7951">
          <cell r="A7951">
            <v>2056</v>
          </cell>
          <cell r="B7951" t="str">
            <v>TEE CALIENTE ½" ULTRATEMP PAVCO</v>
          </cell>
          <cell r="C7951" t="str">
            <v>UN</v>
          </cell>
          <cell r="D7951">
            <v>12058</v>
          </cell>
          <cell r="E7951">
            <v>40449</v>
          </cell>
          <cell r="F7951">
            <v>1243</v>
          </cell>
        </row>
        <row r="7953">
          <cell r="A7953">
            <v>106368</v>
          </cell>
          <cell r="B7953" t="str">
            <v>TEE COBRE Ø 1 1/2"</v>
          </cell>
          <cell r="C7953" t="str">
            <v>UN</v>
          </cell>
          <cell r="E7953">
            <v>42874</v>
          </cell>
          <cell r="F7953">
            <v>25823</v>
          </cell>
        </row>
        <row r="7954">
          <cell r="A7954">
            <v>106369</v>
          </cell>
          <cell r="B7954" t="str">
            <v>TEE COBRE Ø 1 1/4"</v>
          </cell>
          <cell r="C7954" t="str">
            <v>UN</v>
          </cell>
          <cell r="E7954">
            <v>42874</v>
          </cell>
          <cell r="F7954">
            <v>14161</v>
          </cell>
        </row>
        <row r="7955">
          <cell r="A7955">
            <v>106371</v>
          </cell>
          <cell r="B7955" t="str">
            <v>TEE COBRE Ø 1/2"</v>
          </cell>
          <cell r="C7955" t="str">
            <v>UN</v>
          </cell>
          <cell r="E7955">
            <v>42874</v>
          </cell>
          <cell r="F7955">
            <v>1785</v>
          </cell>
        </row>
        <row r="7956">
          <cell r="A7956">
            <v>106370</v>
          </cell>
          <cell r="B7956" t="str">
            <v>TEE COBRE Ø 3/4"</v>
          </cell>
          <cell r="C7956" t="str">
            <v>UN</v>
          </cell>
          <cell r="E7956">
            <v>42874</v>
          </cell>
          <cell r="F7956">
            <v>3749</v>
          </cell>
        </row>
        <row r="7958">
          <cell r="A7958">
            <v>102859</v>
          </cell>
          <cell r="B7958" t="str">
            <v>Tee CPVC 1" **</v>
          </cell>
          <cell r="C7958" t="str">
            <v>UN</v>
          </cell>
          <cell r="D7958">
            <v>1531004106</v>
          </cell>
          <cell r="E7958">
            <v>42874</v>
          </cell>
          <cell r="F7958">
            <v>9187</v>
          </cell>
        </row>
        <row r="7959">
          <cell r="A7959">
            <v>103126</v>
          </cell>
          <cell r="B7959" t="str">
            <v>Tee CPVC 1/2" S/NORMA ICONTEC</v>
          </cell>
          <cell r="C7959" t="str">
            <v>UN</v>
          </cell>
          <cell r="D7959">
            <v>1531004106</v>
          </cell>
          <cell r="E7959">
            <v>42857</v>
          </cell>
          <cell r="F7959">
            <v>1129</v>
          </cell>
        </row>
        <row r="7961">
          <cell r="A7961">
            <v>103974</v>
          </cell>
          <cell r="B7961" t="str">
            <v>TEE CPVC 2"S/NORMA ICONTEC</v>
          </cell>
          <cell r="C7961" t="str">
            <v>UN</v>
          </cell>
          <cell r="E7961">
            <v>42857</v>
          </cell>
          <cell r="F7961">
            <v>29770</v>
          </cell>
        </row>
        <row r="7962">
          <cell r="A7962">
            <v>106384</v>
          </cell>
          <cell r="B7962" t="str">
            <v>TEE CPVC Ø 11/4"</v>
          </cell>
          <cell r="C7962" t="str">
            <v>UN</v>
          </cell>
          <cell r="E7962">
            <v>42874</v>
          </cell>
          <cell r="F7962">
            <v>16391</v>
          </cell>
        </row>
        <row r="7963">
          <cell r="A7963">
            <v>106383</v>
          </cell>
          <cell r="B7963" t="str">
            <v>TEE CPVC Ø 2 1/2"</v>
          </cell>
          <cell r="C7963" t="str">
            <v>UN</v>
          </cell>
          <cell r="E7963">
            <v>42874</v>
          </cell>
          <cell r="F7963">
            <v>36666</v>
          </cell>
        </row>
        <row r="7965">
          <cell r="A7965">
            <v>1018</v>
          </cell>
          <cell r="B7965" t="str">
            <v>TEE CPVC Ø3/4" S/NORMA ICONTEC</v>
          </cell>
          <cell r="C7965" t="str">
            <v>UN</v>
          </cell>
          <cell r="D7965">
            <v>12080</v>
          </cell>
          <cell r="E7965">
            <v>42875</v>
          </cell>
          <cell r="F7965">
            <v>1648</v>
          </cell>
        </row>
        <row r="7967">
          <cell r="A7967">
            <v>106151</v>
          </cell>
          <cell r="B7967" t="str">
            <v>TEE DE COBRE 1/2"</v>
          </cell>
          <cell r="C7967" t="str">
            <v>UN</v>
          </cell>
          <cell r="E7967">
            <v>42832</v>
          </cell>
          <cell r="F7967">
            <v>1500</v>
          </cell>
        </row>
        <row r="7968">
          <cell r="A7968">
            <v>104446</v>
          </cell>
          <cell r="B7968" t="str">
            <v>TEE GALVANIZ.4"</v>
          </cell>
          <cell r="C7968" t="str">
            <v>UN</v>
          </cell>
          <cell r="E7968">
            <v>42829</v>
          </cell>
          <cell r="F7968">
            <v>54978</v>
          </cell>
        </row>
        <row r="7970">
          <cell r="B7970" t="str">
            <v>Tekhne Ltda. Control Integral de Obras</v>
          </cell>
        </row>
        <row r="7974">
          <cell r="B7974" t="str">
            <v>Listado de Insumos</v>
          </cell>
        </row>
        <row r="7976">
          <cell r="A7976">
            <v>43132</v>
          </cell>
          <cell r="C7976" t="str">
            <v>INSTITUTO DISTRITAL DE RECREACION Y</v>
          </cell>
          <cell r="E7976" t="str">
            <v>Página **</v>
          </cell>
        </row>
        <row r="7979">
          <cell r="A7979" t="str">
            <v>Código</v>
          </cell>
          <cell r="B7979" t="str">
            <v>Descripción</v>
          </cell>
          <cell r="D7979" t="str">
            <v>Unidad</v>
          </cell>
          <cell r="F7979" t="str">
            <v>Referencia</v>
          </cell>
        </row>
        <row r="7982">
          <cell r="A7982">
            <v>104447</v>
          </cell>
          <cell r="B7982" t="str">
            <v>TEE GALVANIZ.6"</v>
          </cell>
          <cell r="C7982" t="str">
            <v>UN</v>
          </cell>
          <cell r="E7982">
            <v>42829</v>
          </cell>
          <cell r="F7982">
            <v>191709</v>
          </cell>
        </row>
        <row r="7984">
          <cell r="A7984">
            <v>100650</v>
          </cell>
          <cell r="B7984" t="str">
            <v>Tee HG 2" **</v>
          </cell>
          <cell r="C7984" t="str">
            <v>UN</v>
          </cell>
          <cell r="D7984">
            <v>1530248118</v>
          </cell>
          <cell r="E7984">
            <v>40449</v>
          </cell>
          <cell r="F7984">
            <v>8600</v>
          </cell>
        </row>
        <row r="7985">
          <cell r="A7985">
            <v>104771</v>
          </cell>
          <cell r="B7985" t="str">
            <v>TEE HG Ø 2 ½"</v>
          </cell>
          <cell r="C7985" t="str">
            <v>UN</v>
          </cell>
          <cell r="D7985">
            <v>1530248118</v>
          </cell>
          <cell r="E7985">
            <v>42857</v>
          </cell>
          <cell r="F7985">
            <v>25228</v>
          </cell>
        </row>
        <row r="7986">
          <cell r="A7986">
            <v>104753</v>
          </cell>
          <cell r="B7986" t="str">
            <v>TEE HG Ø 3"</v>
          </cell>
          <cell r="C7986" t="str">
            <v>UN</v>
          </cell>
          <cell r="D7986">
            <v>1530248118</v>
          </cell>
          <cell r="E7986">
            <v>42128</v>
          </cell>
          <cell r="F7986">
            <v>22701</v>
          </cell>
        </row>
        <row r="7987">
          <cell r="A7987">
            <v>100521</v>
          </cell>
          <cell r="B7987" t="str">
            <v>TEE HG Ø ½"*</v>
          </cell>
          <cell r="C7987" t="str">
            <v>UN</v>
          </cell>
          <cell r="D7987">
            <v>1530248118</v>
          </cell>
          <cell r="E7987">
            <v>42857</v>
          </cell>
          <cell r="F7987">
            <v>1500</v>
          </cell>
        </row>
        <row r="7988">
          <cell r="A7988">
            <v>100228</v>
          </cell>
          <cell r="B7988" t="str">
            <v>TEE HG Ø 1 ½"</v>
          </cell>
          <cell r="C7988" t="str">
            <v>UN</v>
          </cell>
          <cell r="D7988">
            <v>1530248118</v>
          </cell>
          <cell r="E7988">
            <v>42857</v>
          </cell>
          <cell r="F7988">
            <v>8500</v>
          </cell>
        </row>
        <row r="7989">
          <cell r="A7989">
            <v>104754</v>
          </cell>
          <cell r="B7989" t="str">
            <v>TEE HG Ø4"</v>
          </cell>
          <cell r="C7989" t="str">
            <v>UN</v>
          </cell>
          <cell r="D7989">
            <v>1530248118</v>
          </cell>
          <cell r="E7989">
            <v>42857</v>
          </cell>
          <cell r="F7989">
            <v>54978</v>
          </cell>
        </row>
        <row r="7990">
          <cell r="A7990">
            <v>1825</v>
          </cell>
          <cell r="B7990" t="str">
            <v>TEE POLIETILENO ½"</v>
          </cell>
          <cell r="C7990" t="str">
            <v>UN</v>
          </cell>
          <cell r="D7990">
            <v>12007</v>
          </cell>
          <cell r="E7990">
            <v>40449</v>
          </cell>
          <cell r="F7990">
            <v>7443</v>
          </cell>
        </row>
        <row r="7992">
          <cell r="A7992">
            <v>106137</v>
          </cell>
          <cell r="B7992" t="str">
            <v>TEE POLIPROPILENO Ø 1/2” (20MM)</v>
          </cell>
          <cell r="C7992" t="str">
            <v>UN</v>
          </cell>
          <cell r="E7992">
            <v>42831</v>
          </cell>
          <cell r="F7992">
            <v>1178</v>
          </cell>
        </row>
        <row r="7993">
          <cell r="A7993">
            <v>106138</v>
          </cell>
          <cell r="B7993" t="str">
            <v>TEE POLIPROPILENO Ø 1/2” (20MM)</v>
          </cell>
          <cell r="C7993" t="str">
            <v>UN</v>
          </cell>
          <cell r="E7993">
            <v>42831</v>
          </cell>
          <cell r="F7993">
            <v>1178</v>
          </cell>
        </row>
        <row r="7994">
          <cell r="A7994">
            <v>106142</v>
          </cell>
          <cell r="B7994" t="str">
            <v>TEE POLIPROPILENO Ø 2” (63MM)</v>
          </cell>
          <cell r="C7994" t="str">
            <v>UN</v>
          </cell>
          <cell r="E7994">
            <v>42831</v>
          </cell>
          <cell r="F7994">
            <v>23741</v>
          </cell>
        </row>
        <row r="7995">
          <cell r="A7995">
            <v>106311</v>
          </cell>
          <cell r="B7995" t="str">
            <v>TEE POLIPROPILENO Ø 4”</v>
          </cell>
          <cell r="C7995" t="str">
            <v>UN</v>
          </cell>
          <cell r="E7995">
            <v>42852</v>
          </cell>
          <cell r="F7995">
            <v>160948</v>
          </cell>
        </row>
        <row r="7996">
          <cell r="A7996">
            <v>106080</v>
          </cell>
          <cell r="B7996" t="str">
            <v>Tee Polipropileno(1/2")Fusión PN-16</v>
          </cell>
          <cell r="C7996" t="str">
            <v>UN</v>
          </cell>
          <cell r="E7996">
            <v>42725</v>
          </cell>
          <cell r="F7996">
            <v>595</v>
          </cell>
        </row>
        <row r="7998">
          <cell r="A7998">
            <v>100281</v>
          </cell>
          <cell r="B7998" t="str">
            <v>Tee Presion PVCP 1 1/4" **</v>
          </cell>
          <cell r="C7998" t="str">
            <v>UN</v>
          </cell>
          <cell r="D7998">
            <v>1531004106</v>
          </cell>
          <cell r="E7998">
            <v>41162</v>
          </cell>
          <cell r="F7998">
            <v>2327</v>
          </cell>
        </row>
        <row r="7999">
          <cell r="A7999">
            <v>100278</v>
          </cell>
          <cell r="B7999" t="str">
            <v>TEE PRESIÓN PVCP 1/2"S/NORMA ICONTEC</v>
          </cell>
          <cell r="C7999" t="str">
            <v>UN</v>
          </cell>
          <cell r="D7999">
            <v>1531004106</v>
          </cell>
          <cell r="E7999">
            <v>42836</v>
          </cell>
          <cell r="F7999">
            <v>367</v>
          </cell>
        </row>
        <row r="8000">
          <cell r="A8000">
            <v>100500</v>
          </cell>
          <cell r="B8000" t="str">
            <v>Tee Presion PVCP 2 1/2" SCH40 **</v>
          </cell>
          <cell r="C8000" t="str">
            <v>UN</v>
          </cell>
          <cell r="D8000">
            <v>1531004106</v>
          </cell>
          <cell r="E8000">
            <v>42206</v>
          </cell>
          <cell r="F8000">
            <v>22000</v>
          </cell>
        </row>
        <row r="8001">
          <cell r="A8001">
            <v>685</v>
          </cell>
          <cell r="B8001" t="str">
            <v>TEE PRESION 1/2" PVC S/NORMA ICONTEC</v>
          </cell>
          <cell r="C8001" t="str">
            <v>UN</v>
          </cell>
          <cell r="D8001">
            <v>12060</v>
          </cell>
          <cell r="E8001">
            <v>42789</v>
          </cell>
          <cell r="F8001">
            <v>347</v>
          </cell>
        </row>
        <row r="8002">
          <cell r="A8002">
            <v>343</v>
          </cell>
          <cell r="B8002" t="str">
            <v>TEE PRESION 1¼" PVC S/NORMA ICONTEC</v>
          </cell>
          <cell r="C8002" t="str">
            <v>UN</v>
          </cell>
          <cell r="D8002">
            <v>12052</v>
          </cell>
          <cell r="E8002">
            <v>42941</v>
          </cell>
          <cell r="F8002">
            <v>2971</v>
          </cell>
        </row>
        <row r="8003">
          <cell r="A8003">
            <v>686</v>
          </cell>
          <cell r="B8003" t="str">
            <v>TEE PRESION 1½" PVC- S/NORMA ICONTEC</v>
          </cell>
          <cell r="C8003" t="str">
            <v>UN</v>
          </cell>
          <cell r="D8003">
            <v>12048</v>
          </cell>
          <cell r="E8003">
            <v>42762</v>
          </cell>
          <cell r="F8003">
            <v>4105</v>
          </cell>
        </row>
        <row r="8004">
          <cell r="A8004">
            <v>100698</v>
          </cell>
          <cell r="B8004" t="str">
            <v>TEE PRESION 2½" PVC S/NORMA ICONTEC</v>
          </cell>
          <cell r="C8004" t="str">
            <v>UN</v>
          </cell>
          <cell r="D8004">
            <v>12070</v>
          </cell>
          <cell r="E8004">
            <v>42849</v>
          </cell>
          <cell r="F8004">
            <v>19391</v>
          </cell>
        </row>
        <row r="8005">
          <cell r="A8005">
            <v>100703</v>
          </cell>
          <cell r="B8005" t="str">
            <v>TEE PRESION 3" PVC S/NORMA ICONTEC</v>
          </cell>
          <cell r="C8005" t="str">
            <v>UN</v>
          </cell>
          <cell r="D8005">
            <v>12075</v>
          </cell>
          <cell r="E8005">
            <v>42929</v>
          </cell>
          <cell r="F8005">
            <v>25234</v>
          </cell>
        </row>
        <row r="8006">
          <cell r="A8006">
            <v>345</v>
          </cell>
          <cell r="B8006" t="str">
            <v>TEE PRESION 3/4" PVC S/NORMA ICONTEC</v>
          </cell>
          <cell r="C8006" t="str">
            <v>UN</v>
          </cell>
          <cell r="D8006">
            <v>12081</v>
          </cell>
          <cell r="E8006">
            <v>42836</v>
          </cell>
          <cell r="F8006">
            <v>618</v>
          </cell>
        </row>
        <row r="8007">
          <cell r="A8007">
            <v>965</v>
          </cell>
          <cell r="B8007" t="str">
            <v>TEE PRESION 4" PVC PAVCO</v>
          </cell>
          <cell r="C8007" t="str">
            <v>UN</v>
          </cell>
          <cell r="D8007">
            <v>12086</v>
          </cell>
          <cell r="E8007">
            <v>40449</v>
          </cell>
          <cell r="F8007">
            <v>72849</v>
          </cell>
        </row>
        <row r="8008">
          <cell r="A8008">
            <v>361</v>
          </cell>
          <cell r="B8008" t="str">
            <v>TEE PRESION Ø1" S/NORMA ICONTEC</v>
          </cell>
          <cell r="C8008" t="str">
            <v>UN</v>
          </cell>
          <cell r="D8008">
            <v>12043</v>
          </cell>
          <cell r="E8008">
            <v>42836</v>
          </cell>
          <cell r="F8008">
            <v>1210</v>
          </cell>
        </row>
        <row r="8009">
          <cell r="A8009">
            <v>100697</v>
          </cell>
          <cell r="B8009" t="str">
            <v>TEE PRESION Ø2" S/NORMA ICONTEC</v>
          </cell>
          <cell r="C8009" t="str">
            <v>UN</v>
          </cell>
          <cell r="D8009">
            <v>12065</v>
          </cell>
          <cell r="E8009">
            <v>42857</v>
          </cell>
          <cell r="F8009">
            <v>7521</v>
          </cell>
        </row>
        <row r="8011">
          <cell r="A8011">
            <v>105701</v>
          </cell>
          <cell r="B8011" t="str">
            <v>TEE PRESION PVC.P 6" S/NOMA INCONTEC</v>
          </cell>
          <cell r="C8011" t="str">
            <v>und</v>
          </cell>
          <cell r="E8011">
            <v>42319</v>
          </cell>
          <cell r="F8011">
            <v>37680</v>
          </cell>
        </row>
        <row r="8013">
          <cell r="A8013">
            <v>100280</v>
          </cell>
          <cell r="B8013" t="str">
            <v>Tee Presion SW PVCP 1" SCH40 **</v>
          </cell>
          <cell r="C8013" t="str">
            <v>UN</v>
          </cell>
          <cell r="D8013">
            <v>1531004106</v>
          </cell>
          <cell r="E8013">
            <v>40792</v>
          </cell>
          <cell r="F8013">
            <v>1050</v>
          </cell>
        </row>
        <row r="8014">
          <cell r="A8014">
            <v>100290</v>
          </cell>
          <cell r="B8014" t="str">
            <v>Tee Presion SW PVCP 10" SCH40 **</v>
          </cell>
          <cell r="C8014" t="str">
            <v>UN</v>
          </cell>
          <cell r="D8014">
            <v>1531004106</v>
          </cell>
          <cell r="E8014">
            <v>40444</v>
          </cell>
          <cell r="F8014">
            <v>3437610</v>
          </cell>
        </row>
        <row r="8015">
          <cell r="A8015">
            <v>100291</v>
          </cell>
          <cell r="B8015" t="str">
            <v>Tee Presion SW PVCP 12" SCH40 **</v>
          </cell>
          <cell r="C8015" t="str">
            <v>UN</v>
          </cell>
          <cell r="D8015">
            <v>1531004106</v>
          </cell>
          <cell r="E8015">
            <v>40444</v>
          </cell>
          <cell r="F8015">
            <v>4428</v>
          </cell>
        </row>
        <row r="8016">
          <cell r="A8016">
            <v>100284</v>
          </cell>
          <cell r="B8016" t="str">
            <v>Tee Presion SW PVCP 2 1/2" SCH40 **</v>
          </cell>
          <cell r="C8016" t="str">
            <v>UN</v>
          </cell>
          <cell r="D8016">
            <v>1531004106</v>
          </cell>
          <cell r="E8016">
            <v>40449</v>
          </cell>
          <cell r="F8016">
            <v>23517</v>
          </cell>
        </row>
        <row r="8017">
          <cell r="A8017">
            <v>100283</v>
          </cell>
          <cell r="B8017" t="str">
            <v>Tee Presion SW PVCP 2" SCH40 **</v>
          </cell>
          <cell r="C8017" t="str">
            <v>UN</v>
          </cell>
          <cell r="D8017">
            <v>1531004106</v>
          </cell>
          <cell r="E8017">
            <v>41134</v>
          </cell>
          <cell r="F8017">
            <v>6600</v>
          </cell>
        </row>
        <row r="8018">
          <cell r="A8018">
            <v>100285</v>
          </cell>
          <cell r="B8018" t="str">
            <v>Tee Presion SW PVCP 3" SCH40 **</v>
          </cell>
          <cell r="C8018" t="str">
            <v>UN</v>
          </cell>
          <cell r="D8018">
            <v>1531004106</v>
          </cell>
          <cell r="E8018">
            <v>40449</v>
          </cell>
          <cell r="F8018">
            <v>33701</v>
          </cell>
        </row>
        <row r="8019">
          <cell r="A8019">
            <v>100279</v>
          </cell>
          <cell r="B8019" t="str">
            <v>Tee Presion SW PVCP 3/4" SCH40 **</v>
          </cell>
          <cell r="C8019" t="str">
            <v>UN</v>
          </cell>
          <cell r="D8019">
            <v>1531004106</v>
          </cell>
          <cell r="E8019">
            <v>40449</v>
          </cell>
          <cell r="F8019">
            <v>940</v>
          </cell>
        </row>
        <row r="8020">
          <cell r="A8020">
            <v>100277</v>
          </cell>
          <cell r="B8020" t="str">
            <v>Tee Presion SW PVCP 3/8" SCH40 **</v>
          </cell>
          <cell r="C8020" t="str">
            <v>UN</v>
          </cell>
          <cell r="D8020">
            <v>1531004106</v>
          </cell>
          <cell r="E8020">
            <v>40444</v>
          </cell>
          <cell r="F8020">
            <v>500</v>
          </cell>
        </row>
        <row r="8021">
          <cell r="A8021">
            <v>100286</v>
          </cell>
          <cell r="B8021" t="str">
            <v>Tee Presion SW PVCP 4" SCH40 **</v>
          </cell>
          <cell r="C8021" t="str">
            <v>UN</v>
          </cell>
          <cell r="D8021">
            <v>1531004106</v>
          </cell>
          <cell r="E8021">
            <v>40449</v>
          </cell>
          <cell r="F8021">
            <v>72886</v>
          </cell>
        </row>
        <row r="8022">
          <cell r="A8022">
            <v>100288</v>
          </cell>
          <cell r="B8022" t="str">
            <v>Tee Presion SW PVCP 6" SCH40 **</v>
          </cell>
          <cell r="C8022" t="str">
            <v>UN</v>
          </cell>
          <cell r="D8022">
            <v>1531004106</v>
          </cell>
          <cell r="E8022">
            <v>40444</v>
          </cell>
          <cell r="F8022">
            <v>521103</v>
          </cell>
        </row>
        <row r="8023">
          <cell r="A8023">
            <v>100289</v>
          </cell>
          <cell r="B8023" t="str">
            <v>Tee Presion SW PVCP 8" SCH40 **</v>
          </cell>
          <cell r="C8023" t="str">
            <v>UN</v>
          </cell>
          <cell r="D8023">
            <v>1531004106</v>
          </cell>
          <cell r="E8023">
            <v>40148</v>
          </cell>
          <cell r="F8023">
            <v>920230</v>
          </cell>
        </row>
        <row r="8024">
          <cell r="A8024">
            <v>100282</v>
          </cell>
          <cell r="B8024" t="str">
            <v>Tee Presion SW PVCP 1 1/2" SCH40 **</v>
          </cell>
          <cell r="C8024" t="str">
            <v>UN</v>
          </cell>
          <cell r="D8024">
            <v>1531004106</v>
          </cell>
          <cell r="E8024">
            <v>40630</v>
          </cell>
          <cell r="F8024">
            <v>3500</v>
          </cell>
        </row>
        <row r="8025">
          <cell r="A8025">
            <v>100287</v>
          </cell>
          <cell r="B8025" t="str">
            <v>Tee Presion SW PVCP 5" SCH40 **</v>
          </cell>
          <cell r="C8025" t="str">
            <v>UN</v>
          </cell>
          <cell r="D8025">
            <v>1531004106</v>
          </cell>
          <cell r="E8025">
            <v>40444</v>
          </cell>
          <cell r="F8025">
            <v>179250</v>
          </cell>
        </row>
        <row r="8026">
          <cell r="A8026">
            <v>2051</v>
          </cell>
          <cell r="B8026" t="str">
            <v>TEE PVC GAS 3/4"</v>
          </cell>
          <cell r="C8026" t="str">
            <v>UN</v>
          </cell>
          <cell r="D8026">
            <v>12010</v>
          </cell>
          <cell r="E8026">
            <v>40449</v>
          </cell>
          <cell r="F8026">
            <v>7941</v>
          </cell>
        </row>
        <row r="8027">
          <cell r="A8027">
            <v>100196</v>
          </cell>
          <cell r="B8027" t="str">
            <v>TEE Pvc gas 1" **</v>
          </cell>
          <cell r="C8027" t="str">
            <v>UN</v>
          </cell>
          <cell r="D8027">
            <v>2250348404</v>
          </cell>
          <cell r="E8027">
            <v>40449</v>
          </cell>
          <cell r="F8027">
            <v>17077</v>
          </cell>
        </row>
        <row r="8028">
          <cell r="A8028">
            <v>100195</v>
          </cell>
          <cell r="B8028" t="str">
            <v>TEE Pvc gas 1/2" **</v>
          </cell>
          <cell r="C8028" t="str">
            <v>UN</v>
          </cell>
          <cell r="D8028">
            <v>2250348404</v>
          </cell>
          <cell r="E8028">
            <v>40449</v>
          </cell>
          <cell r="F8028">
            <v>7444</v>
          </cell>
        </row>
        <row r="8029">
          <cell r="A8029">
            <v>101067</v>
          </cell>
          <cell r="B8029" t="str">
            <v>TEE reducida polietileno (gas) 1"x1/2" **</v>
          </cell>
          <cell r="C8029" t="str">
            <v>UN</v>
          </cell>
          <cell r="D8029">
            <v>2250348404</v>
          </cell>
          <cell r="E8029">
            <v>40449</v>
          </cell>
          <cell r="F8029">
            <v>27701</v>
          </cell>
        </row>
        <row r="8030">
          <cell r="A8030">
            <v>100198</v>
          </cell>
          <cell r="B8030" t="str">
            <v>TEE reducida Pvc gas 1"x1/2" **</v>
          </cell>
          <cell r="C8030" t="str">
            <v>UN</v>
          </cell>
          <cell r="D8030">
            <v>2250348404</v>
          </cell>
          <cell r="E8030">
            <v>40449</v>
          </cell>
          <cell r="F8030">
            <v>27701</v>
          </cell>
        </row>
        <row r="8031">
          <cell r="A8031">
            <v>100199</v>
          </cell>
          <cell r="B8031" t="str">
            <v>TEE reducida Pvc gas 1"x3/4" **</v>
          </cell>
          <cell r="C8031" t="str">
            <v>UN</v>
          </cell>
          <cell r="D8031">
            <v>2250348404</v>
          </cell>
          <cell r="E8031">
            <v>40449</v>
          </cell>
          <cell r="F8031">
            <v>21776</v>
          </cell>
        </row>
        <row r="8032">
          <cell r="A8032">
            <v>100197</v>
          </cell>
          <cell r="B8032" t="str">
            <v>TEE reducida Pvc gas 3/4"x1/2" **</v>
          </cell>
          <cell r="C8032" t="str">
            <v>UN</v>
          </cell>
          <cell r="D8032">
            <v>2250348404</v>
          </cell>
          <cell r="E8032">
            <v>40449</v>
          </cell>
          <cell r="F8032">
            <v>8248</v>
          </cell>
        </row>
        <row r="8033">
          <cell r="A8033">
            <v>102841</v>
          </cell>
          <cell r="B8033" t="str">
            <v>TEE SANITARIA 4x3" PAVCO</v>
          </cell>
          <cell r="C8033" t="str">
            <v>UN</v>
          </cell>
          <cell r="D8033">
            <v>12194</v>
          </cell>
          <cell r="E8033">
            <v>40331</v>
          </cell>
          <cell r="F8033">
            <v>13400</v>
          </cell>
        </row>
        <row r="8034">
          <cell r="A8034">
            <v>1176</v>
          </cell>
          <cell r="B8034" t="str">
            <v>TEE SANITARIA 6" PVC S/NORMA ICONTEC</v>
          </cell>
          <cell r="C8034" t="str">
            <v>UN</v>
          </cell>
          <cell r="D8034">
            <v>12197</v>
          </cell>
          <cell r="E8034">
            <v>42852</v>
          </cell>
          <cell r="F8034">
            <v>86643</v>
          </cell>
        </row>
        <row r="8035">
          <cell r="A8035">
            <v>100704</v>
          </cell>
          <cell r="B8035" t="str">
            <v>TEE SANITARIA Ø 2" S/NORMA ICONTEC</v>
          </cell>
          <cell r="C8035" t="str">
            <v>UN</v>
          </cell>
          <cell r="D8035">
            <v>12188</v>
          </cell>
          <cell r="E8035">
            <v>42941</v>
          </cell>
          <cell r="F8035">
            <v>2771</v>
          </cell>
        </row>
        <row r="8036">
          <cell r="A8036">
            <v>1111</v>
          </cell>
          <cell r="B8036" t="str">
            <v>TEE SANITARIA Ø 3"S/NORMA ICONTEC</v>
          </cell>
          <cell r="C8036" t="str">
            <v>UN</v>
          </cell>
          <cell r="D8036">
            <v>12190</v>
          </cell>
          <cell r="E8036">
            <v>42789</v>
          </cell>
          <cell r="F8036">
            <v>3477</v>
          </cell>
        </row>
        <row r="8038">
          <cell r="B8038" t="str">
            <v>Tekhne Ltda. Control Integral de Obras</v>
          </cell>
        </row>
        <row r="8042">
          <cell r="B8042" t="str">
            <v>Listado de Insumos</v>
          </cell>
        </row>
        <row r="8044">
          <cell r="A8044">
            <v>43132</v>
          </cell>
          <cell r="C8044" t="str">
            <v>INSTITUTO DISTRITAL DE RECREACION Y</v>
          </cell>
          <cell r="E8044" t="str">
            <v>Página **</v>
          </cell>
        </row>
        <row r="8047">
          <cell r="A8047" t="str">
            <v>Código</v>
          </cell>
          <cell r="B8047" t="str">
            <v>Descripción</v>
          </cell>
          <cell r="D8047" t="str">
            <v>Unidad</v>
          </cell>
          <cell r="F8047" t="str">
            <v>Referencia</v>
          </cell>
        </row>
        <row r="8050">
          <cell r="A8050">
            <v>2061</v>
          </cell>
          <cell r="B8050" t="str">
            <v>TEE SANITARIA Ø 4" S/NORMA ICONTEC</v>
          </cell>
          <cell r="C8050" t="str">
            <v>UN</v>
          </cell>
          <cell r="D8050">
            <v>12194</v>
          </cell>
          <cell r="E8050">
            <v>42852</v>
          </cell>
          <cell r="F8050">
            <v>7564</v>
          </cell>
        </row>
        <row r="8052">
          <cell r="A8052">
            <v>103601</v>
          </cell>
          <cell r="B8052" t="str">
            <v>TEE SANITARIA Ø3"S/NORMA ICONTEC</v>
          </cell>
          <cell r="C8052" t="str">
            <v>UN</v>
          </cell>
          <cell r="E8052">
            <v>42828</v>
          </cell>
          <cell r="F8052">
            <v>3990</v>
          </cell>
        </row>
        <row r="8053">
          <cell r="A8053">
            <v>103439</v>
          </cell>
          <cell r="B8053" t="str">
            <v>TRAGANTE REJILLA CUPULA A TUBO 4"(5x4)</v>
          </cell>
          <cell r="C8053" t="str">
            <v>UN</v>
          </cell>
          <cell r="E8053">
            <v>42206</v>
          </cell>
          <cell r="F8053">
            <v>11692</v>
          </cell>
        </row>
        <row r="8055">
          <cell r="A8055">
            <v>102562</v>
          </cell>
          <cell r="B8055" t="str">
            <v>Tripode Ángulo1x1/8"Tubo Galv.3/4"+Codo+</v>
          </cell>
          <cell r="C8055" t="str">
            <v>und</v>
          </cell>
          <cell r="D8055">
            <v>1530248118</v>
          </cell>
          <cell r="E8055">
            <v>42760</v>
          </cell>
          <cell r="F8055">
            <v>124950</v>
          </cell>
        </row>
        <row r="8056">
          <cell r="A8056">
            <v>101641</v>
          </cell>
          <cell r="B8056" t="str">
            <v>Trípode Metálico para aspersor (Angulo 3/4") **</v>
          </cell>
          <cell r="C8056" t="str">
            <v>und</v>
          </cell>
          <cell r="D8056">
            <v>1530248118</v>
          </cell>
          <cell r="E8056">
            <v>40233</v>
          </cell>
          <cell r="F8056">
            <v>42950</v>
          </cell>
        </row>
        <row r="8057">
          <cell r="A8057">
            <v>100517</v>
          </cell>
          <cell r="B8057" t="str">
            <v>Tubing 1/4" (Tubo cobre) **</v>
          </cell>
          <cell r="C8057" t="str">
            <v>ML</v>
          </cell>
          <cell r="D8057">
            <v>150202001</v>
          </cell>
          <cell r="E8057">
            <v>39660</v>
          </cell>
          <cell r="F8057">
            <v>4200</v>
          </cell>
        </row>
        <row r="8059">
          <cell r="A8059">
            <v>104744</v>
          </cell>
          <cell r="B8059" t="str">
            <v>TUBO HG Ø 4" e=3.9 mm (AGUA)L=6M -</v>
          </cell>
          <cell r="C8059" t="str">
            <v>ML</v>
          </cell>
          <cell r="E8059">
            <v>42128</v>
          </cell>
          <cell r="F8059">
            <v>46333</v>
          </cell>
        </row>
        <row r="8060">
          <cell r="A8060">
            <v>106179</v>
          </cell>
          <cell r="B8060" t="str">
            <v>TUBO AGUA NTC-5890- Ø3" GALVANIZADA</v>
          </cell>
          <cell r="C8060" t="str">
            <v>ML</v>
          </cell>
          <cell r="E8060">
            <v>42837</v>
          </cell>
          <cell r="F8060">
            <v>36731</v>
          </cell>
        </row>
        <row r="8061">
          <cell r="A8061">
            <v>101085</v>
          </cell>
          <cell r="B8061" t="str">
            <v>TUBO HG- CERRAMIENTO Ø 1 1/2" 3.25mm</v>
          </cell>
          <cell r="C8061" t="str">
            <v>ML</v>
          </cell>
          <cell r="E8061">
            <v>42135</v>
          </cell>
          <cell r="F8061">
            <v>14693</v>
          </cell>
        </row>
        <row r="8062">
          <cell r="A8062">
            <v>101087</v>
          </cell>
          <cell r="B8062" t="str">
            <v>TUBO HG-CERRAMIENTO Ø3" e=3.25mm L=6M</v>
          </cell>
          <cell r="C8062" t="str">
            <v>ML</v>
          </cell>
          <cell r="E8062">
            <v>42821</v>
          </cell>
          <cell r="F8062">
            <v>29651</v>
          </cell>
        </row>
        <row r="8063">
          <cell r="A8063">
            <v>101390</v>
          </cell>
          <cell r="B8063" t="str">
            <v>Tubo HG 2" e=2.49 mm con rosca**</v>
          </cell>
          <cell r="C8063" t="str">
            <v>ML</v>
          </cell>
          <cell r="E8063">
            <v>40144</v>
          </cell>
          <cell r="F8063">
            <v>21170</v>
          </cell>
        </row>
        <row r="8064">
          <cell r="A8064">
            <v>101084</v>
          </cell>
          <cell r="B8064" t="str">
            <v>TUBO HG PRESIÓN AGUA-(Ø1") 3.38 mm L=6M</v>
          </cell>
          <cell r="C8064" t="str">
            <v>ML</v>
          </cell>
          <cell r="E8064">
            <v>42128</v>
          </cell>
          <cell r="F8064">
            <v>11735</v>
          </cell>
        </row>
        <row r="8065">
          <cell r="A8065">
            <v>104740</v>
          </cell>
          <cell r="B8065" t="str">
            <v>TUBO HIERRO GALVANIZADO 1 1/2" 3,6 mm</v>
          </cell>
          <cell r="C8065" t="str">
            <v>ML</v>
          </cell>
          <cell r="E8065">
            <v>41200</v>
          </cell>
          <cell r="F8065">
            <v>17932</v>
          </cell>
        </row>
        <row r="8066">
          <cell r="A8066">
            <v>101083</v>
          </cell>
          <cell r="B8066" t="str">
            <v>TUBO HIERRO GALVANIZADO IMC 2" 3.25mm</v>
          </cell>
          <cell r="C8066" t="str">
            <v>ML</v>
          </cell>
          <cell r="E8066">
            <v>41205</v>
          </cell>
          <cell r="F8066">
            <v>22196</v>
          </cell>
        </row>
        <row r="8067">
          <cell r="A8067">
            <v>103392</v>
          </cell>
          <cell r="B8067" t="str">
            <v>TUBO 1 1/2" PVCP - RDE-21L=6M; S/NORMA</v>
          </cell>
          <cell r="C8067" t="str">
            <v>ML</v>
          </cell>
          <cell r="E8067">
            <v>42859</v>
          </cell>
          <cell r="F8067">
            <v>4991</v>
          </cell>
        </row>
        <row r="8068">
          <cell r="A8068">
            <v>100104</v>
          </cell>
          <cell r="B8068" t="str">
            <v>Tubo acero agua negra ½" e=2 mm **</v>
          </cell>
          <cell r="C8068" t="str">
            <v>ML</v>
          </cell>
          <cell r="E8068">
            <v>40956</v>
          </cell>
          <cell r="F8068">
            <v>2487</v>
          </cell>
        </row>
        <row r="8069">
          <cell r="A8069">
            <v>100105</v>
          </cell>
          <cell r="B8069" t="str">
            <v>Tubo acero agua negra ½" e=2.3 mm **</v>
          </cell>
          <cell r="C8069" t="str">
            <v>ML</v>
          </cell>
          <cell r="E8069">
            <v>40956</v>
          </cell>
          <cell r="F8069">
            <v>2924</v>
          </cell>
        </row>
        <row r="8070">
          <cell r="A8070">
            <v>101070</v>
          </cell>
          <cell r="B8070" t="str">
            <v>Tubo acero agua negra 2" e=1.9 mm **</v>
          </cell>
          <cell r="C8070" t="str">
            <v>ML</v>
          </cell>
          <cell r="E8070">
            <v>40956</v>
          </cell>
          <cell r="F8070">
            <v>7679</v>
          </cell>
        </row>
        <row r="8071">
          <cell r="A8071">
            <v>100106</v>
          </cell>
          <cell r="B8071" t="str">
            <v>Tubo acero agua negra 3/4" e=2 mm **</v>
          </cell>
          <cell r="C8071" t="str">
            <v>ML</v>
          </cell>
          <cell r="E8071">
            <v>40956</v>
          </cell>
          <cell r="F8071">
            <v>3203</v>
          </cell>
        </row>
        <row r="8072">
          <cell r="A8072">
            <v>100107</v>
          </cell>
          <cell r="B8072" t="str">
            <v>Tubo acero agua negra 3/4" e=2.3 mm **</v>
          </cell>
          <cell r="C8072" t="str">
            <v>ML</v>
          </cell>
          <cell r="E8072">
            <v>40956</v>
          </cell>
          <cell r="F8072">
            <v>3783</v>
          </cell>
        </row>
        <row r="8073">
          <cell r="A8073">
            <v>100127</v>
          </cell>
          <cell r="B8073" t="str">
            <v>Tubo acero HG 1 1/4" e=2.95 mm sin rosca**</v>
          </cell>
          <cell r="C8073" t="str">
            <v>ML</v>
          </cell>
          <cell r="E8073">
            <v>40122</v>
          </cell>
          <cell r="F8073">
            <v>13783</v>
          </cell>
        </row>
        <row r="8074">
          <cell r="A8074">
            <v>100126</v>
          </cell>
          <cell r="B8074" t="str">
            <v>Tubo acero HG 1" e=2.5 mm sin rosca**</v>
          </cell>
          <cell r="C8074" t="str">
            <v>ML</v>
          </cell>
          <cell r="E8074">
            <v>40122</v>
          </cell>
          <cell r="F8074">
            <v>9052</v>
          </cell>
        </row>
        <row r="8075">
          <cell r="A8075">
            <v>100122</v>
          </cell>
          <cell r="B8075" t="str">
            <v>Tubo acero HG 1/2" e=2 mm sin rosca**</v>
          </cell>
          <cell r="C8075" t="str">
            <v>ML</v>
          </cell>
          <cell r="E8075">
            <v>40122</v>
          </cell>
          <cell r="F8075">
            <v>3860</v>
          </cell>
        </row>
        <row r="8076">
          <cell r="A8076">
            <v>100123</v>
          </cell>
          <cell r="B8076" t="str">
            <v>Tubo acero HG 1/2" e=2.3 mm sin rosca**</v>
          </cell>
          <cell r="C8076" t="str">
            <v>ML</v>
          </cell>
          <cell r="E8076">
            <v>40122</v>
          </cell>
          <cell r="F8076">
            <v>5036</v>
          </cell>
        </row>
        <row r="8077">
          <cell r="A8077">
            <v>100134</v>
          </cell>
          <cell r="B8077" t="str">
            <v>Tubo acero HG 3" e=3.2 mm sin rosca**</v>
          </cell>
          <cell r="C8077" t="str">
            <v>ML</v>
          </cell>
          <cell r="E8077">
            <v>40122</v>
          </cell>
          <cell r="F8077">
            <v>32854</v>
          </cell>
        </row>
        <row r="8078">
          <cell r="A8078">
            <v>100124</v>
          </cell>
          <cell r="B8078" t="str">
            <v>Tubo acero HG 3/4" e=2 mm sin rosca** (NO</v>
          </cell>
          <cell r="C8078" t="str">
            <v>ML</v>
          </cell>
          <cell r="E8078">
            <v>40122</v>
          </cell>
          <cell r="F8078">
            <v>4976</v>
          </cell>
        </row>
        <row r="8079">
          <cell r="A8079">
            <v>100125</v>
          </cell>
          <cell r="B8079" t="str">
            <v>Tubo acero HG 3/4" e=2.3 mm sin rosca (NO</v>
          </cell>
          <cell r="C8079" t="str">
            <v>ML</v>
          </cell>
          <cell r="E8079">
            <v>40122</v>
          </cell>
          <cell r="F8079">
            <v>6522</v>
          </cell>
        </row>
        <row r="8080">
          <cell r="A8080">
            <v>100121</v>
          </cell>
          <cell r="B8080" t="str">
            <v>Tubo acero HG 3/8" e=2 mm sin rosca**</v>
          </cell>
          <cell r="C8080" t="str">
            <v>ML</v>
          </cell>
          <cell r="E8080">
            <v>40122</v>
          </cell>
          <cell r="F8080">
            <v>3053</v>
          </cell>
        </row>
        <row r="8081">
          <cell r="A8081">
            <v>100136</v>
          </cell>
          <cell r="B8081" t="str">
            <v>Tubo acero HG 4" e=3.6 mm sin rosca**</v>
          </cell>
          <cell r="C8081" t="str">
            <v>ML</v>
          </cell>
          <cell r="E8081">
            <v>40122</v>
          </cell>
          <cell r="F8081">
            <v>43976</v>
          </cell>
        </row>
        <row r="8082">
          <cell r="A8082">
            <v>100137</v>
          </cell>
          <cell r="B8082" t="str">
            <v>Tubo acero HG 4" e=3.9 mm sin rosca**</v>
          </cell>
          <cell r="C8082" t="str">
            <v>ML</v>
          </cell>
          <cell r="E8082">
            <v>40122</v>
          </cell>
          <cell r="F8082">
            <v>48722</v>
          </cell>
        </row>
        <row r="8083">
          <cell r="A8083">
            <v>100108</v>
          </cell>
          <cell r="B8083" t="str">
            <v>Tubo acero negra Estruct. 1" e=2.5 mm **</v>
          </cell>
          <cell r="C8083" t="str">
            <v>ML</v>
          </cell>
          <cell r="E8083">
            <v>40956</v>
          </cell>
          <cell r="F8083">
            <v>6114</v>
          </cell>
        </row>
        <row r="8084">
          <cell r="A8084">
            <v>105829</v>
          </cell>
          <cell r="B8084" t="str">
            <v>TUBO ACERO AL CARBON C/C SCH-40-12"</v>
          </cell>
          <cell r="C8084" t="str">
            <v>ML</v>
          </cell>
          <cell r="E8084">
            <v>42572</v>
          </cell>
          <cell r="F8084">
            <v>306061</v>
          </cell>
        </row>
        <row r="8085">
          <cell r="A8085">
            <v>104677</v>
          </cell>
          <cell r="B8085" t="str">
            <v>Tubo acero carbon C/C SCH 2</v>
          </cell>
          <cell r="C8085" t="str">
            <v>ML</v>
          </cell>
          <cell r="E8085">
            <v>41183</v>
          </cell>
          <cell r="F8085">
            <v>31320</v>
          </cell>
        </row>
        <row r="8086">
          <cell r="A8086">
            <v>104678</v>
          </cell>
          <cell r="B8086" t="str">
            <v>Tubo acero carbon C/C SCH 3"/Costura</v>
          </cell>
          <cell r="C8086" t="str">
            <v>ML</v>
          </cell>
          <cell r="E8086">
            <v>42128</v>
          </cell>
          <cell r="F8086">
            <v>38667</v>
          </cell>
        </row>
        <row r="8087">
          <cell r="A8087">
            <v>106294</v>
          </cell>
          <cell r="B8087" t="str">
            <v>TUBO ACERO GALVANIZADOØ11/2” (e=2.95MM)</v>
          </cell>
          <cell r="C8087" t="str">
            <v>ML</v>
          </cell>
          <cell r="E8087">
            <v>42850</v>
          </cell>
          <cell r="F8087">
            <v>17705</v>
          </cell>
        </row>
        <row r="8088">
          <cell r="A8088">
            <v>106295</v>
          </cell>
          <cell r="B8088" t="str">
            <v>TUBO ACERO GALVANIZADOØ3” (e=3.25MM)</v>
          </cell>
          <cell r="C8088" t="str">
            <v>ML</v>
          </cell>
          <cell r="E8088">
            <v>42850</v>
          </cell>
          <cell r="F8088">
            <v>33716</v>
          </cell>
        </row>
        <row r="8089">
          <cell r="A8089">
            <v>100109</v>
          </cell>
          <cell r="B8089" t="str">
            <v>Tubo acero negra Estruct. 1 1/4" e=2.65 mm **</v>
          </cell>
          <cell r="C8089" t="str">
            <v>ML</v>
          </cell>
          <cell r="E8089">
            <v>40956</v>
          </cell>
          <cell r="F8089">
            <v>7987</v>
          </cell>
        </row>
        <row r="8090">
          <cell r="A8090">
            <v>100114</v>
          </cell>
          <cell r="B8090" t="str">
            <v>Tubo acero negra Estruct. 2 1/2" e=3.2 mm **</v>
          </cell>
          <cell r="C8090" t="str">
            <v>ML</v>
          </cell>
          <cell r="E8090">
            <v>40959</v>
          </cell>
          <cell r="F8090">
            <v>16516</v>
          </cell>
        </row>
        <row r="8091">
          <cell r="A8091">
            <v>100112</v>
          </cell>
          <cell r="B8091" t="str">
            <v>Tubo acero negra Estruct. 2" e=2.9 mm **</v>
          </cell>
          <cell r="C8091" t="str">
            <v>ML</v>
          </cell>
          <cell r="E8091">
            <v>40956</v>
          </cell>
          <cell r="F8091">
            <v>13556</v>
          </cell>
        </row>
        <row r="8092">
          <cell r="A8092">
            <v>100113</v>
          </cell>
          <cell r="B8092" t="str">
            <v>Tubo acero negra Estruct. 2" e=3 mm **</v>
          </cell>
          <cell r="C8092" t="str">
            <v>ML</v>
          </cell>
          <cell r="E8092">
            <v>40959</v>
          </cell>
          <cell r="F8092">
            <v>13556</v>
          </cell>
        </row>
        <row r="8093">
          <cell r="A8093">
            <v>100420</v>
          </cell>
          <cell r="B8093" t="str">
            <v>Tubo acero negra Estruct. 3" e=2.5 mm **</v>
          </cell>
          <cell r="C8093" t="str">
            <v>ML</v>
          </cell>
          <cell r="E8093">
            <v>40959</v>
          </cell>
          <cell r="F8093">
            <v>17230</v>
          </cell>
        </row>
        <row r="8094">
          <cell r="A8094">
            <v>100116</v>
          </cell>
          <cell r="B8094" t="str">
            <v>Tubo acero negra Estruct. 3" e=3.2 mm **</v>
          </cell>
          <cell r="C8094" t="str">
            <v>ML</v>
          </cell>
          <cell r="E8094">
            <v>40959</v>
          </cell>
          <cell r="F8094">
            <v>20286</v>
          </cell>
        </row>
        <row r="8095">
          <cell r="A8095">
            <v>100117</v>
          </cell>
          <cell r="B8095" t="str">
            <v>Tubo acero negra Estruct. 3" e=4 mm **</v>
          </cell>
          <cell r="C8095" t="str">
            <v>ML</v>
          </cell>
          <cell r="E8095">
            <v>41240</v>
          </cell>
          <cell r="F8095">
            <v>25624</v>
          </cell>
        </row>
        <row r="8096">
          <cell r="A8096">
            <v>100118</v>
          </cell>
          <cell r="B8096" t="str">
            <v>Tubo acero negra Estruct. 4" e=3.6 mm **</v>
          </cell>
          <cell r="C8096" t="str">
            <v>ML</v>
          </cell>
          <cell r="E8096">
            <v>40959</v>
          </cell>
          <cell r="F8096">
            <v>35981</v>
          </cell>
        </row>
        <row r="8097">
          <cell r="A8097">
            <v>100119</v>
          </cell>
          <cell r="B8097" t="str">
            <v>Tubo acero negra Estruct. 4" e=3.9 mm **</v>
          </cell>
          <cell r="C8097" t="str">
            <v>ML</v>
          </cell>
          <cell r="E8097">
            <v>40959</v>
          </cell>
          <cell r="F8097">
            <v>35981</v>
          </cell>
        </row>
        <row r="8098">
          <cell r="A8098">
            <v>100131</v>
          </cell>
          <cell r="B8098" t="str">
            <v>Tubo aceroEstructural Galv. 2" e=3 mm sin</v>
          </cell>
          <cell r="C8098" t="str">
            <v>ML</v>
          </cell>
          <cell r="E8098">
            <v>41227</v>
          </cell>
          <cell r="F8098">
            <v>18199</v>
          </cell>
        </row>
        <row r="8099">
          <cell r="A8099">
            <v>104682</v>
          </cell>
          <cell r="B8099" t="str">
            <v>Tubo aceroEstructural Galv. 11/2"e=1.5 mm</v>
          </cell>
          <cell r="C8099" t="str">
            <v>ML</v>
          </cell>
          <cell r="E8099">
            <v>41227</v>
          </cell>
          <cell r="F8099">
            <v>8010</v>
          </cell>
        </row>
        <row r="8100">
          <cell r="A8100">
            <v>100129</v>
          </cell>
          <cell r="B8100" t="str">
            <v>Tubo aceroEstructural Galv. 11/2"e=3 mm sin</v>
          </cell>
          <cell r="C8100" t="str">
            <v>ML</v>
          </cell>
          <cell r="E8100">
            <v>41227</v>
          </cell>
          <cell r="F8100">
            <v>14460</v>
          </cell>
        </row>
        <row r="8101">
          <cell r="A8101">
            <v>100133</v>
          </cell>
          <cell r="B8101" t="str">
            <v>Tubo aceroEstructural Galv. 2 1/2"e=4.0mm sin</v>
          </cell>
          <cell r="C8101" t="str">
            <v>ML</v>
          </cell>
          <cell r="E8101">
            <v>41227</v>
          </cell>
          <cell r="F8101">
            <v>29733</v>
          </cell>
        </row>
        <row r="8102">
          <cell r="A8102">
            <v>102744</v>
          </cell>
          <cell r="B8102" t="str">
            <v>Tubo aceroEstructural Galv. 3"e=3.0mm sin</v>
          </cell>
          <cell r="C8102" t="str">
            <v>ML</v>
          </cell>
          <cell r="E8102">
            <v>41227</v>
          </cell>
          <cell r="F8102">
            <v>27251</v>
          </cell>
        </row>
        <row r="8104">
          <cell r="B8104" t="str">
            <v>Tekhne Ltda. Control Integral de Obras</v>
          </cell>
        </row>
        <row r="8108">
          <cell r="B8108" t="str">
            <v>Listado de Insumos</v>
          </cell>
        </row>
        <row r="8110">
          <cell r="A8110">
            <v>43132</v>
          </cell>
          <cell r="C8110" t="str">
            <v>INSTITUTO DISTRITAL DE RECREACION Y</v>
          </cell>
          <cell r="E8110" t="str">
            <v>Página **</v>
          </cell>
        </row>
        <row r="8113">
          <cell r="A8113" t="str">
            <v>Código</v>
          </cell>
          <cell r="B8113" t="str">
            <v>Descripción</v>
          </cell>
          <cell r="D8113" t="str">
            <v>Unidad</v>
          </cell>
          <cell r="F8113" t="str">
            <v>Referencia</v>
          </cell>
        </row>
        <row r="8116">
          <cell r="A8116">
            <v>100135</v>
          </cell>
          <cell r="B8116" t="str">
            <v>Tubo aceroEstructural Galv. 3"e=4.0mm sin</v>
          </cell>
          <cell r="C8116" t="str">
            <v>ML</v>
          </cell>
          <cell r="E8116">
            <v>42537</v>
          </cell>
          <cell r="F8116">
            <v>40124</v>
          </cell>
        </row>
        <row r="8117">
          <cell r="A8117">
            <v>100653</v>
          </cell>
          <cell r="B8117" t="str">
            <v>Tubo aceroEstructural Galv.1 1/2"e=3.0mm sin</v>
          </cell>
          <cell r="C8117" t="str">
            <v>ML</v>
          </cell>
          <cell r="E8117">
            <v>41227</v>
          </cell>
          <cell r="F8117">
            <v>14460</v>
          </cell>
        </row>
        <row r="8118">
          <cell r="A8118">
            <v>100128</v>
          </cell>
          <cell r="B8118" t="str">
            <v>Tubo aceroEstructural Galv.11/2"e=3.0 mmsin</v>
          </cell>
          <cell r="C8118" t="str">
            <v>ML</v>
          </cell>
          <cell r="E8118">
            <v>41227</v>
          </cell>
          <cell r="F8118">
            <v>14460</v>
          </cell>
        </row>
        <row r="8119">
          <cell r="A8119">
            <v>102745</v>
          </cell>
          <cell r="B8119" t="str">
            <v>Tubo aceroEstructural Galv.2"e=4.0 mm sin</v>
          </cell>
          <cell r="C8119" t="str">
            <v>ML</v>
          </cell>
          <cell r="E8119">
            <v>41227</v>
          </cell>
          <cell r="F8119">
            <v>24313</v>
          </cell>
        </row>
        <row r="8121">
          <cell r="A8121">
            <v>100527</v>
          </cell>
          <cell r="B8121" t="str">
            <v>Tubo agua potable polietileno 200 mm **</v>
          </cell>
          <cell r="C8121" t="str">
            <v>ML</v>
          </cell>
          <cell r="D8121">
            <v>240408001</v>
          </cell>
          <cell r="E8121">
            <v>40449</v>
          </cell>
          <cell r="F8121">
            <v>65524</v>
          </cell>
        </row>
        <row r="8122">
          <cell r="A8122">
            <v>3526</v>
          </cell>
          <cell r="B8122" t="str">
            <v>TUBO ALCANT NOVAFORT 110MM S/NORMA</v>
          </cell>
          <cell r="C8122" t="str">
            <v>ML</v>
          </cell>
          <cell r="D8122">
            <v>12406</v>
          </cell>
          <cell r="E8122">
            <v>42789</v>
          </cell>
          <cell r="F8122">
            <v>10814</v>
          </cell>
        </row>
        <row r="8123">
          <cell r="A8123">
            <v>3528</v>
          </cell>
          <cell r="B8123" t="str">
            <v>TUBO ALCANT NOVAFORT 200MM S/NORMA</v>
          </cell>
          <cell r="C8123" t="str">
            <v>ML</v>
          </cell>
          <cell r="D8123">
            <v>12410</v>
          </cell>
          <cell r="E8123">
            <v>42789</v>
          </cell>
          <cell r="F8123">
            <v>29155</v>
          </cell>
        </row>
        <row r="8124">
          <cell r="A8124">
            <v>303</v>
          </cell>
          <cell r="B8124" t="str">
            <v>TUBO ALCANT NOVAFORT 250MM S/NORMA</v>
          </cell>
          <cell r="C8124" t="str">
            <v>ML</v>
          </cell>
          <cell r="D8124">
            <v>12397</v>
          </cell>
          <cell r="E8124">
            <v>42821</v>
          </cell>
          <cell r="F8124">
            <v>43472</v>
          </cell>
        </row>
        <row r="8125">
          <cell r="A8125">
            <v>1135</v>
          </cell>
          <cell r="B8125" t="str">
            <v>TUBO ALCANT NOVAFORT 315MM S/NORMA</v>
          </cell>
          <cell r="C8125" t="str">
            <v>ML</v>
          </cell>
          <cell r="D8125">
            <v>12399</v>
          </cell>
          <cell r="E8125">
            <v>42821</v>
          </cell>
          <cell r="F8125">
            <v>64275</v>
          </cell>
        </row>
        <row r="8126">
          <cell r="A8126">
            <v>102235</v>
          </cell>
          <cell r="B8126" t="str">
            <v>TUBO ALCANT NOVAFORT 355 MMS/NORMA</v>
          </cell>
          <cell r="C8126" t="str">
            <v>ML</v>
          </cell>
          <cell r="D8126">
            <v>47418</v>
          </cell>
          <cell r="E8126">
            <v>42836</v>
          </cell>
          <cell r="F8126">
            <v>67795</v>
          </cell>
        </row>
        <row r="8127">
          <cell r="A8127">
            <v>1136</v>
          </cell>
          <cell r="B8127" t="str">
            <v>TUBO ALCANT NOVAFORT 400MM S/NORMA</v>
          </cell>
          <cell r="C8127" t="str">
            <v>ML</v>
          </cell>
          <cell r="D8127">
            <v>12401</v>
          </cell>
          <cell r="E8127">
            <v>42836</v>
          </cell>
          <cell r="F8127">
            <v>95082</v>
          </cell>
        </row>
        <row r="8128">
          <cell r="A8128">
            <v>1426</v>
          </cell>
          <cell r="B8128" t="str">
            <v>TUBO ALCANT NOVAFORT 450MM S/NORMA</v>
          </cell>
          <cell r="C8128" t="str">
            <v>ML</v>
          </cell>
          <cell r="D8128">
            <v>12403</v>
          </cell>
          <cell r="E8128">
            <v>42836</v>
          </cell>
          <cell r="F8128">
            <v>126162</v>
          </cell>
        </row>
        <row r="8129">
          <cell r="A8129">
            <v>1450</v>
          </cell>
          <cell r="B8129" t="str">
            <v>TUBO ALCANT NOVAFORT 500MM S/NORMA</v>
          </cell>
          <cell r="C8129" t="str">
            <v>ML</v>
          </cell>
          <cell r="D8129">
            <v>12405</v>
          </cell>
          <cell r="E8129">
            <v>42299</v>
          </cell>
          <cell r="F8129">
            <v>146713</v>
          </cell>
        </row>
        <row r="8131">
          <cell r="A8131">
            <v>105680</v>
          </cell>
          <cell r="B8131" t="str">
            <v>TUBO ALCANT. NOVAFORT S8(400MM) L=6M</v>
          </cell>
          <cell r="C8131" t="str">
            <v>UN</v>
          </cell>
          <cell r="E8131">
            <v>42297</v>
          </cell>
          <cell r="F8131">
            <v>530468</v>
          </cell>
        </row>
        <row r="8132">
          <cell r="A8132">
            <v>105692</v>
          </cell>
          <cell r="B8132" t="str">
            <v>TUBO ALCANTARILLADO NOVAFORT S8</v>
          </cell>
          <cell r="C8132" t="str">
            <v>UN</v>
          </cell>
          <cell r="E8132">
            <v>42297</v>
          </cell>
          <cell r="F8132">
            <v>219030</v>
          </cell>
        </row>
        <row r="8133">
          <cell r="A8133">
            <v>105679</v>
          </cell>
          <cell r="B8133" t="str">
            <v>TUBO ALCANTARILLADO NOVAFORT S8</v>
          </cell>
          <cell r="C8133" t="str">
            <v>UN</v>
          </cell>
          <cell r="E8133">
            <v>42297</v>
          </cell>
          <cell r="F8133">
            <v>324220</v>
          </cell>
        </row>
        <row r="8134">
          <cell r="A8134">
            <v>105693</v>
          </cell>
          <cell r="B8134" t="str">
            <v>TUBO ALCANTARILLADO NOVAFORT S8</v>
          </cell>
          <cell r="C8134" t="str">
            <v>UN</v>
          </cell>
          <cell r="E8134">
            <v>42297</v>
          </cell>
          <cell r="F8134">
            <v>374207</v>
          </cell>
        </row>
        <row r="8135">
          <cell r="A8135">
            <v>105691</v>
          </cell>
          <cell r="B8135" t="str">
            <v>TUBO ALCANTARILLADO NOVAFORT S8</v>
          </cell>
          <cell r="C8135" t="str">
            <v>UN</v>
          </cell>
          <cell r="E8135">
            <v>42297</v>
          </cell>
          <cell r="F8135">
            <v>880280</v>
          </cell>
        </row>
        <row r="8137">
          <cell r="A8137">
            <v>857</v>
          </cell>
          <cell r="B8137" t="str">
            <v>TUBO CALIENTE ½" RALCO</v>
          </cell>
          <cell r="C8137" t="str">
            <v>ML</v>
          </cell>
          <cell r="D8137" t="str">
            <v>CPVC</v>
          </cell>
          <cell r="E8137">
            <v>40624</v>
          </cell>
          <cell r="F8137">
            <v>2233</v>
          </cell>
        </row>
        <row r="8139">
          <cell r="A8139">
            <v>2967</v>
          </cell>
          <cell r="B8139" t="str">
            <v>TUBO COBRE ½" LIVIANO</v>
          </cell>
          <cell r="C8139" t="str">
            <v>ML</v>
          </cell>
          <cell r="E8139">
            <v>41162</v>
          </cell>
          <cell r="F8139">
            <v>8893</v>
          </cell>
        </row>
        <row r="8140">
          <cell r="A8140">
            <v>2966</v>
          </cell>
          <cell r="B8140" t="str">
            <v>TUBO COBRE ½" PESADO</v>
          </cell>
          <cell r="C8140" t="str">
            <v>ML</v>
          </cell>
          <cell r="E8140">
            <v>40450</v>
          </cell>
          <cell r="F8140">
            <v>27067</v>
          </cell>
        </row>
        <row r="8141">
          <cell r="A8141">
            <v>106282</v>
          </cell>
          <cell r="B8141" t="str">
            <v>TUBO COBRE 1” RIGIDO - TIPO L (200PSI)</v>
          </cell>
          <cell r="C8141" t="str">
            <v>ML</v>
          </cell>
          <cell r="E8141">
            <v>42850</v>
          </cell>
          <cell r="F8141">
            <v>29076</v>
          </cell>
        </row>
        <row r="8142">
          <cell r="A8142">
            <v>106283</v>
          </cell>
          <cell r="B8142" t="str">
            <v>TUBO COBRE 2 ” RIGIDO - TIPO L (200PSI)</v>
          </cell>
          <cell r="C8142" t="str">
            <v>ML</v>
          </cell>
          <cell r="E8142">
            <v>42850</v>
          </cell>
          <cell r="F8142">
            <v>79892</v>
          </cell>
        </row>
        <row r="8143">
          <cell r="A8143">
            <v>106284</v>
          </cell>
          <cell r="B8143" t="str">
            <v>TUBO COBRE 2 1/2 ” RIGIDO - TIPO L (200PSI)</v>
          </cell>
          <cell r="C8143" t="str">
            <v>ML</v>
          </cell>
          <cell r="E8143">
            <v>42850</v>
          </cell>
          <cell r="F8143">
            <v>105315</v>
          </cell>
        </row>
        <row r="8144">
          <cell r="A8144">
            <v>3848</v>
          </cell>
          <cell r="B8144" t="str">
            <v>TUBO COBRE 3/4" LIVIANO</v>
          </cell>
          <cell r="C8144" t="str">
            <v>ML</v>
          </cell>
          <cell r="E8144">
            <v>40450</v>
          </cell>
          <cell r="F8144">
            <v>18333</v>
          </cell>
        </row>
        <row r="8145">
          <cell r="A8145">
            <v>2969</v>
          </cell>
          <cell r="B8145" t="str">
            <v>TUBO COBRE 3/8" LIVIANO</v>
          </cell>
          <cell r="C8145" t="str">
            <v>ML</v>
          </cell>
          <cell r="E8145">
            <v>40450</v>
          </cell>
          <cell r="F8145">
            <v>15853</v>
          </cell>
        </row>
        <row r="8146">
          <cell r="A8146">
            <v>2968</v>
          </cell>
          <cell r="B8146" t="str">
            <v>TUBO COBRE 3/8" PESADO</v>
          </cell>
          <cell r="C8146" t="str">
            <v>ML</v>
          </cell>
          <cell r="E8146">
            <v>40450</v>
          </cell>
          <cell r="F8146">
            <v>15853</v>
          </cell>
        </row>
        <row r="8147">
          <cell r="A8147">
            <v>106367</v>
          </cell>
          <cell r="B8147" t="str">
            <v>TUBO COBRE Ø 1/2" RIGIDO- TIPO L</v>
          </cell>
          <cell r="C8147" t="str">
            <v>ML</v>
          </cell>
          <cell r="E8147">
            <v>42874</v>
          </cell>
          <cell r="F8147">
            <v>11481</v>
          </cell>
        </row>
        <row r="8148">
          <cell r="A8148">
            <v>106366</v>
          </cell>
          <cell r="B8148" t="str">
            <v>TUBO COBRE Ø 3/4" RIGIDO- TIPO L</v>
          </cell>
          <cell r="C8148" t="str">
            <v>ML</v>
          </cell>
          <cell r="E8148">
            <v>42874</v>
          </cell>
          <cell r="F8148">
            <v>19298</v>
          </cell>
        </row>
        <row r="8149">
          <cell r="A8149">
            <v>106364</v>
          </cell>
          <cell r="B8149" t="str">
            <v>TUBO COBRE Ø1 1/2" RIGIDO- TIPO L</v>
          </cell>
          <cell r="C8149" t="str">
            <v>ML</v>
          </cell>
          <cell r="E8149">
            <v>42874</v>
          </cell>
          <cell r="F8149">
            <v>56996</v>
          </cell>
        </row>
        <row r="8150">
          <cell r="A8150">
            <v>106365</v>
          </cell>
          <cell r="B8150" t="str">
            <v>TUBO COBRE Ø1 1/4" RIGIDO- TIPO L</v>
          </cell>
          <cell r="C8150" t="str">
            <v>ML</v>
          </cell>
          <cell r="E8150">
            <v>42874</v>
          </cell>
          <cell r="F8150">
            <v>43296</v>
          </cell>
        </row>
        <row r="8151">
          <cell r="A8151">
            <v>105547</v>
          </cell>
          <cell r="B8151" t="str">
            <v>TUBO</v>
          </cell>
          <cell r="C8151" t="str">
            <v>ML</v>
          </cell>
          <cell r="E8151">
            <v>42108</v>
          </cell>
          <cell r="F8151">
            <v>368787</v>
          </cell>
        </row>
        <row r="8152">
          <cell r="A8152">
            <v>105546</v>
          </cell>
          <cell r="B8152" t="str">
            <v>TUBO</v>
          </cell>
          <cell r="C8152" t="str">
            <v>ML</v>
          </cell>
          <cell r="E8152">
            <v>42842</v>
          </cell>
          <cell r="F8152">
            <v>337436</v>
          </cell>
        </row>
        <row r="8153">
          <cell r="A8153">
            <v>105794</v>
          </cell>
          <cell r="B8153" t="str">
            <v>TUBO CONCRETO</v>
          </cell>
          <cell r="C8153" t="str">
            <v>UN</v>
          </cell>
          <cell r="E8153">
            <v>42506</v>
          </cell>
          <cell r="F8153">
            <v>1907000</v>
          </cell>
        </row>
        <row r="8154">
          <cell r="A8154">
            <v>103161</v>
          </cell>
          <cell r="B8154" t="str">
            <v>TUBO CONDUIT ½" RALCO CON CAMPANA</v>
          </cell>
          <cell r="C8154" t="str">
            <v>ML</v>
          </cell>
          <cell r="E8154">
            <v>40418</v>
          </cell>
          <cell r="F8154">
            <v>4649</v>
          </cell>
        </row>
        <row r="8155">
          <cell r="A8155">
            <v>1603</v>
          </cell>
          <cell r="B8155" t="str">
            <v>TUBO CONDUIT 1" RALCO</v>
          </cell>
          <cell r="C8155" t="str">
            <v>ML</v>
          </cell>
          <cell r="E8155">
            <v>40449</v>
          </cell>
          <cell r="F8155">
            <v>2509</v>
          </cell>
        </row>
        <row r="8156">
          <cell r="A8156">
            <v>1594</v>
          </cell>
          <cell r="B8156" t="str">
            <v>TUBO CONDUIT 1/2" PVC 3MTS</v>
          </cell>
          <cell r="C8156" t="str">
            <v>ML</v>
          </cell>
          <cell r="E8156">
            <v>42294</v>
          </cell>
          <cell r="F8156">
            <v>733</v>
          </cell>
        </row>
        <row r="8157">
          <cell r="A8157">
            <v>1604</v>
          </cell>
          <cell r="B8157" t="str">
            <v>TUBO CONDUIT 1¼" RALCO</v>
          </cell>
          <cell r="C8157" t="str">
            <v>ML</v>
          </cell>
          <cell r="E8157">
            <v>40449</v>
          </cell>
          <cell r="F8157">
            <v>4342</v>
          </cell>
        </row>
        <row r="8158">
          <cell r="A8158">
            <v>1605</v>
          </cell>
          <cell r="B8158" t="str">
            <v>TUBO CONDUIT 1½" RALCO</v>
          </cell>
          <cell r="C8158" t="str">
            <v>ML</v>
          </cell>
          <cell r="E8158">
            <v>40450</v>
          </cell>
          <cell r="F8158">
            <v>4949</v>
          </cell>
        </row>
        <row r="8159">
          <cell r="A8159">
            <v>1716</v>
          </cell>
          <cell r="B8159" t="str">
            <v>TUBO CONDUIT 2" RALCO</v>
          </cell>
          <cell r="C8159" t="str">
            <v>ML</v>
          </cell>
          <cell r="E8159">
            <v>40450</v>
          </cell>
          <cell r="F8159">
            <v>7617</v>
          </cell>
        </row>
        <row r="8160">
          <cell r="A8160">
            <v>102967</v>
          </cell>
          <cell r="B8160" t="str">
            <v>TUBO CONDUIT GALV IMC 1 1/4"</v>
          </cell>
          <cell r="C8160" t="str">
            <v>ML</v>
          </cell>
          <cell r="E8160">
            <v>41073</v>
          </cell>
          <cell r="F8160">
            <v>14864</v>
          </cell>
        </row>
        <row r="8161">
          <cell r="A8161">
            <v>105777</v>
          </cell>
          <cell r="B8161" t="str">
            <v>Tubo Corrugado Perforado(Ø100mm)rollo (sin</v>
          </cell>
          <cell r="C8161" t="str">
            <v>mL</v>
          </cell>
          <cell r="E8161">
            <v>42789</v>
          </cell>
          <cell r="F8161">
            <v>14334</v>
          </cell>
        </row>
        <row r="8162">
          <cell r="A8162">
            <v>105776</v>
          </cell>
          <cell r="B8162" t="str">
            <v>Tubo CorrugadoPerforado(Ø65mm) rollo (Sin filtro)</v>
          </cell>
          <cell r="C8162" t="str">
            <v>mL</v>
          </cell>
          <cell r="E8162">
            <v>42789</v>
          </cell>
          <cell r="F8162">
            <v>9800</v>
          </cell>
        </row>
        <row r="8164">
          <cell r="A8164">
            <v>101606</v>
          </cell>
          <cell r="B8164" t="str">
            <v>TUBO CPVC 1 1/2" **</v>
          </cell>
          <cell r="C8164" t="str">
            <v>ML</v>
          </cell>
          <cell r="D8164" t="str">
            <v>CPVC</v>
          </cell>
          <cell r="E8164">
            <v>41086</v>
          </cell>
          <cell r="F8164">
            <v>14676</v>
          </cell>
        </row>
        <row r="8165">
          <cell r="A8165">
            <v>101605</v>
          </cell>
          <cell r="B8165" t="str">
            <v>TUBO CPVC 1" **</v>
          </cell>
          <cell r="C8165" t="str">
            <v>ML</v>
          </cell>
          <cell r="D8165" t="str">
            <v>CPVC</v>
          </cell>
          <cell r="E8165">
            <v>42874</v>
          </cell>
          <cell r="F8165">
            <v>9288</v>
          </cell>
        </row>
        <row r="8166">
          <cell r="A8166">
            <v>101607</v>
          </cell>
          <cell r="B8166" t="str">
            <v>TUBO CPVC 2" X 6ML S/NORMA ICONTEC</v>
          </cell>
          <cell r="C8166" t="str">
            <v>ML</v>
          </cell>
          <cell r="D8166" t="str">
            <v>CPVC</v>
          </cell>
          <cell r="E8166">
            <v>42933</v>
          </cell>
          <cell r="F8166">
            <v>46667</v>
          </cell>
        </row>
        <row r="8168">
          <cell r="A8168">
            <v>106376</v>
          </cell>
          <cell r="B8168" t="str">
            <v>TUBO CPVC Ø 1 1/4" (RDE-11)</v>
          </cell>
          <cell r="C8168" t="str">
            <v>ML</v>
          </cell>
          <cell r="E8168">
            <v>42874</v>
          </cell>
          <cell r="F8168">
            <v>19776</v>
          </cell>
        </row>
        <row r="8170">
          <cell r="A8170">
            <v>101564</v>
          </cell>
          <cell r="B8170" t="str">
            <v>TUBO CPVC 1 ½" RDE-11</v>
          </cell>
          <cell r="C8170" t="str">
            <v>ML</v>
          </cell>
          <cell r="D8170" t="str">
            <v>CPVC</v>
          </cell>
          <cell r="E8170">
            <v>42874</v>
          </cell>
          <cell r="F8170">
            <v>28503</v>
          </cell>
        </row>
        <row r="8171">
          <cell r="A8171">
            <v>849</v>
          </cell>
          <cell r="B8171" t="str">
            <v>TUBO CPVC AGUA CALIENTE</v>
          </cell>
          <cell r="C8171" t="str">
            <v>ML</v>
          </cell>
          <cell r="D8171">
            <v>12558</v>
          </cell>
          <cell r="E8171">
            <v>42852</v>
          </cell>
          <cell r="F8171">
            <v>4850</v>
          </cell>
        </row>
        <row r="8172">
          <cell r="A8172">
            <v>858</v>
          </cell>
          <cell r="B8172" t="str">
            <v>TUBO CPVC CALIENTE Ø3/4" PVC X 3ML</v>
          </cell>
          <cell r="C8172" t="str">
            <v>ML</v>
          </cell>
          <cell r="D8172" t="str">
            <v>CPVC</v>
          </cell>
          <cell r="E8172">
            <v>42880</v>
          </cell>
          <cell r="F8172">
            <v>4850</v>
          </cell>
        </row>
        <row r="8174">
          <cell r="B8174" t="str">
            <v>Tekhne Ltda. Control Integral de Obras</v>
          </cell>
        </row>
        <row r="8178">
          <cell r="B8178" t="str">
            <v>Listado de Insumos</v>
          </cell>
        </row>
        <row r="8180">
          <cell r="A8180">
            <v>43132</v>
          </cell>
          <cell r="C8180" t="str">
            <v>INSTITUTO DISTRITAL DE RECREACION Y</v>
          </cell>
          <cell r="E8180" t="str">
            <v>Página **</v>
          </cell>
        </row>
        <row r="8183">
          <cell r="A8183" t="str">
            <v>Código</v>
          </cell>
          <cell r="B8183" t="str">
            <v>Descripción</v>
          </cell>
          <cell r="D8183" t="str">
            <v>Unidad</v>
          </cell>
          <cell r="F8183" t="str">
            <v>Referencia</v>
          </cell>
        </row>
        <row r="8186">
          <cell r="A8186">
            <v>101602</v>
          </cell>
          <cell r="B8186" t="str">
            <v>TUBO CPVC Ø ½" X 3ML S/NORMA ICONTEC</v>
          </cell>
          <cell r="C8186" t="str">
            <v>ML</v>
          </cell>
          <cell r="D8186" t="str">
            <v>CPVC</v>
          </cell>
          <cell r="E8186">
            <v>42852</v>
          </cell>
          <cell r="F8186">
            <v>2949</v>
          </cell>
        </row>
        <row r="8187">
          <cell r="A8187">
            <v>848</v>
          </cell>
          <cell r="B8187" t="str">
            <v>TUBO CPVC Ø ½"X3ML S/NORMA ICONTEC</v>
          </cell>
          <cell r="C8187" t="str">
            <v>ML</v>
          </cell>
          <cell r="D8187">
            <v>12556</v>
          </cell>
          <cell r="E8187">
            <v>42852</v>
          </cell>
          <cell r="F8187">
            <v>2949</v>
          </cell>
        </row>
        <row r="8188">
          <cell r="A8188">
            <v>101604</v>
          </cell>
          <cell r="B8188" t="str">
            <v>TUBO CPVC Ø 3/4" X 3ML</v>
          </cell>
          <cell r="C8188" t="str">
            <v>ML</v>
          </cell>
          <cell r="D8188" t="str">
            <v>CPVC</v>
          </cell>
          <cell r="E8188">
            <v>42852</v>
          </cell>
          <cell r="F8188">
            <v>4850</v>
          </cell>
        </row>
        <row r="8190">
          <cell r="A8190">
            <v>106363</v>
          </cell>
          <cell r="B8190" t="str">
            <v>Tubo CPVC Ø2 1/2" (RDE-11)</v>
          </cell>
          <cell r="C8190" t="str">
            <v>ML</v>
          </cell>
          <cell r="E8190">
            <v>42874</v>
          </cell>
          <cell r="F8190">
            <v>63929</v>
          </cell>
        </row>
        <row r="8192">
          <cell r="A8192">
            <v>101782</v>
          </cell>
          <cell r="B8192" t="str">
            <v>TUBO DRENAJE PVC 100mm (Usar CIO-105777)</v>
          </cell>
          <cell r="C8192" t="str">
            <v>ML</v>
          </cell>
          <cell r="D8192">
            <v>12488</v>
          </cell>
          <cell r="E8192">
            <v>42083</v>
          </cell>
          <cell r="F8192">
            <v>21170</v>
          </cell>
        </row>
        <row r="8193">
          <cell r="A8193">
            <v>101780</v>
          </cell>
          <cell r="B8193" t="str">
            <v>TUBO DRENAJE PVC 160mm. S/NORMA</v>
          </cell>
          <cell r="C8193" t="str">
            <v>ML</v>
          </cell>
          <cell r="D8193">
            <v>12492</v>
          </cell>
          <cell r="E8193">
            <v>42088</v>
          </cell>
          <cell r="F8193">
            <v>38633</v>
          </cell>
        </row>
        <row r="8195">
          <cell r="A8195">
            <v>105743</v>
          </cell>
          <cell r="B8195" t="str">
            <v>TUBO DRENAJE PVC 160MMCorru-Perf(Rollo)sin</v>
          </cell>
          <cell r="C8195" t="str">
            <v>mL</v>
          </cell>
          <cell r="E8195">
            <v>42762</v>
          </cell>
          <cell r="F8195">
            <v>31935</v>
          </cell>
        </row>
        <row r="8196">
          <cell r="A8196">
            <v>105024</v>
          </cell>
          <cell r="B8196" t="str">
            <v>TUBO DRENAJE PVC</v>
          </cell>
          <cell r="C8196" t="str">
            <v>mL</v>
          </cell>
          <cell r="E8196">
            <v>42087</v>
          </cell>
          <cell r="F8196">
            <v>43400</v>
          </cell>
        </row>
        <row r="8197">
          <cell r="A8197">
            <v>106449</v>
          </cell>
          <cell r="B8197" t="str">
            <v>TUBO DUCTO ELÉCTRICO TIPO DB-PESADO</v>
          </cell>
          <cell r="C8197" t="str">
            <v>ML</v>
          </cell>
          <cell r="E8197">
            <v>42899</v>
          </cell>
          <cell r="F8197">
            <v>33117</v>
          </cell>
        </row>
        <row r="8198">
          <cell r="A8198">
            <v>102743</v>
          </cell>
          <cell r="B8198" t="str">
            <v>Tubo ducto electrico tipo liviano 3" **</v>
          </cell>
          <cell r="C8198" t="str">
            <v>ML</v>
          </cell>
          <cell r="E8198">
            <v>42836</v>
          </cell>
          <cell r="F8198">
            <v>8326</v>
          </cell>
        </row>
        <row r="8199">
          <cell r="A8199">
            <v>100417</v>
          </cell>
          <cell r="B8199" t="str">
            <v>Tubo ducto electrico tipo liviano EB 4"(LIVIANO)</v>
          </cell>
          <cell r="C8199" t="str">
            <v>ML</v>
          </cell>
          <cell r="E8199">
            <v>42899</v>
          </cell>
          <cell r="F8199">
            <v>11237</v>
          </cell>
        </row>
        <row r="8200">
          <cell r="A8200">
            <v>101207</v>
          </cell>
          <cell r="B8200" t="str">
            <v>TUBO EMT E:0.65 1½ "</v>
          </cell>
          <cell r="C8200" t="str">
            <v>ML</v>
          </cell>
          <cell r="E8200">
            <v>40681</v>
          </cell>
          <cell r="F8200">
            <v>13015</v>
          </cell>
        </row>
        <row r="8201">
          <cell r="A8201">
            <v>100132</v>
          </cell>
          <cell r="B8201" t="str">
            <v>Tubo Estructural Galv.2</v>
          </cell>
          <cell r="C8201" t="str">
            <v>ML</v>
          </cell>
          <cell r="E8201">
            <v>42794</v>
          </cell>
          <cell r="F8201">
            <v>27158</v>
          </cell>
        </row>
        <row r="8202">
          <cell r="A8202">
            <v>103404</v>
          </cell>
          <cell r="B8202" t="str">
            <v>TUBO ESTRUCTURAL RED.3mm A-500 Grado C</v>
          </cell>
          <cell r="C8202" t="str">
            <v>mL</v>
          </cell>
          <cell r="E8202">
            <v>42144</v>
          </cell>
          <cell r="F8202">
            <v>17502</v>
          </cell>
        </row>
        <row r="8203">
          <cell r="A8203">
            <v>106316</v>
          </cell>
          <cell r="B8203" t="str">
            <v>TUBO GALVANIZ. PRES. ASTM- A 53</v>
          </cell>
          <cell r="C8203" t="str">
            <v>ML</v>
          </cell>
          <cell r="E8203">
            <v>42852</v>
          </cell>
          <cell r="F8203">
            <v>29303</v>
          </cell>
        </row>
        <row r="8204">
          <cell r="A8204">
            <v>861</v>
          </cell>
          <cell r="B8204" t="str">
            <v>TUBO GALVANIZADO-AGUA( ½")e=2.77MM</v>
          </cell>
          <cell r="C8204" t="str">
            <v>ML</v>
          </cell>
          <cell r="E8204">
            <v>42929</v>
          </cell>
          <cell r="F8204">
            <v>4935</v>
          </cell>
        </row>
        <row r="8205">
          <cell r="A8205">
            <v>105703</v>
          </cell>
          <cell r="B8205" t="str">
            <v>TUBO</v>
          </cell>
          <cell r="C8205" t="str">
            <v>ML</v>
          </cell>
          <cell r="E8205">
            <v>42515</v>
          </cell>
          <cell r="F8205">
            <v>34181</v>
          </cell>
        </row>
        <row r="8206">
          <cell r="A8206">
            <v>102965</v>
          </cell>
          <cell r="B8206" t="str">
            <v>TUBO GALVANIZADO 1" x 2.5 mm</v>
          </cell>
          <cell r="C8206" t="str">
            <v>ML</v>
          </cell>
          <cell r="E8206">
            <v>41190</v>
          </cell>
          <cell r="F8206">
            <v>8492</v>
          </cell>
        </row>
        <row r="8207">
          <cell r="A8207">
            <v>863</v>
          </cell>
          <cell r="B8207" t="str">
            <v>TUBO GALVANIZADO 1½" e=2.95mm</v>
          </cell>
          <cell r="C8207" t="str">
            <v>ML</v>
          </cell>
          <cell r="E8207">
            <v>40872</v>
          </cell>
          <cell r="F8207">
            <v>13117</v>
          </cell>
        </row>
        <row r="8208">
          <cell r="A8208">
            <v>862</v>
          </cell>
          <cell r="B8208" t="str">
            <v>TUBO GALVANIZADO 3/4"</v>
          </cell>
          <cell r="C8208" t="str">
            <v>ML</v>
          </cell>
          <cell r="E8208">
            <v>40448</v>
          </cell>
          <cell r="F8208">
            <v>4229</v>
          </cell>
        </row>
        <row r="8209">
          <cell r="A8209">
            <v>860</v>
          </cell>
          <cell r="B8209" t="str">
            <v>TUBO GALVANIZADO 2" (e=3.25mm)</v>
          </cell>
          <cell r="C8209" t="str">
            <v>ML</v>
          </cell>
          <cell r="E8209">
            <v>42975</v>
          </cell>
          <cell r="F8209">
            <v>22108</v>
          </cell>
        </row>
        <row r="8210">
          <cell r="A8210">
            <v>104704</v>
          </cell>
          <cell r="B8210" t="str">
            <v>TUBO GALVANIZADO 6" Rosc. SCH 40 grado B</v>
          </cell>
          <cell r="C8210" t="str">
            <v>ML</v>
          </cell>
          <cell r="E8210">
            <v>41190</v>
          </cell>
          <cell r="F8210">
            <v>1125953</v>
          </cell>
        </row>
        <row r="8211">
          <cell r="A8211">
            <v>103854</v>
          </cell>
          <cell r="B8211" t="str">
            <v>tubo galvanizado 1 1/4¨ e=3.25mm</v>
          </cell>
          <cell r="C8211" t="str">
            <v>ML</v>
          </cell>
          <cell r="E8211">
            <v>40875</v>
          </cell>
          <cell r="F8211">
            <v>14493</v>
          </cell>
        </row>
        <row r="8212">
          <cell r="A8212">
            <v>102960</v>
          </cell>
          <cell r="B8212" t="str">
            <v>TUBO GALVANIZADO 11/4 (e=3.25mm) "</v>
          </cell>
          <cell r="C8212" t="str">
            <v>ML</v>
          </cell>
          <cell r="E8212">
            <v>40500</v>
          </cell>
          <cell r="F8212">
            <v>15810</v>
          </cell>
        </row>
        <row r="8213">
          <cell r="A8213">
            <v>104492</v>
          </cell>
          <cell r="B8213" t="str">
            <v>TUBO GALVANIZADO 2 1/2" e=3-38mm Roscado</v>
          </cell>
          <cell r="C8213" t="str">
            <v>mL</v>
          </cell>
          <cell r="E8213">
            <v>41138</v>
          </cell>
          <cell r="F8213">
            <v>26022</v>
          </cell>
        </row>
        <row r="8214">
          <cell r="A8214">
            <v>102784</v>
          </cell>
          <cell r="B8214" t="str">
            <v>TUBO GALVANIZADO 3" (e=3.25mm)</v>
          </cell>
          <cell r="C8214" t="str">
            <v>ML</v>
          </cell>
          <cell r="E8214">
            <v>40500</v>
          </cell>
          <cell r="F8214">
            <v>34496</v>
          </cell>
        </row>
        <row r="8215">
          <cell r="A8215">
            <v>104442</v>
          </cell>
          <cell r="B8215" t="str">
            <v>TUBO GALVANIZADO 4"</v>
          </cell>
          <cell r="C8215" t="str">
            <v>mL</v>
          </cell>
          <cell r="E8215">
            <v>42829</v>
          </cell>
          <cell r="F8215">
            <v>54336.39</v>
          </cell>
        </row>
        <row r="8216">
          <cell r="A8216">
            <v>104712</v>
          </cell>
          <cell r="B8216" t="str">
            <v>TUBO GALVANIZADO 4" (e=3.81mm)</v>
          </cell>
          <cell r="C8216" t="str">
            <v>ML</v>
          </cell>
          <cell r="E8216">
            <v>41192</v>
          </cell>
          <cell r="F8216">
            <v>40318</v>
          </cell>
        </row>
        <row r="8217">
          <cell r="A8217">
            <v>106177</v>
          </cell>
          <cell r="B8217" t="str">
            <v>TUBO GALVANIZADO AGUA NTC-5890- Ø4"</v>
          </cell>
          <cell r="C8217" t="str">
            <v>ML</v>
          </cell>
          <cell r="E8217">
            <v>42837</v>
          </cell>
          <cell r="F8217">
            <v>53395</v>
          </cell>
        </row>
        <row r="8218">
          <cell r="A8218">
            <v>859</v>
          </cell>
          <cell r="B8218" t="str">
            <v>TUBO GALVANIZADO AGUA Ø 1"e= 2.5</v>
          </cell>
          <cell r="C8218" t="str">
            <v>ML</v>
          </cell>
          <cell r="E8218">
            <v>42837</v>
          </cell>
          <cell r="F8218">
            <v>9258</v>
          </cell>
        </row>
        <row r="8219">
          <cell r="A8219">
            <v>104973</v>
          </cell>
          <cell r="B8219" t="str">
            <v>TUBO GALVANIZADO Ø 21/2" AGUA</v>
          </cell>
          <cell r="C8219" t="str">
            <v>mL</v>
          </cell>
          <cell r="E8219">
            <v>42857</v>
          </cell>
          <cell r="F8219">
            <v>36182</v>
          </cell>
        </row>
        <row r="8220">
          <cell r="A8220">
            <v>104972</v>
          </cell>
          <cell r="B8220" t="str">
            <v>TUBO GALVANIZADO Ø1 1/2" AGUA</v>
          </cell>
          <cell r="C8220" t="str">
            <v>mL</v>
          </cell>
          <cell r="E8220">
            <v>42128</v>
          </cell>
          <cell r="F8220">
            <v>18947</v>
          </cell>
        </row>
        <row r="8221">
          <cell r="A8221">
            <v>105731</v>
          </cell>
          <cell r="B8221" t="str">
            <v>TUBO GALVANIZADO Ø1/2" AGUA (e=2.0mm)</v>
          </cell>
          <cell r="C8221" t="str">
            <v>ML</v>
          </cell>
          <cell r="E8221">
            <v>42410</v>
          </cell>
          <cell r="F8221">
            <v>5262</v>
          </cell>
        </row>
        <row r="8222">
          <cell r="A8222">
            <v>106171</v>
          </cell>
          <cell r="B8222" t="str">
            <v>TUBO GALVANIZADO PRESION ASTM A53 Ø6"</v>
          </cell>
          <cell r="C8222" t="str">
            <v>ML</v>
          </cell>
          <cell r="E8222">
            <v>42837</v>
          </cell>
          <cell r="F8222">
            <v>211153</v>
          </cell>
        </row>
        <row r="8224">
          <cell r="A8224">
            <v>907</v>
          </cell>
          <cell r="B8224" t="str">
            <v>TUBO GAS 3/4" PAVCO</v>
          </cell>
          <cell r="C8224" t="str">
            <v>ML</v>
          </cell>
          <cell r="D8224">
            <v>12537</v>
          </cell>
          <cell r="E8224">
            <v>40450</v>
          </cell>
          <cell r="F8224">
            <v>2504</v>
          </cell>
        </row>
        <row r="8225">
          <cell r="A8225">
            <v>908</v>
          </cell>
          <cell r="B8225" t="str">
            <v>TUBO GAS 1" PAVCO</v>
          </cell>
          <cell r="C8225" t="str">
            <v>ML</v>
          </cell>
          <cell r="D8225">
            <v>12526</v>
          </cell>
          <cell r="E8225">
            <v>40450</v>
          </cell>
          <cell r="F8225">
            <v>3924</v>
          </cell>
        </row>
        <row r="8226">
          <cell r="A8226">
            <v>701</v>
          </cell>
          <cell r="B8226" t="str">
            <v>TUBO GAS ½" PAVCO</v>
          </cell>
          <cell r="C8226" t="str">
            <v>ML</v>
          </cell>
          <cell r="D8226">
            <v>12530</v>
          </cell>
          <cell r="E8226">
            <v>40450</v>
          </cell>
          <cell r="F8226">
            <v>1929</v>
          </cell>
        </row>
        <row r="8227">
          <cell r="A8227">
            <v>100027</v>
          </cell>
          <cell r="B8227" t="str">
            <v>Tubo gas polietileno 3" **</v>
          </cell>
          <cell r="C8227" t="str">
            <v>ML</v>
          </cell>
          <cell r="D8227">
            <v>240408001</v>
          </cell>
          <cell r="E8227">
            <v>40450</v>
          </cell>
          <cell r="F8227">
            <v>27868</v>
          </cell>
        </row>
        <row r="8228">
          <cell r="A8228">
            <v>100169</v>
          </cell>
          <cell r="B8228" t="str">
            <v>Tubo gas polietileno 1 1/4" **</v>
          </cell>
          <cell r="C8228" t="str">
            <v>ML</v>
          </cell>
          <cell r="D8228">
            <v>240408001</v>
          </cell>
          <cell r="E8228">
            <v>40450</v>
          </cell>
          <cell r="F8228">
            <v>6280</v>
          </cell>
        </row>
        <row r="8229">
          <cell r="A8229">
            <v>100170</v>
          </cell>
          <cell r="B8229" t="str">
            <v>Tubo gas polietileno 2" **</v>
          </cell>
          <cell r="C8229" t="str">
            <v>ML</v>
          </cell>
          <cell r="D8229">
            <v>240408001</v>
          </cell>
          <cell r="E8229">
            <v>40450</v>
          </cell>
          <cell r="F8229">
            <v>12837</v>
          </cell>
        </row>
        <row r="8230">
          <cell r="A8230">
            <v>100173</v>
          </cell>
          <cell r="B8230" t="str">
            <v>Tubo gas polietileno 20 mm **</v>
          </cell>
          <cell r="C8230" t="str">
            <v>ML</v>
          </cell>
          <cell r="D8230">
            <v>240408001</v>
          </cell>
          <cell r="E8230">
            <v>40450</v>
          </cell>
          <cell r="F8230">
            <v>2008</v>
          </cell>
        </row>
        <row r="8231">
          <cell r="A8231">
            <v>100174</v>
          </cell>
          <cell r="B8231" t="str">
            <v>Tubo gas polietileno 25 mm **</v>
          </cell>
          <cell r="C8231" t="str">
            <v>ML</v>
          </cell>
          <cell r="D8231">
            <v>240408001</v>
          </cell>
          <cell r="E8231">
            <v>40450</v>
          </cell>
          <cell r="F8231">
            <v>2182</v>
          </cell>
        </row>
        <row r="8232">
          <cell r="A8232">
            <v>100175</v>
          </cell>
          <cell r="B8232" t="str">
            <v>Tubo gas polietileno 32 mm **</v>
          </cell>
          <cell r="C8232" t="str">
            <v>ML</v>
          </cell>
          <cell r="D8232">
            <v>240408001</v>
          </cell>
          <cell r="E8232">
            <v>40450</v>
          </cell>
          <cell r="F8232">
            <v>3525</v>
          </cell>
        </row>
        <row r="8233">
          <cell r="A8233">
            <v>100171</v>
          </cell>
          <cell r="B8233" t="str">
            <v>Tubo gas polietileno 4" **</v>
          </cell>
          <cell r="C8233" t="str">
            <v>ML</v>
          </cell>
          <cell r="D8233">
            <v>240408001</v>
          </cell>
          <cell r="E8233">
            <v>40450</v>
          </cell>
          <cell r="F8233">
            <v>47652</v>
          </cell>
        </row>
        <row r="8234">
          <cell r="A8234">
            <v>100172</v>
          </cell>
          <cell r="B8234" t="str">
            <v>Tubo gas polietileno 6" **</v>
          </cell>
          <cell r="C8234" t="str">
            <v>ML</v>
          </cell>
          <cell r="D8234">
            <v>240408001</v>
          </cell>
          <cell r="E8234">
            <v>40450</v>
          </cell>
          <cell r="F8234">
            <v>99277</v>
          </cell>
        </row>
        <row r="8235">
          <cell r="A8235">
            <v>100176</v>
          </cell>
          <cell r="B8235" t="str">
            <v>Tubo gas polietileno 63 mm **</v>
          </cell>
          <cell r="C8235" t="str">
            <v>ML</v>
          </cell>
          <cell r="D8235">
            <v>240408001</v>
          </cell>
          <cell r="E8235">
            <v>40450</v>
          </cell>
          <cell r="F8235">
            <v>13872</v>
          </cell>
        </row>
        <row r="8236">
          <cell r="A8236">
            <v>100177</v>
          </cell>
          <cell r="B8236" t="str">
            <v>Tubo gas polietileno 90 mm **</v>
          </cell>
          <cell r="C8236" t="str">
            <v>ML</v>
          </cell>
          <cell r="D8236">
            <v>240408001</v>
          </cell>
          <cell r="E8236">
            <v>40450</v>
          </cell>
          <cell r="F8236">
            <v>28066</v>
          </cell>
        </row>
        <row r="8237">
          <cell r="A8237">
            <v>100178</v>
          </cell>
          <cell r="B8237" t="str">
            <v>Tubo gas polietileno 110 mm **</v>
          </cell>
          <cell r="C8237" t="str">
            <v>ML</v>
          </cell>
          <cell r="D8237">
            <v>240408001</v>
          </cell>
          <cell r="E8237">
            <v>40450</v>
          </cell>
          <cell r="F8237">
            <v>41819</v>
          </cell>
        </row>
        <row r="8238">
          <cell r="A8238">
            <v>100179</v>
          </cell>
          <cell r="B8238" t="str">
            <v>Tubo gas polietileno 160 mm **</v>
          </cell>
          <cell r="C8238" t="str">
            <v>ML</v>
          </cell>
          <cell r="D8238">
            <v>240408001</v>
          </cell>
          <cell r="E8238">
            <v>40450</v>
          </cell>
          <cell r="F8238">
            <v>88784</v>
          </cell>
        </row>
        <row r="8240">
          <cell r="A8240">
            <v>104693</v>
          </cell>
          <cell r="B8240" t="str">
            <v>Tubo HG (AGUA) 1-1/2" (2.67MM) L=6M</v>
          </cell>
          <cell r="C8240" t="str">
            <v>ML</v>
          </cell>
          <cell r="E8240">
            <v>42128</v>
          </cell>
          <cell r="F8240">
            <v>13560</v>
          </cell>
        </row>
        <row r="8242">
          <cell r="B8242" t="str">
            <v>Tekhne Ltda. Control Integral de Obras</v>
          </cell>
        </row>
        <row r="8246">
          <cell r="B8246" t="str">
            <v>Listado de Insumos</v>
          </cell>
        </row>
        <row r="8248">
          <cell r="A8248">
            <v>43132</v>
          </cell>
          <cell r="C8248" t="str">
            <v>INSTITUTO DISTRITAL DE RECREACION Y</v>
          </cell>
          <cell r="E8248" t="str">
            <v>Página **</v>
          </cell>
        </row>
        <row r="8251">
          <cell r="A8251" t="str">
            <v>Código</v>
          </cell>
          <cell r="B8251" t="str">
            <v>Descripción</v>
          </cell>
          <cell r="D8251" t="str">
            <v>Unidad</v>
          </cell>
          <cell r="F8251" t="str">
            <v>Referencia</v>
          </cell>
        </row>
        <row r="8254">
          <cell r="A8254">
            <v>104695</v>
          </cell>
          <cell r="B8254" t="str">
            <v>TUBO HG (AGUA) 2-1/2" (3.38MM) L=6M</v>
          </cell>
          <cell r="C8254" t="str">
            <v>ML</v>
          </cell>
          <cell r="E8254">
            <v>42857</v>
          </cell>
          <cell r="F8254">
            <v>29864</v>
          </cell>
        </row>
        <row r="8255">
          <cell r="A8255">
            <v>104694</v>
          </cell>
          <cell r="B8255" t="str">
            <v>TUBO HG (AGUA) 2" (2.95MM) L=6M NTC:5890</v>
          </cell>
          <cell r="C8255" t="str">
            <v>ML</v>
          </cell>
          <cell r="E8255">
            <v>42515</v>
          </cell>
          <cell r="F8255">
            <v>19720</v>
          </cell>
        </row>
        <row r="8257">
          <cell r="A8257">
            <v>101638</v>
          </cell>
          <cell r="B8257" t="str">
            <v>Tubo HG ½" 2.49mm**</v>
          </cell>
          <cell r="C8257" t="str">
            <v>ML</v>
          </cell>
          <cell r="D8257">
            <v>1530248118</v>
          </cell>
          <cell r="E8257">
            <v>40122</v>
          </cell>
          <cell r="F8257">
            <v>5410</v>
          </cell>
        </row>
        <row r="8258">
          <cell r="A8258">
            <v>101639</v>
          </cell>
          <cell r="B8258" t="str">
            <v>Tubo HG 1 1/4" 2.95mm **</v>
          </cell>
          <cell r="C8258" t="str">
            <v>ML</v>
          </cell>
          <cell r="D8258">
            <v>1530248118</v>
          </cell>
          <cell r="E8258">
            <v>40122</v>
          </cell>
          <cell r="F8258">
            <v>8699</v>
          </cell>
        </row>
        <row r="8259">
          <cell r="A8259">
            <v>101700</v>
          </cell>
          <cell r="B8259" t="str">
            <v>Tubo HG 2 1/2" 3.25mm **</v>
          </cell>
          <cell r="C8259" t="str">
            <v>ML</v>
          </cell>
          <cell r="D8259">
            <v>1530248118</v>
          </cell>
          <cell r="E8259">
            <v>40122</v>
          </cell>
          <cell r="F8259">
            <v>26721</v>
          </cell>
        </row>
        <row r="8260">
          <cell r="A8260">
            <v>101642</v>
          </cell>
          <cell r="B8260" t="str">
            <v>Tubo HG 2" 3.25mm **</v>
          </cell>
          <cell r="C8260" t="str">
            <v>ML</v>
          </cell>
          <cell r="D8260">
            <v>1530248118</v>
          </cell>
          <cell r="E8260">
            <v>41094</v>
          </cell>
          <cell r="F8260">
            <v>19028</v>
          </cell>
        </row>
        <row r="8261">
          <cell r="A8261">
            <v>102558</v>
          </cell>
          <cell r="B8261" t="str">
            <v>Tubo HG 2" 3.25mm **</v>
          </cell>
          <cell r="C8261" t="str">
            <v>ML</v>
          </cell>
          <cell r="D8261">
            <v>1530248118</v>
          </cell>
          <cell r="E8261">
            <v>40122</v>
          </cell>
          <cell r="F8261">
            <v>21906</v>
          </cell>
        </row>
        <row r="8262">
          <cell r="A8262">
            <v>101643</v>
          </cell>
          <cell r="B8262" t="str">
            <v>Tubo HG 3" 3.25mm CERRAMIENTO**</v>
          </cell>
          <cell r="C8262" t="str">
            <v>ML</v>
          </cell>
          <cell r="D8262">
            <v>1530248118</v>
          </cell>
          <cell r="E8262">
            <v>42128</v>
          </cell>
          <cell r="F8262">
            <v>28033</v>
          </cell>
        </row>
        <row r="8263">
          <cell r="A8263">
            <v>101640</v>
          </cell>
          <cell r="B8263" t="str">
            <v>Tubo HGØ 1" e=2.5mm (AGUA) L=6M NTC:5890</v>
          </cell>
          <cell r="C8263" t="str">
            <v>ML</v>
          </cell>
          <cell r="D8263">
            <v>1530248118</v>
          </cell>
          <cell r="E8263">
            <v>42509</v>
          </cell>
          <cell r="F8263">
            <v>9087</v>
          </cell>
        </row>
        <row r="8265">
          <cell r="A8265">
            <v>100595</v>
          </cell>
          <cell r="B8265" t="str">
            <v>Tubo Novafort 250MM PVC-S/NORMA ICONTEC</v>
          </cell>
          <cell r="C8265" t="str">
            <v>ML</v>
          </cell>
          <cell r="E8265">
            <v>42089</v>
          </cell>
          <cell r="F8265">
            <v>33234</v>
          </cell>
        </row>
        <row r="8266">
          <cell r="A8266">
            <v>100592</v>
          </cell>
          <cell r="B8266" t="str">
            <v>TUBO NOVAFORT 8" PVC RALCO</v>
          </cell>
          <cell r="C8266" t="str">
            <v>ML</v>
          </cell>
          <cell r="E8266">
            <v>41036</v>
          </cell>
          <cell r="F8266">
            <v>27784</v>
          </cell>
        </row>
        <row r="8268">
          <cell r="A8268">
            <v>102216</v>
          </cell>
          <cell r="B8268" t="str">
            <v>TUBO Ø1/2" PVC PRESION RDE-9 L=6M</v>
          </cell>
          <cell r="C8268" t="str">
            <v>ML</v>
          </cell>
          <cell r="D8268">
            <v>12633</v>
          </cell>
          <cell r="E8268">
            <v>42836</v>
          </cell>
          <cell r="F8268">
            <v>1710</v>
          </cell>
        </row>
        <row r="8270">
          <cell r="A8270">
            <v>105878</v>
          </cell>
          <cell r="B8270" t="str">
            <v>Tubo PE 100 Agua 32 mm</v>
          </cell>
          <cell r="C8270" t="str">
            <v>ML</v>
          </cell>
          <cell r="E8270">
            <v>42599</v>
          </cell>
          <cell r="F8270">
            <v>3048</v>
          </cell>
        </row>
        <row r="8271">
          <cell r="A8271">
            <v>104691</v>
          </cell>
          <cell r="B8271" t="str">
            <v>TUBO PEAD 110MM</v>
          </cell>
          <cell r="C8271" t="str">
            <v>ML</v>
          </cell>
          <cell r="E8271">
            <v>42857</v>
          </cell>
          <cell r="F8271">
            <v>22211</v>
          </cell>
        </row>
        <row r="8272">
          <cell r="A8272">
            <v>104686</v>
          </cell>
          <cell r="B8272" t="str">
            <v>TUBO PEAD 63MM (PE-100/PN-16/RDE-11)</v>
          </cell>
          <cell r="C8272" t="str">
            <v>ML</v>
          </cell>
          <cell r="E8272">
            <v>42857</v>
          </cell>
          <cell r="F8272">
            <v>7370</v>
          </cell>
        </row>
        <row r="8273">
          <cell r="A8273">
            <v>104690</v>
          </cell>
          <cell r="B8273" t="str">
            <v>TUBO PEAD 90MM (PE-100/PN-16/RDE-11)</v>
          </cell>
          <cell r="C8273" t="str">
            <v>ML</v>
          </cell>
          <cell r="E8273">
            <v>42857</v>
          </cell>
          <cell r="F8273">
            <v>14899</v>
          </cell>
        </row>
        <row r="8274">
          <cell r="A8274">
            <v>106073</v>
          </cell>
          <cell r="B8274" t="str">
            <v>TUBO POLIPROPILENO Ø1/2" FUSION AF</v>
          </cell>
          <cell r="C8274" t="str">
            <v>ML</v>
          </cell>
          <cell r="E8274">
            <v>42724</v>
          </cell>
          <cell r="F8274">
            <v>3489</v>
          </cell>
        </row>
        <row r="8275">
          <cell r="A8275">
            <v>106074</v>
          </cell>
          <cell r="B8275" t="str">
            <v>Tubo Polipropileno PN-16 (3/4”) AC</v>
          </cell>
          <cell r="C8275" t="str">
            <v>ML</v>
          </cell>
          <cell r="E8275">
            <v>42831</v>
          </cell>
          <cell r="F8275">
            <v>6188</v>
          </cell>
        </row>
        <row r="8276">
          <cell r="A8276">
            <v>106076</v>
          </cell>
          <cell r="B8276" t="str">
            <v>Tubo Polipropileno PN-16 (Ø1/2”) AC</v>
          </cell>
          <cell r="C8276" t="str">
            <v>ML</v>
          </cell>
          <cell r="E8276">
            <v>42831</v>
          </cell>
          <cell r="F8276">
            <v>3570</v>
          </cell>
        </row>
        <row r="8277">
          <cell r="A8277">
            <v>106065</v>
          </cell>
          <cell r="B8277" t="str">
            <v>Tubo Polipropileno PN-16 (Ø1/2”) AF</v>
          </cell>
          <cell r="C8277" t="str">
            <v>ML</v>
          </cell>
          <cell r="E8277">
            <v>42831</v>
          </cell>
          <cell r="F8277">
            <v>3570</v>
          </cell>
        </row>
        <row r="8278">
          <cell r="A8278">
            <v>106134</v>
          </cell>
          <cell r="B8278" t="str">
            <v>Tubo Polipropileno PN-16 (Ø1”) AC</v>
          </cell>
          <cell r="C8278" t="str">
            <v>ML</v>
          </cell>
          <cell r="E8278">
            <v>42831</v>
          </cell>
          <cell r="F8278">
            <v>9401</v>
          </cell>
        </row>
        <row r="8279">
          <cell r="A8279">
            <v>106069</v>
          </cell>
          <cell r="B8279" t="str">
            <v>Tubo Polipropileno PN-16 (Ø1”) AF</v>
          </cell>
          <cell r="C8279" t="str">
            <v>ML</v>
          </cell>
          <cell r="E8279">
            <v>42831</v>
          </cell>
          <cell r="F8279">
            <v>9401</v>
          </cell>
        </row>
        <row r="8280">
          <cell r="A8280">
            <v>106082</v>
          </cell>
          <cell r="B8280" t="str">
            <v>Tubo Polipropileno PN-16 (Ø11/2”) AC</v>
          </cell>
          <cell r="C8280" t="str">
            <v>ML</v>
          </cell>
          <cell r="E8280">
            <v>42831</v>
          </cell>
          <cell r="F8280">
            <v>21420</v>
          </cell>
        </row>
        <row r="8281">
          <cell r="A8281">
            <v>106135</v>
          </cell>
          <cell r="B8281" t="str">
            <v>Tubo Polipropileno PN-16 (Ø11/4”) AC</v>
          </cell>
          <cell r="C8281" t="str">
            <v>ML</v>
          </cell>
          <cell r="E8281">
            <v>42831</v>
          </cell>
          <cell r="F8281">
            <v>15232</v>
          </cell>
        </row>
        <row r="8282">
          <cell r="A8282">
            <v>106067</v>
          </cell>
          <cell r="B8282" t="str">
            <v>Tubo Polipropileno PN-16 (Ø11/4”) AF</v>
          </cell>
          <cell r="C8282" t="str">
            <v>ML</v>
          </cell>
          <cell r="E8282">
            <v>42831</v>
          </cell>
          <cell r="F8282">
            <v>15232</v>
          </cell>
        </row>
        <row r="8283">
          <cell r="A8283">
            <v>106136</v>
          </cell>
          <cell r="B8283" t="str">
            <v>Tubo Polipropileno PN-16 (Ø2”) AC</v>
          </cell>
          <cell r="C8283" t="str">
            <v>ML</v>
          </cell>
          <cell r="E8283">
            <v>42831</v>
          </cell>
          <cell r="F8283">
            <v>52241</v>
          </cell>
        </row>
        <row r="8284">
          <cell r="A8284">
            <v>106071</v>
          </cell>
          <cell r="B8284" t="str">
            <v>Tubo Polipropileno PN-16 (Ø3/4”) AF RDE-7,4</v>
          </cell>
          <cell r="C8284" t="str">
            <v>ML</v>
          </cell>
          <cell r="E8284">
            <v>42831</v>
          </cell>
          <cell r="F8284">
            <v>6188</v>
          </cell>
        </row>
        <row r="8285">
          <cell r="A8285">
            <v>106309</v>
          </cell>
          <cell r="B8285" t="str">
            <v>Tubo Polipropileno PN-16 (Ø4”) AC</v>
          </cell>
          <cell r="C8285" t="str">
            <v>ML</v>
          </cell>
          <cell r="E8285">
            <v>42852</v>
          </cell>
          <cell r="F8285">
            <v>151011</v>
          </cell>
        </row>
        <row r="8286">
          <cell r="A8286">
            <v>106132</v>
          </cell>
          <cell r="B8286" t="str">
            <v>Tubo Polipropileno PN-16(Ø11/2”) AF RDE-7,4</v>
          </cell>
          <cell r="C8286" t="str">
            <v>ML</v>
          </cell>
          <cell r="E8286">
            <v>42831</v>
          </cell>
          <cell r="F8286">
            <v>21420</v>
          </cell>
        </row>
        <row r="8287">
          <cell r="A8287">
            <v>106133</v>
          </cell>
          <cell r="B8287" t="str">
            <v>Tubo Polipropileno PN-16(Ø2”) AF RDE-7,4</v>
          </cell>
          <cell r="C8287" t="str">
            <v>ML</v>
          </cell>
          <cell r="E8287">
            <v>42831</v>
          </cell>
          <cell r="F8287">
            <v>52241</v>
          </cell>
        </row>
        <row r="8289">
          <cell r="A8289">
            <v>852</v>
          </cell>
          <cell r="B8289" t="str">
            <v>TUBO PRESION ½" RDE 13.5 PVCX6ML</v>
          </cell>
          <cell r="C8289" t="str">
            <v>ML</v>
          </cell>
          <cell r="D8289">
            <v>12567</v>
          </cell>
          <cell r="E8289">
            <v>42947</v>
          </cell>
          <cell r="F8289">
            <v>1159</v>
          </cell>
        </row>
        <row r="8290">
          <cell r="A8290">
            <v>854</v>
          </cell>
          <cell r="B8290" t="str">
            <v>TUBO PRESION 1½" RDE 21</v>
          </cell>
          <cell r="C8290" t="str">
            <v>ML</v>
          </cell>
          <cell r="D8290">
            <v>12574</v>
          </cell>
          <cell r="E8290">
            <v>42857</v>
          </cell>
          <cell r="F8290">
            <v>5740</v>
          </cell>
        </row>
        <row r="8291">
          <cell r="A8291">
            <v>850</v>
          </cell>
          <cell r="B8291" t="str">
            <v>TUBO PRESION Ø 1" 315 PSI PVC X 6ML</v>
          </cell>
          <cell r="C8291" t="str">
            <v>ML</v>
          </cell>
          <cell r="D8291">
            <v>12571</v>
          </cell>
          <cell r="E8291">
            <v>42828</v>
          </cell>
          <cell r="F8291">
            <v>3072</v>
          </cell>
        </row>
        <row r="8292">
          <cell r="A8292">
            <v>851</v>
          </cell>
          <cell r="B8292" t="str">
            <v>TUBO PRESION 2" RDE-21X6ML PVC-S/NORMA</v>
          </cell>
          <cell r="C8292" t="str">
            <v>ML</v>
          </cell>
          <cell r="D8292">
            <v>12582</v>
          </cell>
          <cell r="E8292">
            <v>42828</v>
          </cell>
          <cell r="F8292">
            <v>7653</v>
          </cell>
        </row>
        <row r="8293">
          <cell r="A8293">
            <v>853</v>
          </cell>
          <cell r="B8293" t="str">
            <v>TUBO PRESION 3/4" RDE 11 PVCX6ML</v>
          </cell>
          <cell r="C8293" t="str">
            <v>ML</v>
          </cell>
          <cell r="D8293">
            <v>12560</v>
          </cell>
          <cell r="E8293">
            <v>42836</v>
          </cell>
          <cell r="F8293">
            <v>2277</v>
          </cell>
        </row>
        <row r="8295">
          <cell r="A8295">
            <v>105830</v>
          </cell>
          <cell r="B8295" t="str">
            <v>TUBO PRESION ASTM A 53 -12" Colmena</v>
          </cell>
          <cell r="C8295" t="str">
            <v>ML</v>
          </cell>
          <cell r="E8295">
            <v>42572</v>
          </cell>
          <cell r="F8295">
            <v>266447</v>
          </cell>
        </row>
        <row r="8296">
          <cell r="A8296">
            <v>104443</v>
          </cell>
          <cell r="B8296" t="str">
            <v>TUBO PRESION HG 6"</v>
          </cell>
          <cell r="C8296" t="str">
            <v>mL</v>
          </cell>
          <cell r="E8296">
            <v>42829</v>
          </cell>
          <cell r="F8296">
            <v>214904.08</v>
          </cell>
        </row>
        <row r="8297">
          <cell r="A8297">
            <v>103587</v>
          </cell>
          <cell r="B8297" t="str">
            <v>TUBO PRESIÓN Ø 1"PVC</v>
          </cell>
          <cell r="C8297" t="str">
            <v>ML</v>
          </cell>
          <cell r="E8297">
            <v>42762</v>
          </cell>
          <cell r="F8297">
            <v>2122</v>
          </cell>
        </row>
        <row r="8298">
          <cell r="A8298">
            <v>104394</v>
          </cell>
          <cell r="B8298" t="str">
            <v>TUBO PRESION Ø3/4´´ RDE 21 PVC X6ML</v>
          </cell>
          <cell r="C8298" t="str">
            <v>ML</v>
          </cell>
          <cell r="E8298">
            <v>42853</v>
          </cell>
          <cell r="F8298">
            <v>1435</v>
          </cell>
        </row>
        <row r="8299">
          <cell r="A8299">
            <v>105540</v>
          </cell>
          <cell r="B8299" t="str">
            <v>TUBO PRESIÓN PVC Ø6"EXTREMO LISO</v>
          </cell>
          <cell r="C8299" t="str">
            <v>ML</v>
          </cell>
          <cell r="E8299">
            <v>42836</v>
          </cell>
          <cell r="F8299">
            <v>60102</v>
          </cell>
        </row>
        <row r="8300">
          <cell r="A8300">
            <v>870</v>
          </cell>
          <cell r="B8300" t="str">
            <v>TUBO PRESION RDE-13.5 ½"PVC X6ML</v>
          </cell>
          <cell r="C8300" t="str">
            <v>ML</v>
          </cell>
          <cell r="E8300">
            <v>42857</v>
          </cell>
          <cell r="F8300">
            <v>1159</v>
          </cell>
        </row>
        <row r="8301">
          <cell r="A8301">
            <v>100707</v>
          </cell>
          <cell r="B8301" t="str">
            <v>TUBO PRESION RDE-13.5 Ø 1" PVC S/NORMA</v>
          </cell>
          <cell r="C8301" t="str">
            <v>ML</v>
          </cell>
          <cell r="E8301">
            <v>40450</v>
          </cell>
          <cell r="F8301">
            <v>2971</v>
          </cell>
        </row>
        <row r="8302">
          <cell r="A8302">
            <v>1581</v>
          </cell>
          <cell r="B8302" t="str">
            <v>TUBO PRESION RDE-21 1¼" S/NORMA</v>
          </cell>
          <cell r="C8302" t="str">
            <v>ML</v>
          </cell>
          <cell r="E8302">
            <v>42485</v>
          </cell>
          <cell r="F8302">
            <v>3810</v>
          </cell>
        </row>
        <row r="8303">
          <cell r="A8303">
            <v>104887</v>
          </cell>
          <cell r="B8303" t="str">
            <v>TUBO PRESION RDE-21 1½" S/NORMA</v>
          </cell>
          <cell r="C8303" t="str">
            <v>ML</v>
          </cell>
          <cell r="E8303">
            <v>42880</v>
          </cell>
          <cell r="F8303">
            <v>4990</v>
          </cell>
        </row>
        <row r="8304">
          <cell r="A8304">
            <v>875</v>
          </cell>
          <cell r="B8304" t="str">
            <v>TUBO PRESION RDE-21 3/4" PVCX6ML</v>
          </cell>
          <cell r="C8304" t="str">
            <v>ML</v>
          </cell>
          <cell r="E8304">
            <v>42947</v>
          </cell>
          <cell r="F8304">
            <v>1435</v>
          </cell>
        </row>
        <row r="8305">
          <cell r="A8305">
            <v>1583</v>
          </cell>
          <cell r="B8305" t="str">
            <v>TUBO PRESION RDE-21 2½" PVC S/NORMA</v>
          </cell>
          <cell r="C8305" t="str">
            <v>ML</v>
          </cell>
          <cell r="E8305">
            <v>42836</v>
          </cell>
          <cell r="F8305">
            <v>12403</v>
          </cell>
        </row>
        <row r="8306">
          <cell r="A8306">
            <v>871</v>
          </cell>
          <cell r="B8306" t="str">
            <v>TUBO PRESION RDE-21 Ø2" S/NORMA</v>
          </cell>
          <cell r="C8306" t="str">
            <v>ML</v>
          </cell>
          <cell r="E8306">
            <v>42500</v>
          </cell>
          <cell r="F8306">
            <v>6780</v>
          </cell>
        </row>
        <row r="8307">
          <cell r="A8307">
            <v>1584</v>
          </cell>
          <cell r="B8307" t="str">
            <v>TUBO PRESION RDE-21 Ø3" PVCX6ML</v>
          </cell>
          <cell r="C8307" t="str">
            <v>ML</v>
          </cell>
          <cell r="E8307">
            <v>42762</v>
          </cell>
          <cell r="F8307">
            <v>16560</v>
          </cell>
        </row>
        <row r="8308">
          <cell r="A8308">
            <v>438</v>
          </cell>
          <cell r="B8308" t="str">
            <v>TUBO PRESION RDE-21 Ø4" PVCX6ML</v>
          </cell>
          <cell r="C8308" t="str">
            <v>ML</v>
          </cell>
          <cell r="E8308">
            <v>42836</v>
          </cell>
          <cell r="F8308">
            <v>28246</v>
          </cell>
        </row>
        <row r="8309">
          <cell r="A8309">
            <v>105702</v>
          </cell>
          <cell r="B8309" t="str">
            <v>TUBO PRESION RDE-21 Ø6" PVCX6ML</v>
          </cell>
          <cell r="C8309" t="str">
            <v>ML</v>
          </cell>
          <cell r="E8309">
            <v>42853</v>
          </cell>
          <cell r="F8309">
            <v>45024</v>
          </cell>
        </row>
        <row r="8311">
          <cell r="B8311" t="str">
            <v>Tekhne Ltda. Control Integral de Obras</v>
          </cell>
        </row>
        <row r="8315">
          <cell r="B8315" t="str">
            <v>Listado de Insumos</v>
          </cell>
        </row>
        <row r="8317">
          <cell r="A8317">
            <v>43132</v>
          </cell>
          <cell r="C8317" t="str">
            <v>INSTITUTO DISTRITAL DE RECREACION Y</v>
          </cell>
          <cell r="E8317" t="str">
            <v>Página **</v>
          </cell>
        </row>
        <row r="8320">
          <cell r="A8320" t="str">
            <v>Código</v>
          </cell>
          <cell r="B8320" t="str">
            <v>Descripción</v>
          </cell>
          <cell r="D8320" t="str">
            <v>Unidad</v>
          </cell>
          <cell r="F8320" t="str">
            <v>Referencia</v>
          </cell>
        </row>
        <row r="8323">
          <cell r="A8323">
            <v>1580</v>
          </cell>
          <cell r="B8323" t="str">
            <v>TUBO PRESION RDE-21 PVC Ø 1" L=6M</v>
          </cell>
          <cell r="C8323" t="str">
            <v>ML</v>
          </cell>
          <cell r="E8323">
            <v>42836</v>
          </cell>
          <cell r="F8323">
            <v>2122</v>
          </cell>
        </row>
        <row r="8324">
          <cell r="A8324">
            <v>1582</v>
          </cell>
          <cell r="B8324" t="str">
            <v>TUBO PRESION RDE-21Ø1½"</v>
          </cell>
          <cell r="C8324" t="str">
            <v>ML</v>
          </cell>
          <cell r="E8324">
            <v>42762</v>
          </cell>
          <cell r="F8324">
            <v>4991</v>
          </cell>
        </row>
        <row r="8325">
          <cell r="A8325">
            <v>100516</v>
          </cell>
          <cell r="B8325" t="str">
            <v>Tubo presion RDE-26 d=6" Union mecanica</v>
          </cell>
          <cell r="C8325" t="str">
            <v>ML</v>
          </cell>
          <cell r="E8325">
            <v>41248</v>
          </cell>
          <cell r="F8325">
            <v>37512</v>
          </cell>
        </row>
        <row r="8326">
          <cell r="A8326">
            <v>105259</v>
          </cell>
          <cell r="B8326" t="str">
            <v>TUBO PVC 1" RDE-21 (MANTTO)</v>
          </cell>
          <cell r="C8326" t="str">
            <v>ML</v>
          </cell>
          <cell r="E8326">
            <v>42471</v>
          </cell>
          <cell r="F8326">
            <v>2316</v>
          </cell>
        </row>
        <row r="8327">
          <cell r="A8327">
            <v>1735</v>
          </cell>
          <cell r="B8327" t="str">
            <v>TUBO PVC DUCTO ELECTRICO TIPO DB 3"</v>
          </cell>
          <cell r="C8327" t="str">
            <v>ML</v>
          </cell>
          <cell r="E8327">
            <v>42836</v>
          </cell>
          <cell r="F8327">
            <v>8326</v>
          </cell>
        </row>
        <row r="8329">
          <cell r="A8329">
            <v>101743</v>
          </cell>
          <cell r="B8329" t="str">
            <v>TUBO PVC P 100psi 12" PAVCO</v>
          </cell>
          <cell r="C8329" t="str">
            <v>ML</v>
          </cell>
          <cell r="D8329">
            <v>12307</v>
          </cell>
          <cell r="E8329">
            <v>40450</v>
          </cell>
          <cell r="F8329">
            <v>112949</v>
          </cell>
        </row>
        <row r="8330">
          <cell r="A8330">
            <v>101740</v>
          </cell>
          <cell r="B8330" t="str">
            <v>TUBO PVC P RDE 41 100psi 10" PAVCO</v>
          </cell>
          <cell r="C8330" t="str">
            <v>ML</v>
          </cell>
          <cell r="D8330">
            <v>12297</v>
          </cell>
          <cell r="E8330">
            <v>40450</v>
          </cell>
          <cell r="F8330">
            <v>79752</v>
          </cell>
        </row>
        <row r="8331">
          <cell r="A8331">
            <v>101747</v>
          </cell>
          <cell r="B8331" t="str">
            <v>TUBO PVC P RDE 41 100psi 4"</v>
          </cell>
          <cell r="C8331" t="str">
            <v>ML</v>
          </cell>
          <cell r="D8331">
            <v>12355</v>
          </cell>
          <cell r="E8331">
            <v>42857</v>
          </cell>
          <cell r="F8331">
            <v>12481</v>
          </cell>
        </row>
        <row r="8332">
          <cell r="A8332">
            <v>101745</v>
          </cell>
          <cell r="B8332" t="str">
            <v>TUBO PVC P RDE 41 100psi 6" PAVCO</v>
          </cell>
          <cell r="C8332" t="str">
            <v>ML</v>
          </cell>
          <cell r="D8332">
            <v>12365</v>
          </cell>
          <cell r="E8332">
            <v>40450</v>
          </cell>
          <cell r="F8332">
            <v>30195</v>
          </cell>
        </row>
        <row r="8333">
          <cell r="A8333">
            <v>101739</v>
          </cell>
          <cell r="B8333" t="str">
            <v>TUBO PVC P RDE 41 100psi 8" PAVCO</v>
          </cell>
          <cell r="C8333" t="str">
            <v>ML</v>
          </cell>
          <cell r="D8333">
            <v>12376</v>
          </cell>
          <cell r="E8333">
            <v>43111</v>
          </cell>
          <cell r="F8333">
            <v>28166</v>
          </cell>
        </row>
        <row r="8335">
          <cell r="A8335">
            <v>105268</v>
          </cell>
          <cell r="B8335" t="str">
            <v>TUBO PVC PRESION Ø11/4" RDE 21 X 6</v>
          </cell>
          <cell r="C8335" t="str">
            <v>mL</v>
          </cell>
          <cell r="E8335">
            <v>42836</v>
          </cell>
          <cell r="F8335">
            <v>3822</v>
          </cell>
        </row>
        <row r="8337">
          <cell r="A8337">
            <v>102478</v>
          </cell>
          <cell r="B8337" t="str">
            <v>Tubo PVCP 1 1/2" SCH80 **</v>
          </cell>
          <cell r="C8337" t="str">
            <v>ML</v>
          </cell>
          <cell r="D8337">
            <v>1531004106</v>
          </cell>
          <cell r="E8337">
            <v>40214</v>
          </cell>
          <cell r="F8337">
            <v>35960</v>
          </cell>
        </row>
        <row r="8339">
          <cell r="A8339">
            <v>104546</v>
          </cell>
          <cell r="B8339" t="str">
            <v>TUBO PVCP 1/2" RDE-9</v>
          </cell>
          <cell r="C8339" t="str">
            <v>ML</v>
          </cell>
          <cell r="E8339">
            <v>41162</v>
          </cell>
          <cell r="F8339">
            <v>1750</v>
          </cell>
        </row>
        <row r="8340">
          <cell r="A8340">
            <v>104491</v>
          </cell>
          <cell r="B8340" t="str">
            <v>TUBO PVCP 21/2"</v>
          </cell>
          <cell r="C8340" t="str">
            <v>mL</v>
          </cell>
          <cell r="E8340">
            <v>41138</v>
          </cell>
          <cell r="F8340">
            <v>9033</v>
          </cell>
        </row>
        <row r="8341">
          <cell r="A8341">
            <v>872</v>
          </cell>
          <cell r="B8341" t="str">
            <v>TUBO SANITARIO 2" PVCX6ML S/NORMA</v>
          </cell>
          <cell r="C8341" t="str">
            <v>ML</v>
          </cell>
          <cell r="E8341">
            <v>42789</v>
          </cell>
          <cell r="F8341">
            <v>5050</v>
          </cell>
        </row>
        <row r="8342">
          <cell r="A8342">
            <v>873</v>
          </cell>
          <cell r="B8342" t="str">
            <v>TUBO SANITARIO 3" PVC S/NORMA ICONTEC</v>
          </cell>
          <cell r="C8342" t="str">
            <v>ML</v>
          </cell>
          <cell r="E8342">
            <v>42853</v>
          </cell>
          <cell r="F8342">
            <v>7543</v>
          </cell>
        </row>
        <row r="8343">
          <cell r="A8343">
            <v>874</v>
          </cell>
          <cell r="B8343" t="str">
            <v>TUBO SANITARIO 4" PVC RALCO</v>
          </cell>
          <cell r="C8343" t="str">
            <v>ML</v>
          </cell>
          <cell r="E8343">
            <v>41148</v>
          </cell>
          <cell r="F8343">
            <v>9817</v>
          </cell>
        </row>
        <row r="8345">
          <cell r="A8345">
            <v>100739</v>
          </cell>
          <cell r="B8345" t="str">
            <v>TUBO SANITARIO 6" PVC (TIPO LIVIANO)</v>
          </cell>
          <cell r="C8345" t="str">
            <v>ML</v>
          </cell>
          <cell r="D8345">
            <v>12732</v>
          </cell>
          <cell r="E8345">
            <v>40616</v>
          </cell>
          <cell r="F8345">
            <v>19450</v>
          </cell>
        </row>
        <row r="8346">
          <cell r="A8346">
            <v>845</v>
          </cell>
          <cell r="B8346" t="str">
            <v>TUBO SANITARIO 6" PVC X6ML S/NORMA</v>
          </cell>
          <cell r="C8346" t="str">
            <v>ML</v>
          </cell>
          <cell r="D8346">
            <v>12733</v>
          </cell>
          <cell r="E8346">
            <v>42789</v>
          </cell>
          <cell r="F8346">
            <v>22262</v>
          </cell>
        </row>
        <row r="8348">
          <cell r="A8348">
            <v>1585</v>
          </cell>
          <cell r="B8348" t="str">
            <v>TUBO SANITARIO Ø1,1/2" PVC X6MLS/NORMA</v>
          </cell>
          <cell r="C8348" t="str">
            <v>ML</v>
          </cell>
          <cell r="E8348">
            <v>42857</v>
          </cell>
          <cell r="F8348">
            <v>4933</v>
          </cell>
        </row>
        <row r="8350">
          <cell r="A8350">
            <v>843</v>
          </cell>
          <cell r="B8350" t="str">
            <v>TUBO SANITARIO Ø3" PVCX6ML S/NORMA</v>
          </cell>
          <cell r="C8350" t="str">
            <v>ML</v>
          </cell>
          <cell r="D8350">
            <v>12719</v>
          </cell>
          <cell r="E8350">
            <v>42789</v>
          </cell>
          <cell r="F8350">
            <v>7543</v>
          </cell>
        </row>
        <row r="8351">
          <cell r="A8351">
            <v>844</v>
          </cell>
          <cell r="B8351" t="str">
            <v>TUBO SANITARIO Ø4" PVCX6ML S/NORMA</v>
          </cell>
          <cell r="C8351" t="str">
            <v>ML</v>
          </cell>
          <cell r="D8351">
            <v>12726</v>
          </cell>
          <cell r="E8351">
            <v>42789</v>
          </cell>
          <cell r="F8351">
            <v>10513</v>
          </cell>
        </row>
        <row r="8353">
          <cell r="A8353">
            <v>1586</v>
          </cell>
          <cell r="B8353" t="str">
            <v>TUBO SANITARIOØ 6"X6ML PVC S/NORMA</v>
          </cell>
          <cell r="C8353" t="str">
            <v>ML</v>
          </cell>
          <cell r="E8353">
            <v>42457</v>
          </cell>
          <cell r="F8353">
            <v>23371</v>
          </cell>
        </row>
        <row r="8354">
          <cell r="A8354">
            <v>1591</v>
          </cell>
          <cell r="B8354" t="str">
            <v>TUBO VENTILACION Ø 2"PVC X6ML S/NORMA</v>
          </cell>
          <cell r="C8354" t="str">
            <v>ML</v>
          </cell>
          <cell r="E8354">
            <v>42789</v>
          </cell>
          <cell r="F8354">
            <v>3309</v>
          </cell>
        </row>
        <row r="8356">
          <cell r="A8356">
            <v>846</v>
          </cell>
          <cell r="B8356" t="str">
            <v>TUBO VENTILACION Ø 3"PVCX6MLS/NORMA</v>
          </cell>
          <cell r="C8356" t="str">
            <v>ML</v>
          </cell>
          <cell r="D8356">
            <v>12745</v>
          </cell>
          <cell r="E8356">
            <v>42789</v>
          </cell>
          <cell r="F8356">
            <v>4983</v>
          </cell>
        </row>
        <row r="8357">
          <cell r="A8357">
            <v>1590</v>
          </cell>
          <cell r="B8357" t="str">
            <v>TUBO VENTILACION Ø1½"PVCX6ML S/NORMA</v>
          </cell>
          <cell r="C8357" t="str">
            <v>ML</v>
          </cell>
          <cell r="D8357">
            <v>12735</v>
          </cell>
          <cell r="E8357">
            <v>42857</v>
          </cell>
          <cell r="F8357">
            <v>2288</v>
          </cell>
        </row>
        <row r="8359">
          <cell r="A8359">
            <v>1592</v>
          </cell>
          <cell r="B8359" t="str">
            <v>TUBO VENTILACION Ø3"PVCX6ML S/NORMA</v>
          </cell>
          <cell r="C8359" t="str">
            <v>ML</v>
          </cell>
          <cell r="E8359">
            <v>42076</v>
          </cell>
          <cell r="F8359">
            <v>4317</v>
          </cell>
        </row>
        <row r="8361">
          <cell r="A8361">
            <v>847</v>
          </cell>
          <cell r="B8361" t="str">
            <v>TUBO VENTILACION Ø4"PVCX6ML S/NORMA</v>
          </cell>
          <cell r="C8361" t="str">
            <v>ML</v>
          </cell>
          <cell r="D8361">
            <v>12749</v>
          </cell>
          <cell r="E8361">
            <v>42852</v>
          </cell>
          <cell r="F8361">
            <v>7288</v>
          </cell>
        </row>
        <row r="8363">
          <cell r="A8363">
            <v>1593</v>
          </cell>
          <cell r="B8363" t="str">
            <v>TUBO VENTILACION Ø4"PVCX6ML S/NORMA</v>
          </cell>
          <cell r="C8363" t="str">
            <v>ML</v>
          </cell>
          <cell r="E8363">
            <v>42789</v>
          </cell>
          <cell r="F8363">
            <v>7616</v>
          </cell>
        </row>
        <row r="8364">
          <cell r="A8364">
            <v>106047</v>
          </cell>
          <cell r="B8364" t="str">
            <v>TUBO VENTILACIÓN Ø6"PVC S/NORMA</v>
          </cell>
          <cell r="C8364" t="str">
            <v>ML</v>
          </cell>
          <cell r="E8364">
            <v>42710</v>
          </cell>
          <cell r="F8364">
            <v>0</v>
          </cell>
        </row>
        <row r="8365">
          <cell r="A8365">
            <v>104883</v>
          </cell>
          <cell r="B8365" t="str">
            <v>TuboConc.Vibrocompactado.Con</v>
          </cell>
          <cell r="C8365" t="str">
            <v>ML</v>
          </cell>
          <cell r="E8365">
            <v>41241</v>
          </cell>
          <cell r="F8365">
            <v>1136800</v>
          </cell>
        </row>
        <row r="8366">
          <cell r="A8366">
            <v>104882</v>
          </cell>
          <cell r="B8366" t="str">
            <v>TuboConc.Vibrocompactado.Sin Refuerz.D=6"</v>
          </cell>
          <cell r="C8366" t="str">
            <v>ML</v>
          </cell>
          <cell r="E8366">
            <v>41241</v>
          </cell>
          <cell r="F8366">
            <v>22272</v>
          </cell>
        </row>
        <row r="8367">
          <cell r="A8367">
            <v>105695</v>
          </cell>
          <cell r="B8367" t="str">
            <v>TuboDrenajeCorrugaPerforada(160mm)sin</v>
          </cell>
          <cell r="C8367" t="str">
            <v>ML</v>
          </cell>
          <cell r="E8367">
            <v>42426</v>
          </cell>
          <cell r="F8367">
            <v>32328</v>
          </cell>
        </row>
        <row r="8369">
          <cell r="A8369">
            <v>3529</v>
          </cell>
          <cell r="B8369" t="str">
            <v>UNION ALCANT NOVAFORT 110MM S/NORMA</v>
          </cell>
          <cell r="C8369" t="str">
            <v>UN</v>
          </cell>
          <cell r="D8369">
            <v>12799</v>
          </cell>
          <cell r="E8369">
            <v>42789</v>
          </cell>
          <cell r="F8369">
            <v>5923</v>
          </cell>
        </row>
        <row r="8370">
          <cell r="A8370">
            <v>3530</v>
          </cell>
          <cell r="B8370" t="str">
            <v>UNION ALCANT NOVAFORT 160MM /NORMA</v>
          </cell>
          <cell r="C8370" t="str">
            <v>UN</v>
          </cell>
          <cell r="D8370">
            <v>12801</v>
          </cell>
          <cell r="E8370">
            <v>42789</v>
          </cell>
          <cell r="F8370">
            <v>18445</v>
          </cell>
        </row>
        <row r="8371">
          <cell r="A8371">
            <v>3531</v>
          </cell>
          <cell r="B8371" t="str">
            <v>UNION ALCANT NOVAFORT 200MM S/NORMA</v>
          </cell>
          <cell r="C8371" t="str">
            <v>UN</v>
          </cell>
          <cell r="D8371">
            <v>12802</v>
          </cell>
          <cell r="E8371">
            <v>42789</v>
          </cell>
          <cell r="F8371">
            <v>31059</v>
          </cell>
        </row>
        <row r="8372">
          <cell r="A8372">
            <v>304</v>
          </cell>
          <cell r="B8372" t="str">
            <v>UNION ALCANT NOVAFORT 250MM S/NORMA</v>
          </cell>
          <cell r="C8372" t="str">
            <v>UN</v>
          </cell>
          <cell r="D8372">
            <v>12804</v>
          </cell>
          <cell r="E8372">
            <v>42821</v>
          </cell>
          <cell r="F8372">
            <v>81620</v>
          </cell>
        </row>
        <row r="8373">
          <cell r="A8373">
            <v>567</v>
          </cell>
          <cell r="B8373" t="str">
            <v>UNION ALCANT NOVAFORT 315MM S/NORMA</v>
          </cell>
          <cell r="C8373" t="str">
            <v>UN</v>
          </cell>
          <cell r="D8373">
            <v>12807</v>
          </cell>
          <cell r="E8373">
            <v>42821</v>
          </cell>
          <cell r="F8373">
            <v>139652</v>
          </cell>
        </row>
        <row r="8375">
          <cell r="A8375">
            <v>101174</v>
          </cell>
          <cell r="B8375" t="str">
            <v>UNION ALCANT NOVAFORT 355MM S/NORMA</v>
          </cell>
          <cell r="C8375" t="str">
            <v>UN</v>
          </cell>
          <cell r="E8375">
            <v>42836</v>
          </cell>
          <cell r="F8375">
            <v>193778</v>
          </cell>
        </row>
        <row r="8377">
          <cell r="A8377">
            <v>570</v>
          </cell>
          <cell r="B8377" t="str">
            <v>UNION ALCANT NOVAFORT 400MM S/NORMA</v>
          </cell>
          <cell r="C8377" t="str">
            <v>UN</v>
          </cell>
          <cell r="D8377">
            <v>12811</v>
          </cell>
          <cell r="E8377">
            <v>42836</v>
          </cell>
          <cell r="F8377">
            <v>230523</v>
          </cell>
        </row>
        <row r="8378">
          <cell r="A8378">
            <v>690</v>
          </cell>
          <cell r="B8378" t="str">
            <v>UNION ALCANT NOVAFORT 450MM S/NORMA</v>
          </cell>
          <cell r="C8378" t="str">
            <v>UN</v>
          </cell>
          <cell r="D8378">
            <v>12814</v>
          </cell>
          <cell r="E8378">
            <v>42836</v>
          </cell>
          <cell r="F8378">
            <v>242480</v>
          </cell>
        </row>
        <row r="8379">
          <cell r="A8379">
            <v>902</v>
          </cell>
          <cell r="B8379" t="str">
            <v>UNION ALCANT NOVAFORT 500MM S/NORMA</v>
          </cell>
          <cell r="C8379" t="str">
            <v>UN</v>
          </cell>
          <cell r="D8379">
            <v>12817</v>
          </cell>
          <cell r="E8379">
            <v>42089</v>
          </cell>
          <cell r="F8379">
            <v>274920</v>
          </cell>
        </row>
        <row r="8381">
          <cell r="A8381">
            <v>106433</v>
          </cell>
          <cell r="B8381" t="str">
            <v>UNION COBRE Ø 1"</v>
          </cell>
          <cell r="C8381" t="str">
            <v>UN</v>
          </cell>
          <cell r="E8381">
            <v>42874</v>
          </cell>
          <cell r="F8381">
            <v>3451</v>
          </cell>
        </row>
        <row r="8382">
          <cell r="A8382">
            <v>106431</v>
          </cell>
          <cell r="B8382" t="str">
            <v>UNION COBRE Ø 1/2"</v>
          </cell>
          <cell r="C8382" t="str">
            <v>UN</v>
          </cell>
          <cell r="E8382">
            <v>42874</v>
          </cell>
          <cell r="F8382">
            <v>952</v>
          </cell>
        </row>
        <row r="8383">
          <cell r="A8383">
            <v>106435</v>
          </cell>
          <cell r="B8383" t="str">
            <v>UNION COBRE Ø 11/2"</v>
          </cell>
          <cell r="C8383" t="str">
            <v>UN</v>
          </cell>
          <cell r="E8383">
            <v>42874</v>
          </cell>
          <cell r="F8383">
            <v>4840</v>
          </cell>
        </row>
        <row r="8384">
          <cell r="A8384">
            <v>106434</v>
          </cell>
          <cell r="B8384" t="str">
            <v>UNION COBRE Ø 11/4"</v>
          </cell>
          <cell r="C8384" t="str">
            <v>UN</v>
          </cell>
          <cell r="E8384">
            <v>42874</v>
          </cell>
          <cell r="F8384">
            <v>4050</v>
          </cell>
        </row>
        <row r="8385">
          <cell r="A8385">
            <v>106437</v>
          </cell>
          <cell r="B8385" t="str">
            <v>UNION COBRE Ø 2 1/2"</v>
          </cell>
          <cell r="C8385" t="str">
            <v>UN</v>
          </cell>
          <cell r="E8385">
            <v>42874</v>
          </cell>
          <cell r="F8385">
            <v>17186</v>
          </cell>
        </row>
        <row r="8386">
          <cell r="A8386">
            <v>106436</v>
          </cell>
          <cell r="B8386" t="str">
            <v>UNION COBRE Ø 2"</v>
          </cell>
          <cell r="C8386" t="str">
            <v>UN</v>
          </cell>
          <cell r="E8386">
            <v>42874</v>
          </cell>
          <cell r="F8386">
            <v>9186</v>
          </cell>
        </row>
        <row r="8387">
          <cell r="A8387">
            <v>106432</v>
          </cell>
          <cell r="B8387" t="str">
            <v>UNION COBRE Ø 3/4"</v>
          </cell>
          <cell r="C8387" t="str">
            <v>UN</v>
          </cell>
          <cell r="E8387">
            <v>42874</v>
          </cell>
          <cell r="F8387">
            <v>1071</v>
          </cell>
        </row>
        <row r="8389">
          <cell r="A8389">
            <v>101660</v>
          </cell>
          <cell r="B8389" t="str">
            <v>UNIÓN HG Ø 1"</v>
          </cell>
          <cell r="C8389" t="str">
            <v>UN</v>
          </cell>
          <cell r="D8389">
            <v>1530248118</v>
          </cell>
          <cell r="E8389">
            <v>42128</v>
          </cell>
          <cell r="F8389">
            <v>1392</v>
          </cell>
        </row>
        <row r="8391">
          <cell r="B8391" t="str">
            <v>Tekhne Ltda. Control Integral de Obras</v>
          </cell>
        </row>
        <row r="8395">
          <cell r="B8395" t="str">
            <v>Listado de Insumos</v>
          </cell>
        </row>
        <row r="8397">
          <cell r="A8397">
            <v>43132</v>
          </cell>
          <cell r="C8397" t="str">
            <v>INSTITUTO DISTRITAL DE RECREACION Y</v>
          </cell>
          <cell r="E8397" t="str">
            <v>Página **</v>
          </cell>
        </row>
        <row r="8400">
          <cell r="A8400" t="str">
            <v>Código</v>
          </cell>
          <cell r="B8400" t="str">
            <v>Descripción</v>
          </cell>
          <cell r="D8400" t="str">
            <v>Unidad</v>
          </cell>
          <cell r="F8400" t="str">
            <v>Referencia</v>
          </cell>
        </row>
        <row r="8403">
          <cell r="A8403">
            <v>101843</v>
          </cell>
          <cell r="B8403" t="str">
            <v>UNION 4"PVC **</v>
          </cell>
          <cell r="C8403" t="str">
            <v>UN</v>
          </cell>
          <cell r="D8403">
            <v>13041</v>
          </cell>
          <cell r="E8403">
            <v>40890</v>
          </cell>
          <cell r="F8403">
            <v>3220</v>
          </cell>
        </row>
        <row r="8404">
          <cell r="A8404">
            <v>1054</v>
          </cell>
          <cell r="B8404" t="str">
            <v>UNION CALIENTE ULTRATEMP ½" PAVCO</v>
          </cell>
          <cell r="C8404" t="str">
            <v>UN</v>
          </cell>
          <cell r="D8404">
            <v>12924</v>
          </cell>
          <cell r="E8404">
            <v>41235</v>
          </cell>
          <cell r="F8404">
            <v>485</v>
          </cell>
        </row>
        <row r="8405">
          <cell r="A8405">
            <v>101612</v>
          </cell>
          <cell r="B8405" t="str">
            <v>UNION CPVC 1 1/2" **</v>
          </cell>
          <cell r="C8405" t="str">
            <v>UN</v>
          </cell>
          <cell r="D8405">
            <v>12926</v>
          </cell>
          <cell r="E8405">
            <v>40631</v>
          </cell>
          <cell r="F8405">
            <v>4853</v>
          </cell>
        </row>
        <row r="8406">
          <cell r="A8406">
            <v>101611</v>
          </cell>
          <cell r="B8406" t="str">
            <v>UNION CPVC 1" **</v>
          </cell>
          <cell r="C8406" t="str">
            <v>UN</v>
          </cell>
          <cell r="D8406">
            <v>12926</v>
          </cell>
          <cell r="E8406">
            <v>42874</v>
          </cell>
          <cell r="F8406">
            <v>3605</v>
          </cell>
        </row>
        <row r="8408">
          <cell r="A8408">
            <v>101562</v>
          </cell>
          <cell r="B8408" t="str">
            <v>UNION CPVC 1½" **</v>
          </cell>
          <cell r="C8408" t="str">
            <v>UN</v>
          </cell>
          <cell r="E8408">
            <v>42874</v>
          </cell>
          <cell r="F8408">
            <v>7543</v>
          </cell>
        </row>
        <row r="8410">
          <cell r="A8410">
            <v>102816</v>
          </cell>
          <cell r="B8410" t="str">
            <v>UNION CPVC 3/4 **</v>
          </cell>
          <cell r="C8410" t="str">
            <v>UN</v>
          </cell>
          <cell r="D8410">
            <v>12926</v>
          </cell>
          <cell r="E8410">
            <v>40631</v>
          </cell>
          <cell r="F8410">
            <v>650</v>
          </cell>
        </row>
        <row r="8411">
          <cell r="A8411">
            <v>101609</v>
          </cell>
          <cell r="B8411" t="str">
            <v>UNION CPVC Ø ½" S/NORMA ICONTEC</v>
          </cell>
          <cell r="C8411" t="str">
            <v>UN</v>
          </cell>
          <cell r="D8411">
            <v>12926</v>
          </cell>
          <cell r="E8411">
            <v>42852</v>
          </cell>
          <cell r="F8411">
            <v>607</v>
          </cell>
        </row>
        <row r="8413">
          <cell r="A8413">
            <v>106381</v>
          </cell>
          <cell r="B8413" t="str">
            <v>UNION CPVC Ø 1 1/4"</v>
          </cell>
          <cell r="C8413" t="str">
            <v>UN</v>
          </cell>
          <cell r="E8413">
            <v>42874</v>
          </cell>
          <cell r="F8413">
            <v>6465</v>
          </cell>
        </row>
        <row r="8414">
          <cell r="A8414">
            <v>106382</v>
          </cell>
          <cell r="B8414" t="str">
            <v>UNION CPVC Ø 1 1/4"</v>
          </cell>
          <cell r="C8414" t="str">
            <v>UN</v>
          </cell>
          <cell r="E8414">
            <v>42874</v>
          </cell>
          <cell r="F8414">
            <v>6465</v>
          </cell>
        </row>
        <row r="8415">
          <cell r="A8415">
            <v>106379</v>
          </cell>
          <cell r="B8415" t="str">
            <v>UNION CPVC Ø 2 1/2"</v>
          </cell>
          <cell r="C8415" t="str">
            <v>UN</v>
          </cell>
          <cell r="E8415">
            <v>42874</v>
          </cell>
          <cell r="F8415">
            <v>17296</v>
          </cell>
        </row>
        <row r="8417">
          <cell r="A8417">
            <v>101613</v>
          </cell>
          <cell r="B8417" t="str">
            <v>UNION CPVC Ø 2" S/NORMA ICONTEC</v>
          </cell>
          <cell r="C8417" t="str">
            <v>UN</v>
          </cell>
          <cell r="D8417">
            <v>12926</v>
          </cell>
          <cell r="E8417">
            <v>42857</v>
          </cell>
          <cell r="F8417">
            <v>16128</v>
          </cell>
        </row>
        <row r="8418">
          <cell r="A8418">
            <v>101610</v>
          </cell>
          <cell r="B8418" t="str">
            <v>UNION CPVC Ø 3/4 S/NORMA ICONTEC</v>
          </cell>
          <cell r="C8418" t="str">
            <v>UN</v>
          </cell>
          <cell r="D8418">
            <v>12926</v>
          </cell>
          <cell r="E8418">
            <v>42852</v>
          </cell>
          <cell r="F8418">
            <v>897</v>
          </cell>
        </row>
        <row r="8419">
          <cell r="A8419">
            <v>2058</v>
          </cell>
          <cell r="B8419" t="str">
            <v>UNION CPVC Ø3/4" S/NORMA ICONTEC</v>
          </cell>
          <cell r="C8419" t="str">
            <v>UN</v>
          </cell>
          <cell r="D8419">
            <v>12951</v>
          </cell>
          <cell r="E8419">
            <v>42880</v>
          </cell>
          <cell r="F8419">
            <v>692</v>
          </cell>
        </row>
        <row r="8421">
          <cell r="A8421">
            <v>104452</v>
          </cell>
          <cell r="B8421" t="str">
            <v>UNION DRESER DE 3"</v>
          </cell>
          <cell r="C8421" t="str">
            <v>UN</v>
          </cell>
          <cell r="E8421">
            <v>41121</v>
          </cell>
          <cell r="F8421">
            <v>123540</v>
          </cell>
        </row>
        <row r="8422">
          <cell r="A8422">
            <v>105949</v>
          </cell>
          <cell r="B8422" t="str">
            <v>UNION FLEXIBLE 1” x 12”</v>
          </cell>
          <cell r="C8422" t="str">
            <v>und</v>
          </cell>
          <cell r="E8422">
            <v>42828</v>
          </cell>
          <cell r="F8422">
            <v>98532</v>
          </cell>
        </row>
        <row r="8423">
          <cell r="A8423">
            <v>104444</v>
          </cell>
          <cell r="B8423" t="str">
            <v>UNION GALVANIZ.6"</v>
          </cell>
          <cell r="C8423" t="str">
            <v>UN</v>
          </cell>
          <cell r="E8423">
            <v>42829</v>
          </cell>
          <cell r="F8423">
            <v>71000</v>
          </cell>
        </row>
        <row r="8424">
          <cell r="A8424">
            <v>104486</v>
          </cell>
          <cell r="B8424" t="str">
            <v>UNIÓN GALVANIZADA DE 1 1/2"</v>
          </cell>
          <cell r="C8424" t="str">
            <v>und</v>
          </cell>
          <cell r="E8424">
            <v>41137</v>
          </cell>
          <cell r="F8424">
            <v>2108</v>
          </cell>
        </row>
        <row r="8425">
          <cell r="A8425">
            <v>104445</v>
          </cell>
          <cell r="B8425" t="str">
            <v>UNION GALVANIZADA Ø 4"</v>
          </cell>
          <cell r="C8425" t="str">
            <v>UN</v>
          </cell>
          <cell r="E8425">
            <v>42829</v>
          </cell>
          <cell r="F8425">
            <v>25662.35</v>
          </cell>
        </row>
        <row r="8427">
          <cell r="A8427">
            <v>983</v>
          </cell>
          <cell r="B8427" t="str">
            <v>UNION GAS 3/4" PAVCO</v>
          </cell>
          <cell r="C8427" t="str">
            <v>UN</v>
          </cell>
          <cell r="D8427">
            <v>12873</v>
          </cell>
          <cell r="E8427">
            <v>40451</v>
          </cell>
          <cell r="F8427">
            <v>4276</v>
          </cell>
        </row>
        <row r="8428">
          <cell r="A8428">
            <v>1016</v>
          </cell>
          <cell r="B8428" t="str">
            <v>UNION GAS 1" PAVCO</v>
          </cell>
          <cell r="C8428" t="str">
            <v>UN</v>
          </cell>
          <cell r="D8428">
            <v>12869</v>
          </cell>
          <cell r="E8428">
            <v>40451</v>
          </cell>
          <cell r="F8428">
            <v>7252</v>
          </cell>
        </row>
        <row r="8429">
          <cell r="A8429">
            <v>931</v>
          </cell>
          <cell r="B8429" t="str">
            <v>UNION GAS ½" PAVCO</v>
          </cell>
          <cell r="C8429" t="str">
            <v>UN</v>
          </cell>
          <cell r="D8429">
            <v>12871</v>
          </cell>
          <cell r="E8429">
            <v>40448</v>
          </cell>
          <cell r="F8429">
            <v>4282</v>
          </cell>
        </row>
        <row r="8430">
          <cell r="A8430">
            <v>100182</v>
          </cell>
          <cell r="B8430" t="str">
            <v>Union gas polietil 1" tipo socket (campana) **</v>
          </cell>
          <cell r="C8430" t="str">
            <v>UN</v>
          </cell>
          <cell r="D8430">
            <v>240408001</v>
          </cell>
          <cell r="E8430">
            <v>40451</v>
          </cell>
          <cell r="F8430">
            <v>7252</v>
          </cell>
        </row>
        <row r="8431">
          <cell r="A8431">
            <v>100180</v>
          </cell>
          <cell r="B8431" t="str">
            <v>Union gas polietil 1/2" tipo socket (campana) **</v>
          </cell>
          <cell r="C8431" t="str">
            <v>UN</v>
          </cell>
          <cell r="D8431">
            <v>240408001</v>
          </cell>
          <cell r="E8431">
            <v>40451</v>
          </cell>
          <cell r="F8431">
            <v>4282</v>
          </cell>
        </row>
        <row r="8432">
          <cell r="A8432">
            <v>100183</v>
          </cell>
          <cell r="B8432" t="str">
            <v>Union gas polietil 2" tipo socket (campana) **</v>
          </cell>
          <cell r="C8432" t="str">
            <v>UN</v>
          </cell>
          <cell r="D8432">
            <v>240408001</v>
          </cell>
          <cell r="E8432">
            <v>40451</v>
          </cell>
          <cell r="F8432">
            <v>13533</v>
          </cell>
        </row>
        <row r="8433">
          <cell r="A8433">
            <v>100181</v>
          </cell>
          <cell r="B8433" t="str">
            <v>Union gas polietil 3/4" tipo socket (campana) **</v>
          </cell>
          <cell r="C8433" t="str">
            <v>UN</v>
          </cell>
          <cell r="D8433">
            <v>240408001</v>
          </cell>
          <cell r="E8433">
            <v>40451</v>
          </cell>
          <cell r="F8433">
            <v>4276</v>
          </cell>
        </row>
        <row r="8434">
          <cell r="A8434">
            <v>101657</v>
          </cell>
          <cell r="B8434" t="str">
            <v>Unión HG 1/2" **</v>
          </cell>
          <cell r="C8434" t="str">
            <v>UN</v>
          </cell>
          <cell r="D8434">
            <v>1530248118</v>
          </cell>
          <cell r="E8434">
            <v>42857</v>
          </cell>
          <cell r="F8434">
            <v>888</v>
          </cell>
        </row>
        <row r="8435">
          <cell r="A8435">
            <v>101662</v>
          </cell>
          <cell r="B8435" t="str">
            <v>Unión HG 2" **</v>
          </cell>
          <cell r="C8435" t="str">
            <v>UN</v>
          </cell>
          <cell r="D8435">
            <v>1530248118</v>
          </cell>
          <cell r="E8435">
            <v>42081</v>
          </cell>
          <cell r="F8435">
            <v>4756</v>
          </cell>
        </row>
        <row r="8436">
          <cell r="A8436">
            <v>101658</v>
          </cell>
          <cell r="B8436" t="str">
            <v>Unión HG 3/4" **</v>
          </cell>
          <cell r="C8436" t="str">
            <v>UN</v>
          </cell>
          <cell r="D8436">
            <v>1530248118</v>
          </cell>
          <cell r="E8436">
            <v>40940</v>
          </cell>
          <cell r="F8436">
            <v>1700</v>
          </cell>
        </row>
        <row r="8437">
          <cell r="A8437">
            <v>101661</v>
          </cell>
          <cell r="B8437" t="str">
            <v>Unión HG Ø 11/2" **</v>
          </cell>
          <cell r="C8437" t="str">
            <v>UN</v>
          </cell>
          <cell r="D8437">
            <v>1530248118</v>
          </cell>
          <cell r="E8437">
            <v>42857</v>
          </cell>
          <cell r="F8437">
            <v>3769</v>
          </cell>
        </row>
        <row r="8438">
          <cell r="A8438">
            <v>101701</v>
          </cell>
          <cell r="B8438" t="str">
            <v>Unión HG Ø 2 1/2" **</v>
          </cell>
          <cell r="C8438" t="str">
            <v>UN</v>
          </cell>
          <cell r="D8438">
            <v>1530248118</v>
          </cell>
          <cell r="E8438">
            <v>42857</v>
          </cell>
          <cell r="F8438">
            <v>12852</v>
          </cell>
        </row>
        <row r="8439">
          <cell r="A8439">
            <v>101664</v>
          </cell>
          <cell r="B8439" t="str">
            <v>Unión HG Ø 3" **</v>
          </cell>
          <cell r="C8439" t="str">
            <v>UN</v>
          </cell>
          <cell r="D8439">
            <v>1530248118</v>
          </cell>
          <cell r="E8439">
            <v>42821</v>
          </cell>
          <cell r="F8439">
            <v>15577</v>
          </cell>
        </row>
        <row r="8441">
          <cell r="A8441">
            <v>104689</v>
          </cell>
          <cell r="B8441" t="str">
            <v>UNIÓN MECANICA PEAD 110MM</v>
          </cell>
          <cell r="C8441" t="str">
            <v>UN</v>
          </cell>
          <cell r="E8441">
            <v>42857</v>
          </cell>
          <cell r="F8441">
            <v>128096</v>
          </cell>
        </row>
        <row r="8442">
          <cell r="A8442">
            <v>104687</v>
          </cell>
          <cell r="B8442" t="str">
            <v>UNIÓN MECANICA PEAD 63MM</v>
          </cell>
          <cell r="C8442" t="str">
            <v>UN</v>
          </cell>
          <cell r="E8442">
            <v>42857</v>
          </cell>
          <cell r="F8442">
            <v>38693</v>
          </cell>
        </row>
        <row r="8443">
          <cell r="A8443">
            <v>104688</v>
          </cell>
          <cell r="B8443" t="str">
            <v>UNIÓN MECANICA PEAD 90MM</v>
          </cell>
          <cell r="C8443" t="str">
            <v>UN</v>
          </cell>
          <cell r="E8443">
            <v>42857</v>
          </cell>
          <cell r="F8443">
            <v>78626</v>
          </cell>
        </row>
        <row r="8445">
          <cell r="A8445">
            <v>101742</v>
          </cell>
          <cell r="B8445" t="str">
            <v>Union platino 10" Pavco **</v>
          </cell>
          <cell r="C8445" t="str">
            <v>UN</v>
          </cell>
          <cell r="D8445">
            <v>12767</v>
          </cell>
          <cell r="E8445">
            <v>40451</v>
          </cell>
          <cell r="F8445">
            <v>365970</v>
          </cell>
        </row>
        <row r="8446">
          <cell r="A8446">
            <v>101744</v>
          </cell>
          <cell r="B8446" t="str">
            <v>Union platino 12" Pavco **</v>
          </cell>
          <cell r="C8446" t="str">
            <v>UN</v>
          </cell>
          <cell r="D8446">
            <v>12771</v>
          </cell>
          <cell r="E8446">
            <v>40451</v>
          </cell>
          <cell r="F8446">
            <v>567172</v>
          </cell>
        </row>
        <row r="8447">
          <cell r="A8447">
            <v>101771</v>
          </cell>
          <cell r="B8447" t="str">
            <v>Union platino 4" PVC</v>
          </cell>
          <cell r="C8447" t="str">
            <v>UN</v>
          </cell>
          <cell r="D8447">
            <v>12785</v>
          </cell>
          <cell r="E8447">
            <v>42853</v>
          </cell>
          <cell r="F8447">
            <v>20491</v>
          </cell>
        </row>
        <row r="8448">
          <cell r="A8448">
            <v>101746</v>
          </cell>
          <cell r="B8448" t="str">
            <v>Union platino 6" Pavco **</v>
          </cell>
          <cell r="C8448" t="str">
            <v>UN</v>
          </cell>
          <cell r="D8448">
            <v>12789</v>
          </cell>
          <cell r="E8448">
            <v>40451</v>
          </cell>
          <cell r="F8448">
            <v>11488</v>
          </cell>
        </row>
        <row r="8449">
          <cell r="A8449">
            <v>101741</v>
          </cell>
          <cell r="B8449" t="str">
            <v>Union platino 8" Pavco **</v>
          </cell>
          <cell r="C8449" t="str">
            <v>UN</v>
          </cell>
          <cell r="D8449">
            <v>12794</v>
          </cell>
          <cell r="E8449">
            <v>40451</v>
          </cell>
          <cell r="F8449">
            <v>204830</v>
          </cell>
        </row>
        <row r="8450">
          <cell r="A8450">
            <v>2053</v>
          </cell>
          <cell r="B8450" t="str">
            <v>UNION POLIETILENO ½" PAVCO</v>
          </cell>
          <cell r="C8450" t="str">
            <v>UN</v>
          </cell>
          <cell r="D8450">
            <v>2040259109</v>
          </cell>
          <cell r="E8450">
            <v>40452</v>
          </cell>
          <cell r="F8450">
            <v>4282</v>
          </cell>
        </row>
        <row r="8451">
          <cell r="A8451">
            <v>1836</v>
          </cell>
          <cell r="B8451" t="str">
            <v>UNION POLIETILENO 3/4" PAVCO</v>
          </cell>
          <cell r="C8451" t="str">
            <v>UN</v>
          </cell>
          <cell r="D8451">
            <v>2040359109</v>
          </cell>
          <cell r="E8451">
            <v>40452</v>
          </cell>
          <cell r="F8451">
            <v>4276</v>
          </cell>
        </row>
        <row r="8453">
          <cell r="A8453">
            <v>106077</v>
          </cell>
          <cell r="B8453" t="str">
            <v>UNION POLIPROPILENO Ø 1/2” (20MM)</v>
          </cell>
          <cell r="C8453" t="str">
            <v>UN</v>
          </cell>
          <cell r="E8453">
            <v>42831</v>
          </cell>
          <cell r="F8453">
            <v>655</v>
          </cell>
        </row>
        <row r="8454">
          <cell r="A8454">
            <v>106070</v>
          </cell>
          <cell r="B8454" t="str">
            <v>UNION POLIPROPILENO Ø 1” (32MM)</v>
          </cell>
          <cell r="C8454" t="str">
            <v>UN</v>
          </cell>
          <cell r="E8454">
            <v>42831</v>
          </cell>
          <cell r="F8454">
            <v>1964</v>
          </cell>
        </row>
        <row r="8455">
          <cell r="A8455">
            <v>106066</v>
          </cell>
          <cell r="B8455" t="str">
            <v>UNION POLIPROPILENO Ø 11/2” (50MM)</v>
          </cell>
          <cell r="C8455" t="str">
            <v>UN</v>
          </cell>
          <cell r="E8455">
            <v>42831</v>
          </cell>
          <cell r="F8455">
            <v>6010</v>
          </cell>
        </row>
        <row r="8456">
          <cell r="A8456">
            <v>106068</v>
          </cell>
          <cell r="B8456" t="str">
            <v>UNION POLIPROPILENO Ø 11/4” (40MM)</v>
          </cell>
          <cell r="C8456" t="str">
            <v>UN</v>
          </cell>
          <cell r="E8456">
            <v>42831</v>
          </cell>
          <cell r="F8456">
            <v>3689</v>
          </cell>
        </row>
        <row r="8457">
          <cell r="A8457">
            <v>106083</v>
          </cell>
          <cell r="B8457" t="str">
            <v>UNION POLIPROPILENO Ø 2” (63MM)</v>
          </cell>
          <cell r="C8457" t="str">
            <v>UN</v>
          </cell>
          <cell r="E8457">
            <v>42831</v>
          </cell>
          <cell r="F8457">
            <v>10591</v>
          </cell>
        </row>
        <row r="8458">
          <cell r="A8458">
            <v>106075</v>
          </cell>
          <cell r="B8458" t="str">
            <v>UNION POLIPROPILENO Ø 3/4” (25MM)</v>
          </cell>
          <cell r="C8458" t="str">
            <v>UN</v>
          </cell>
          <cell r="E8458">
            <v>42831</v>
          </cell>
          <cell r="F8458">
            <v>1059</v>
          </cell>
        </row>
        <row r="8459">
          <cell r="A8459">
            <v>105880</v>
          </cell>
          <cell r="B8459" t="str">
            <v>unión PP agua 32 mm</v>
          </cell>
          <cell r="C8459" t="str">
            <v>und</v>
          </cell>
          <cell r="E8459">
            <v>42599</v>
          </cell>
          <cell r="F8459">
            <v>8189</v>
          </cell>
        </row>
        <row r="8461">
          <cell r="A8461">
            <v>100333</v>
          </cell>
          <cell r="B8461" t="str">
            <v>Union Presion PVCP 10" **</v>
          </cell>
          <cell r="C8461" t="str">
            <v>UN</v>
          </cell>
          <cell r="D8461">
            <v>1531004106</v>
          </cell>
          <cell r="E8461">
            <v>40451</v>
          </cell>
          <cell r="F8461">
            <v>365970</v>
          </cell>
        </row>
        <row r="8462">
          <cell r="A8462">
            <v>100702</v>
          </cell>
          <cell r="B8462" t="str">
            <v>UNION PRESION 2 1/2" PVC S/NORMA</v>
          </cell>
          <cell r="C8462" t="str">
            <v>UN</v>
          </cell>
          <cell r="D8462">
            <v>12938</v>
          </cell>
          <cell r="E8462">
            <v>42852</v>
          </cell>
          <cell r="F8462">
            <v>7076</v>
          </cell>
        </row>
        <row r="8464">
          <cell r="B8464" t="str">
            <v>Tekhne Ltda. Control Integral de Obras</v>
          </cell>
        </row>
        <row r="8468">
          <cell r="B8468" t="str">
            <v>Listado de Insumos</v>
          </cell>
        </row>
        <row r="8470">
          <cell r="A8470">
            <v>43132</v>
          </cell>
          <cell r="C8470" t="str">
            <v>INSTITUTO DISTRITAL DE RECREACION Y</v>
          </cell>
          <cell r="E8470" t="str">
            <v>Página **</v>
          </cell>
        </row>
        <row r="8473">
          <cell r="A8473" t="str">
            <v>Código</v>
          </cell>
          <cell r="B8473" t="str">
            <v>Descripción</v>
          </cell>
          <cell r="D8473" t="str">
            <v>Unidad</v>
          </cell>
          <cell r="F8473" t="str">
            <v>Referencia</v>
          </cell>
        </row>
        <row r="8476">
          <cell r="A8476">
            <v>1122</v>
          </cell>
          <cell r="B8476" t="str">
            <v>UNION PRESION Ø ½" PVC S/NORMA ICONTEC</v>
          </cell>
          <cell r="C8476" t="str">
            <v>UN</v>
          </cell>
          <cell r="D8476">
            <v>12926</v>
          </cell>
          <cell r="E8476">
            <v>42836</v>
          </cell>
          <cell r="F8476">
            <v>176</v>
          </cell>
        </row>
        <row r="8477">
          <cell r="A8477">
            <v>100325</v>
          </cell>
          <cell r="B8477" t="str">
            <v>UNION PRESIÓN Ø 1 1/2" PVC S/NORMA</v>
          </cell>
          <cell r="C8477" t="str">
            <v>UN</v>
          </cell>
          <cell r="D8477">
            <v>1531004106</v>
          </cell>
          <cell r="E8477">
            <v>42468</v>
          </cell>
          <cell r="F8477">
            <v>1060</v>
          </cell>
        </row>
        <row r="8478">
          <cell r="A8478">
            <v>100324</v>
          </cell>
          <cell r="B8478" t="str">
            <v>UNION PRESIÓN Ø 1 1/4"PVCS/NORMA</v>
          </cell>
          <cell r="C8478" t="str">
            <v>UN</v>
          </cell>
          <cell r="D8478">
            <v>1531004106</v>
          </cell>
          <cell r="E8478">
            <v>42836</v>
          </cell>
          <cell r="F8478">
            <v>839</v>
          </cell>
        </row>
        <row r="8479">
          <cell r="A8479">
            <v>459</v>
          </cell>
          <cell r="B8479" t="str">
            <v>UNION PRESION Ø 1" PVC S/NORMA ICONTEC</v>
          </cell>
          <cell r="C8479" t="str">
            <v>UN</v>
          </cell>
          <cell r="D8479">
            <v>12906</v>
          </cell>
          <cell r="E8479">
            <v>42836</v>
          </cell>
          <cell r="F8479">
            <v>457</v>
          </cell>
        </row>
        <row r="8480">
          <cell r="A8480">
            <v>100323</v>
          </cell>
          <cell r="B8480" t="str">
            <v>UNION PRESIÓN Ø 1" PVC S/NORMA ICONTEC</v>
          </cell>
          <cell r="C8480" t="str">
            <v>UN</v>
          </cell>
          <cell r="D8480">
            <v>1531004106</v>
          </cell>
          <cell r="E8480">
            <v>42852</v>
          </cell>
          <cell r="F8480">
            <v>435</v>
          </cell>
        </row>
        <row r="8481">
          <cell r="A8481">
            <v>100321</v>
          </cell>
          <cell r="B8481" t="str">
            <v>UNION PRESIÓN Ø 1/2"PVC S/NORMA</v>
          </cell>
          <cell r="C8481" t="str">
            <v>UN</v>
          </cell>
          <cell r="D8481">
            <v>1531004106</v>
          </cell>
          <cell r="E8481">
            <v>42836</v>
          </cell>
          <cell r="F8481">
            <v>176</v>
          </cell>
        </row>
        <row r="8482">
          <cell r="A8482">
            <v>517</v>
          </cell>
          <cell r="B8482" t="str">
            <v>UNION PRESION Ø 1¼"PVC S/NORMA</v>
          </cell>
          <cell r="C8482" t="str">
            <v>UN</v>
          </cell>
          <cell r="D8482">
            <v>12916</v>
          </cell>
          <cell r="E8482">
            <v>42852</v>
          </cell>
          <cell r="F8482">
            <v>798</v>
          </cell>
        </row>
        <row r="8483">
          <cell r="A8483">
            <v>100708</v>
          </cell>
          <cell r="B8483" t="str">
            <v>UNION PRESIÓN Ø 3" PVC-S/NORMA ICONTEC</v>
          </cell>
          <cell r="C8483" t="str">
            <v>UN</v>
          </cell>
          <cell r="D8483">
            <v>12945</v>
          </cell>
          <cell r="E8483">
            <v>42762</v>
          </cell>
          <cell r="F8483">
            <v>8757</v>
          </cell>
        </row>
        <row r="8484">
          <cell r="A8484">
            <v>2035</v>
          </cell>
          <cell r="B8484" t="str">
            <v>UNION PRESION Ø1½"PVC -S/NORMA</v>
          </cell>
          <cell r="C8484" t="str">
            <v>UN</v>
          </cell>
          <cell r="D8484">
            <v>12911</v>
          </cell>
          <cell r="E8484">
            <v>42762</v>
          </cell>
          <cell r="F8484">
            <v>1091</v>
          </cell>
        </row>
        <row r="8485">
          <cell r="A8485">
            <v>458</v>
          </cell>
          <cell r="B8485" t="str">
            <v>UNION PRESION Ø3/4"PVC- S/NORMA</v>
          </cell>
          <cell r="C8485" t="str">
            <v>UN</v>
          </cell>
          <cell r="D8485">
            <v>12952</v>
          </cell>
          <cell r="E8485">
            <v>42836</v>
          </cell>
          <cell r="F8485">
            <v>279</v>
          </cell>
        </row>
        <row r="8486">
          <cell r="A8486">
            <v>67</v>
          </cell>
          <cell r="B8486" t="str">
            <v>UNION PRESION Ø4"PVC- S/NORMA ICONTEC</v>
          </cell>
          <cell r="C8486" t="str">
            <v>UN</v>
          </cell>
          <cell r="D8486">
            <v>12958</v>
          </cell>
          <cell r="E8486">
            <v>42852</v>
          </cell>
          <cell r="F8486">
            <v>18218</v>
          </cell>
        </row>
        <row r="8487">
          <cell r="A8487">
            <v>2036</v>
          </cell>
          <cell r="B8487" t="str">
            <v>UNION PRESION PVC Ø3" S/NORMA ICONTEC</v>
          </cell>
          <cell r="C8487" t="str">
            <v>UN</v>
          </cell>
          <cell r="D8487">
            <v>12945</v>
          </cell>
          <cell r="E8487">
            <v>42836</v>
          </cell>
          <cell r="F8487">
            <v>9227</v>
          </cell>
        </row>
        <row r="8488">
          <cell r="A8488">
            <v>100331</v>
          </cell>
          <cell r="B8488" t="str">
            <v>Union Presion PVCP 6" S/NORMA ICONTEC</v>
          </cell>
          <cell r="C8488" t="str">
            <v>UN</v>
          </cell>
          <cell r="D8488">
            <v>1531004106</v>
          </cell>
          <cell r="E8488">
            <v>42836</v>
          </cell>
          <cell r="F8488">
            <v>75074</v>
          </cell>
        </row>
        <row r="8489">
          <cell r="A8489">
            <v>100334</v>
          </cell>
          <cell r="B8489" t="str">
            <v>Union Presion SW PVCP 12" SCH40 **</v>
          </cell>
          <cell r="C8489" t="str">
            <v>UN</v>
          </cell>
          <cell r="D8489">
            <v>1531004106</v>
          </cell>
          <cell r="E8489">
            <v>40451</v>
          </cell>
          <cell r="F8489">
            <v>567172</v>
          </cell>
        </row>
        <row r="8490">
          <cell r="A8490">
            <v>100327</v>
          </cell>
          <cell r="B8490" t="str">
            <v>Union Presion SW PVCP 2 1/2" SCH40 **</v>
          </cell>
          <cell r="C8490" t="str">
            <v>UN</v>
          </cell>
          <cell r="D8490">
            <v>1531004106</v>
          </cell>
          <cell r="E8490">
            <v>40147</v>
          </cell>
          <cell r="F8490">
            <v>20089</v>
          </cell>
        </row>
        <row r="8491">
          <cell r="A8491">
            <v>100326</v>
          </cell>
          <cell r="B8491" t="str">
            <v>Union Presion SW PVCP 2" SCH40 **</v>
          </cell>
          <cell r="C8491" t="str">
            <v>UN</v>
          </cell>
          <cell r="D8491">
            <v>1531004106</v>
          </cell>
          <cell r="E8491">
            <v>41135</v>
          </cell>
          <cell r="F8491">
            <v>2000</v>
          </cell>
        </row>
        <row r="8492">
          <cell r="A8492">
            <v>100328</v>
          </cell>
          <cell r="B8492" t="str">
            <v>Union Presion SW PVCP 3" SCH40 **</v>
          </cell>
          <cell r="C8492" t="str">
            <v>UN</v>
          </cell>
          <cell r="D8492">
            <v>1531004106</v>
          </cell>
          <cell r="E8492">
            <v>40452</v>
          </cell>
          <cell r="F8492">
            <v>13991</v>
          </cell>
        </row>
        <row r="8493">
          <cell r="A8493">
            <v>100322</v>
          </cell>
          <cell r="B8493" t="str">
            <v>Union Presion SW PVCP 3/4" SCH40 **</v>
          </cell>
          <cell r="C8493" t="str">
            <v>UN</v>
          </cell>
          <cell r="D8493">
            <v>1531004106</v>
          </cell>
          <cell r="E8493">
            <v>40627</v>
          </cell>
          <cell r="F8493">
            <v>250</v>
          </cell>
        </row>
        <row r="8494">
          <cell r="A8494">
            <v>100320</v>
          </cell>
          <cell r="B8494" t="str">
            <v>Union Presion SW PVCP 3/8" SCH40 **</v>
          </cell>
          <cell r="C8494" t="str">
            <v>UN</v>
          </cell>
          <cell r="D8494">
            <v>1531004106</v>
          </cell>
          <cell r="E8494">
            <v>40151</v>
          </cell>
          <cell r="F8494">
            <v>245</v>
          </cell>
        </row>
        <row r="8495">
          <cell r="A8495">
            <v>100329</v>
          </cell>
          <cell r="B8495" t="str">
            <v>Union Presion SW PVCP 4" SCH40 **</v>
          </cell>
          <cell r="C8495" t="str">
            <v>UN</v>
          </cell>
          <cell r="D8495">
            <v>1531004106</v>
          </cell>
          <cell r="E8495">
            <v>40452</v>
          </cell>
          <cell r="F8495">
            <v>30392</v>
          </cell>
        </row>
        <row r="8496">
          <cell r="A8496">
            <v>100330</v>
          </cell>
          <cell r="B8496" t="str">
            <v>Union Presion SW PVCP 5" SCH40 **</v>
          </cell>
          <cell r="C8496" t="str">
            <v>UN</v>
          </cell>
          <cell r="D8496">
            <v>1531004106</v>
          </cell>
          <cell r="E8496">
            <v>40151</v>
          </cell>
          <cell r="F8496">
            <v>56785</v>
          </cell>
        </row>
        <row r="8497">
          <cell r="A8497">
            <v>100332</v>
          </cell>
          <cell r="B8497" t="str">
            <v>Union Presion SW PVCP 8" SCH40 **</v>
          </cell>
          <cell r="C8497" t="str">
            <v>UN</v>
          </cell>
          <cell r="D8497">
            <v>1531004106</v>
          </cell>
          <cell r="E8497">
            <v>40452</v>
          </cell>
          <cell r="F8497">
            <v>204854</v>
          </cell>
        </row>
        <row r="8498">
          <cell r="A8498">
            <v>602</v>
          </cell>
          <cell r="B8498" t="str">
            <v>UNION PRESIONØ 2"PVC S/NORMA ICONTEC</v>
          </cell>
          <cell r="C8498" t="str">
            <v>UN</v>
          </cell>
          <cell r="D8498">
            <v>12933</v>
          </cell>
          <cell r="E8498">
            <v>42762</v>
          </cell>
          <cell r="F8498">
            <v>1787</v>
          </cell>
        </row>
        <row r="8500">
          <cell r="A8500">
            <v>103877</v>
          </cell>
          <cell r="B8500" t="str">
            <v>UNION PVC 1" PRESION S(NORMA ICONTEC</v>
          </cell>
          <cell r="C8500" t="str">
            <v>un</v>
          </cell>
          <cell r="E8500">
            <v>42992</v>
          </cell>
          <cell r="F8500">
            <v>457</v>
          </cell>
        </row>
        <row r="8502">
          <cell r="A8502">
            <v>100505</v>
          </cell>
          <cell r="B8502" t="str">
            <v>Union PVCP 2 " SCH80 **</v>
          </cell>
          <cell r="C8502" t="str">
            <v>UN</v>
          </cell>
          <cell r="D8502">
            <v>1531004106</v>
          </cell>
          <cell r="E8502">
            <v>40228</v>
          </cell>
          <cell r="F8502">
            <v>17748</v>
          </cell>
        </row>
        <row r="8503">
          <cell r="A8503">
            <v>100499</v>
          </cell>
          <cell r="B8503" t="str">
            <v>Union PVCP 2 1/2" SCH40 **</v>
          </cell>
          <cell r="C8503" t="str">
            <v>UN</v>
          </cell>
          <cell r="D8503">
            <v>1531004106</v>
          </cell>
          <cell r="E8503">
            <v>40681</v>
          </cell>
          <cell r="F8503">
            <v>11282</v>
          </cell>
        </row>
        <row r="8504">
          <cell r="A8504">
            <v>100504</v>
          </cell>
          <cell r="B8504" t="str">
            <v>Union PVCP 4" SCH80 **</v>
          </cell>
          <cell r="C8504" t="str">
            <v>UN</v>
          </cell>
          <cell r="D8504">
            <v>1531004106</v>
          </cell>
          <cell r="E8504">
            <v>40451</v>
          </cell>
          <cell r="F8504">
            <v>62640</v>
          </cell>
        </row>
        <row r="8505">
          <cell r="A8505">
            <v>100497</v>
          </cell>
          <cell r="B8505" t="str">
            <v>Union PVCP 6" SCH40 **</v>
          </cell>
          <cell r="C8505" t="str">
            <v>UN</v>
          </cell>
          <cell r="D8505">
            <v>1531004106</v>
          </cell>
          <cell r="E8505">
            <v>40148</v>
          </cell>
          <cell r="F8505">
            <v>105174</v>
          </cell>
        </row>
        <row r="8506">
          <cell r="A8506">
            <v>100498</v>
          </cell>
          <cell r="B8506" t="str">
            <v>UNION PVCP Ø4"-S/NORMA ICONTEC</v>
          </cell>
          <cell r="C8506" t="str">
            <v>UN</v>
          </cell>
          <cell r="D8506">
            <v>12958</v>
          </cell>
          <cell r="E8506">
            <v>42836</v>
          </cell>
          <cell r="F8506">
            <v>20045</v>
          </cell>
        </row>
        <row r="8507">
          <cell r="A8507">
            <v>100706</v>
          </cell>
          <cell r="B8507" t="str">
            <v>UNION SANITARIA Ø2" PVC- S/NORMA</v>
          </cell>
          <cell r="C8507" t="str">
            <v>UN</v>
          </cell>
          <cell r="D8507">
            <v>13034</v>
          </cell>
          <cell r="E8507">
            <v>42818</v>
          </cell>
          <cell r="F8507">
            <v>1210</v>
          </cell>
        </row>
        <row r="8508">
          <cell r="A8508">
            <v>1630</v>
          </cell>
          <cell r="B8508" t="str">
            <v>UNION SANITARIA Ø3"PVC- S/NORMA</v>
          </cell>
          <cell r="C8508" t="str">
            <v>UN</v>
          </cell>
          <cell r="D8508">
            <v>13037</v>
          </cell>
          <cell r="E8508">
            <v>42789</v>
          </cell>
          <cell r="F8508">
            <v>1580</v>
          </cell>
        </row>
        <row r="8510">
          <cell r="A8510">
            <v>101717</v>
          </cell>
          <cell r="B8510" t="str">
            <v>UNION SANITARIA 8"</v>
          </cell>
          <cell r="C8510" t="str">
            <v>UN</v>
          </cell>
          <cell r="E8510">
            <v>40625</v>
          </cell>
          <cell r="F8510">
            <v>19319</v>
          </cell>
        </row>
        <row r="8511">
          <cell r="A8511">
            <v>104775</v>
          </cell>
          <cell r="B8511" t="str">
            <v>UNION SANITARIA Ø1 1/2" PVC-S/NORMA</v>
          </cell>
          <cell r="C8511" t="str">
            <v>UN</v>
          </cell>
          <cell r="E8511">
            <v>42852</v>
          </cell>
          <cell r="F8511">
            <v>957</v>
          </cell>
        </row>
        <row r="8513">
          <cell r="A8513">
            <v>2063</v>
          </cell>
          <cell r="B8513" t="str">
            <v>UNION SANITARIA Ø4" PVC S/NORMA</v>
          </cell>
          <cell r="C8513" t="str">
            <v>UN</v>
          </cell>
          <cell r="D8513">
            <v>13041</v>
          </cell>
          <cell r="E8513">
            <v>42789</v>
          </cell>
          <cell r="F8513">
            <v>3158</v>
          </cell>
        </row>
        <row r="8514">
          <cell r="A8514">
            <v>1633</v>
          </cell>
          <cell r="B8514" t="str">
            <v>UNION SANITARIA Ø6"PVC S/NORMA ICONTEC</v>
          </cell>
          <cell r="C8514" t="str">
            <v>UN</v>
          </cell>
          <cell r="D8514">
            <v>13044</v>
          </cell>
          <cell r="E8514">
            <v>42789</v>
          </cell>
          <cell r="F8514">
            <v>13850</v>
          </cell>
        </row>
        <row r="8516">
          <cell r="A8516">
            <v>103527</v>
          </cell>
          <cell r="B8516" t="str">
            <v>UNION TIPO RANURADO 1 1/2"</v>
          </cell>
          <cell r="C8516" t="str">
            <v>und</v>
          </cell>
          <cell r="E8516">
            <v>43040</v>
          </cell>
          <cell r="F8516">
            <v>14280</v>
          </cell>
        </row>
        <row r="8517">
          <cell r="A8517">
            <v>103528</v>
          </cell>
          <cell r="B8517" t="str">
            <v>UNION TIPO RANURADO 4"</v>
          </cell>
          <cell r="C8517" t="str">
            <v>und</v>
          </cell>
          <cell r="E8517">
            <v>40518</v>
          </cell>
          <cell r="F8517">
            <v>16820</v>
          </cell>
        </row>
        <row r="8518">
          <cell r="A8518">
            <v>105025</v>
          </cell>
          <cell r="B8518" t="str">
            <v>UNIÓN TUBERIA DRENAJE PEAD-PERF.</v>
          </cell>
          <cell r="C8518" t="str">
            <v>und</v>
          </cell>
          <cell r="E8518">
            <v>42429</v>
          </cell>
          <cell r="F8518">
            <v>16067</v>
          </cell>
        </row>
        <row r="8519">
          <cell r="A8519">
            <v>106097</v>
          </cell>
          <cell r="B8519" t="str">
            <v>UNION TUBO DRENAJE PVC PERF. CORRUG-</v>
          </cell>
          <cell r="C8519" t="str">
            <v>UN</v>
          </cell>
          <cell r="E8519">
            <v>42765</v>
          </cell>
          <cell r="F8519">
            <v>43615</v>
          </cell>
        </row>
        <row r="8521">
          <cell r="A8521">
            <v>2059</v>
          </cell>
          <cell r="B8521" t="str">
            <v>UNIVERSAL CALIENTE ½" PAVCO</v>
          </cell>
          <cell r="C8521" t="str">
            <v>UN</v>
          </cell>
          <cell r="D8521">
            <v>12969</v>
          </cell>
          <cell r="E8521">
            <v>40470</v>
          </cell>
          <cell r="F8521">
            <v>6488</v>
          </cell>
        </row>
        <row r="8523">
          <cell r="A8523">
            <v>105758</v>
          </cell>
          <cell r="B8523" t="str">
            <v>UNIVERSAL GALVANIZADA DE 1”</v>
          </cell>
          <cell r="C8523" t="str">
            <v>und</v>
          </cell>
          <cell r="E8523">
            <v>42857</v>
          </cell>
          <cell r="F8523">
            <v>9205</v>
          </cell>
        </row>
        <row r="8525">
          <cell r="A8525">
            <v>102840</v>
          </cell>
          <cell r="B8525" t="str">
            <v>UNIVERSAL GALVANIZADA Ø 1 1/2"</v>
          </cell>
          <cell r="C8525" t="str">
            <v>UN</v>
          </cell>
          <cell r="D8525" t="str">
            <v>37530G</v>
          </cell>
          <cell r="E8525">
            <v>42850</v>
          </cell>
          <cell r="F8525">
            <v>17136</v>
          </cell>
        </row>
        <row r="8526">
          <cell r="A8526">
            <v>101673</v>
          </cell>
          <cell r="B8526" t="str">
            <v>UNIVERSAL GALVANIZADA 3"X150PSI</v>
          </cell>
          <cell r="C8526" t="str">
            <v>UN</v>
          </cell>
          <cell r="D8526">
            <v>1530248118</v>
          </cell>
          <cell r="E8526">
            <v>42340</v>
          </cell>
          <cell r="F8526">
            <v>63150</v>
          </cell>
        </row>
        <row r="8528">
          <cell r="A8528">
            <v>104527</v>
          </cell>
          <cell r="B8528" t="str">
            <v>UNIVERSAL GALVANIZADA DE 1 1/4"</v>
          </cell>
          <cell r="C8528" t="str">
            <v>UN</v>
          </cell>
          <cell r="E8528">
            <v>42857</v>
          </cell>
          <cell r="F8528">
            <v>12995</v>
          </cell>
        </row>
        <row r="8529">
          <cell r="A8529">
            <v>106163</v>
          </cell>
          <cell r="B8529" t="str">
            <v>UNIVERSAL GALVANIZADA DE 3"</v>
          </cell>
          <cell r="C8529" t="str">
            <v>UN</v>
          </cell>
          <cell r="E8529">
            <v>42835</v>
          </cell>
          <cell r="F8529">
            <v>76636</v>
          </cell>
        </row>
        <row r="8531">
          <cell r="A8531">
            <v>877</v>
          </cell>
          <cell r="B8531" t="str">
            <v>UNIVERSAL GALVANIZADA Ø 1/2"</v>
          </cell>
          <cell r="C8531" t="str">
            <v>UN</v>
          </cell>
          <cell r="D8531" t="str">
            <v>37510G</v>
          </cell>
          <cell r="E8531">
            <v>42808</v>
          </cell>
          <cell r="F8531">
            <v>6552</v>
          </cell>
        </row>
        <row r="8533">
          <cell r="A8533">
            <v>104715</v>
          </cell>
          <cell r="B8533" t="str">
            <v>UNIVERSAL GALVANIZADA Ø 2"</v>
          </cell>
          <cell r="C8533" t="str">
            <v>UN</v>
          </cell>
          <cell r="E8533">
            <v>42850</v>
          </cell>
          <cell r="F8533">
            <v>28084</v>
          </cell>
        </row>
        <row r="8535">
          <cell r="A8535">
            <v>104760</v>
          </cell>
          <cell r="B8535" t="str">
            <v>UNIVERSAL GALVANIZADA Ø 4"</v>
          </cell>
          <cell r="C8535" t="str">
            <v>UN</v>
          </cell>
          <cell r="D8535">
            <v>1530248118</v>
          </cell>
          <cell r="E8535">
            <v>42857</v>
          </cell>
          <cell r="F8535">
            <v>150416</v>
          </cell>
        </row>
        <row r="8537">
          <cell r="A8537">
            <v>106296</v>
          </cell>
          <cell r="B8537" t="str">
            <v>UNIVERSAL GALVANIZADA Ø 6"</v>
          </cell>
          <cell r="C8537" t="str">
            <v>UN</v>
          </cell>
          <cell r="E8537">
            <v>42850</v>
          </cell>
          <cell r="F8537">
            <v>361760</v>
          </cell>
        </row>
        <row r="8539">
          <cell r="A8539">
            <v>878</v>
          </cell>
          <cell r="B8539" t="str">
            <v>UNIVERSAL GALVANIZADO 3/4"</v>
          </cell>
          <cell r="C8539" t="str">
            <v>UN</v>
          </cell>
          <cell r="D8539" t="str">
            <v>3 7520G</v>
          </cell>
          <cell r="E8539">
            <v>42875</v>
          </cell>
          <cell r="F8539">
            <v>8700</v>
          </cell>
        </row>
        <row r="8541">
          <cell r="B8541" t="str">
            <v>Tekhne Ltda. Control Integral de Obras</v>
          </cell>
        </row>
        <row r="8545">
          <cell r="B8545" t="str">
            <v>Listado de Insumos</v>
          </cell>
        </row>
        <row r="8547">
          <cell r="A8547">
            <v>43132</v>
          </cell>
          <cell r="C8547" t="str">
            <v>INSTITUTO DISTRITAL DE RECREACION Y</v>
          </cell>
          <cell r="E8547" t="str">
            <v>Página **</v>
          </cell>
        </row>
        <row r="8550">
          <cell r="A8550" t="str">
            <v>Código</v>
          </cell>
          <cell r="B8550" t="str">
            <v>Descripción</v>
          </cell>
          <cell r="D8550" t="str">
            <v>Unidad</v>
          </cell>
          <cell r="F8550" t="str">
            <v>Referencia</v>
          </cell>
        </row>
        <row r="8553">
          <cell r="A8553">
            <v>100520</v>
          </cell>
          <cell r="B8553" t="str">
            <v>Universal Galvanizado HG Ø 2 1/2" **</v>
          </cell>
          <cell r="C8553" t="str">
            <v>UN</v>
          </cell>
          <cell r="E8553">
            <v>42857</v>
          </cell>
          <cell r="F8553">
            <v>47124</v>
          </cell>
        </row>
        <row r="8555">
          <cell r="A8555">
            <v>876</v>
          </cell>
          <cell r="B8555" t="str">
            <v>UNIVERSAL GALVANIZADO Ø 1"</v>
          </cell>
          <cell r="C8555" t="str">
            <v>UN</v>
          </cell>
          <cell r="D8555" t="str">
            <v>37530G</v>
          </cell>
          <cell r="E8555">
            <v>42857</v>
          </cell>
          <cell r="F8555">
            <v>9205</v>
          </cell>
        </row>
        <row r="8556">
          <cell r="A8556">
            <v>101669</v>
          </cell>
          <cell r="B8556" t="str">
            <v>Universal HG 1" **</v>
          </cell>
          <cell r="C8556" t="str">
            <v>UN</v>
          </cell>
          <cell r="D8556">
            <v>1530248118</v>
          </cell>
          <cell r="E8556">
            <v>40940</v>
          </cell>
          <cell r="F8556">
            <v>12900</v>
          </cell>
        </row>
        <row r="8557">
          <cell r="A8557">
            <v>101665</v>
          </cell>
          <cell r="B8557" t="str">
            <v>Universal HG 1/2" **</v>
          </cell>
          <cell r="C8557" t="str">
            <v>UN</v>
          </cell>
          <cell r="D8557">
            <v>1530248118</v>
          </cell>
          <cell r="E8557">
            <v>41162</v>
          </cell>
          <cell r="F8557">
            <v>4500</v>
          </cell>
        </row>
        <row r="8558">
          <cell r="A8558">
            <v>101672</v>
          </cell>
          <cell r="B8558" t="str">
            <v>Universal HG 2" **</v>
          </cell>
          <cell r="C8558" t="str">
            <v>UN</v>
          </cell>
          <cell r="D8558">
            <v>1530248118</v>
          </cell>
          <cell r="E8558">
            <v>40147</v>
          </cell>
          <cell r="F8558">
            <v>24000</v>
          </cell>
        </row>
        <row r="8559">
          <cell r="A8559">
            <v>101667</v>
          </cell>
          <cell r="B8559" t="str">
            <v>Universal HG 3/4" **</v>
          </cell>
          <cell r="C8559" t="str">
            <v>UN</v>
          </cell>
          <cell r="D8559">
            <v>1530248118</v>
          </cell>
          <cell r="E8559">
            <v>40940</v>
          </cell>
          <cell r="F8559">
            <v>10900</v>
          </cell>
        </row>
        <row r="8560">
          <cell r="A8560">
            <v>104762</v>
          </cell>
          <cell r="B8560" t="str">
            <v>Universal HG 6"</v>
          </cell>
          <cell r="C8560" t="str">
            <v>UN</v>
          </cell>
          <cell r="D8560">
            <v>1530248118</v>
          </cell>
          <cell r="E8560">
            <v>41201</v>
          </cell>
          <cell r="F8560">
            <v>220000</v>
          </cell>
        </row>
        <row r="8561">
          <cell r="A8561">
            <v>101670</v>
          </cell>
          <cell r="B8561" t="str">
            <v>Universal HG Ø1 1/2" **</v>
          </cell>
          <cell r="C8561" t="str">
            <v>UN</v>
          </cell>
          <cell r="D8561">
            <v>1530248118</v>
          </cell>
          <cell r="E8561">
            <v>42849</v>
          </cell>
          <cell r="F8561">
            <v>17136</v>
          </cell>
        </row>
        <row r="8562">
          <cell r="A8562">
            <v>407</v>
          </cell>
          <cell r="B8562" t="str">
            <v>UNIVERSAL PRESION ½" PAVCO</v>
          </cell>
          <cell r="C8562" t="str">
            <v>UN</v>
          </cell>
          <cell r="D8562">
            <v>12971</v>
          </cell>
          <cell r="E8562">
            <v>40630</v>
          </cell>
          <cell r="F8562">
            <v>1350</v>
          </cell>
        </row>
        <row r="8563">
          <cell r="A8563">
            <v>420</v>
          </cell>
          <cell r="B8563" t="str">
            <v>UNIVERSAL PRESION 1" PAVCO</v>
          </cell>
          <cell r="C8563" t="str">
            <v>UN</v>
          </cell>
          <cell r="D8563">
            <v>12964</v>
          </cell>
          <cell r="E8563">
            <v>40630</v>
          </cell>
          <cell r="F8563">
            <v>3200</v>
          </cell>
        </row>
        <row r="8565">
          <cell r="A8565">
            <v>101636</v>
          </cell>
          <cell r="B8565" t="str">
            <v>UNIVERSAL PRESION 2 1/2" PAVCO</v>
          </cell>
          <cell r="C8565" t="str">
            <v>UN</v>
          </cell>
          <cell r="E8565">
            <v>39962</v>
          </cell>
          <cell r="F8565">
            <v>24851</v>
          </cell>
        </row>
        <row r="8567">
          <cell r="A8567">
            <v>419</v>
          </cell>
          <cell r="B8567" t="str">
            <v>UNIVERSAL PRESION 3/4" PAVCO</v>
          </cell>
          <cell r="C8567" t="str">
            <v>UN</v>
          </cell>
          <cell r="D8567">
            <v>12977</v>
          </cell>
          <cell r="E8567">
            <v>40630</v>
          </cell>
          <cell r="F8567">
            <v>2350</v>
          </cell>
        </row>
        <row r="8568">
          <cell r="A8568">
            <v>100503</v>
          </cell>
          <cell r="B8568" t="str">
            <v>Universal Presion PVCP 4" SCH80 **</v>
          </cell>
          <cell r="C8568" t="str">
            <v>UN</v>
          </cell>
          <cell r="D8568">
            <v>1531004106</v>
          </cell>
          <cell r="E8568">
            <v>40228</v>
          </cell>
          <cell r="F8568">
            <v>73080</v>
          </cell>
        </row>
        <row r="8569">
          <cell r="A8569">
            <v>100339</v>
          </cell>
          <cell r="B8569" t="str">
            <v>Universal Presion SW PVCP 1 1/2" SCH40 **</v>
          </cell>
          <cell r="C8569" t="str">
            <v>UN</v>
          </cell>
          <cell r="D8569">
            <v>1531004106</v>
          </cell>
          <cell r="E8569">
            <v>40630</v>
          </cell>
          <cell r="F8569">
            <v>7400</v>
          </cell>
        </row>
        <row r="8570">
          <cell r="A8570">
            <v>100338</v>
          </cell>
          <cell r="B8570" t="str">
            <v>Universal Presion SW PVCP 1 1/4" SCH40 **</v>
          </cell>
          <cell r="C8570" t="str">
            <v>UN</v>
          </cell>
          <cell r="D8570">
            <v>1531004106</v>
          </cell>
          <cell r="E8570">
            <v>40147</v>
          </cell>
          <cell r="F8570">
            <v>8801</v>
          </cell>
        </row>
        <row r="8571">
          <cell r="A8571">
            <v>100337</v>
          </cell>
          <cell r="B8571" t="str">
            <v>Universal Presion SW PVCP 1" SCH40 **</v>
          </cell>
          <cell r="C8571" t="str">
            <v>UN</v>
          </cell>
          <cell r="D8571">
            <v>1531004106</v>
          </cell>
          <cell r="E8571">
            <v>40147</v>
          </cell>
          <cell r="F8571">
            <v>4876</v>
          </cell>
        </row>
        <row r="8572">
          <cell r="A8572">
            <v>100335</v>
          </cell>
          <cell r="B8572" t="str">
            <v>Universal Presion SW PVCP 1/2" SCH40 **</v>
          </cell>
          <cell r="C8572" t="str">
            <v>UN</v>
          </cell>
          <cell r="D8572">
            <v>1531004106</v>
          </cell>
          <cell r="E8572">
            <v>40147</v>
          </cell>
          <cell r="F8572">
            <v>1816</v>
          </cell>
        </row>
        <row r="8573">
          <cell r="A8573">
            <v>100341</v>
          </cell>
          <cell r="B8573" t="str">
            <v>Universal Presion SW PVCP 2 1/2" SCH40 **</v>
          </cell>
          <cell r="C8573" t="str">
            <v>UN</v>
          </cell>
          <cell r="D8573">
            <v>1531004106</v>
          </cell>
          <cell r="E8573">
            <v>40150</v>
          </cell>
          <cell r="F8573">
            <v>68133</v>
          </cell>
        </row>
        <row r="8574">
          <cell r="A8574">
            <v>100340</v>
          </cell>
          <cell r="B8574" t="str">
            <v>Universal Presion SW PVCP 2" SCH40 **</v>
          </cell>
          <cell r="C8574" t="str">
            <v>UN</v>
          </cell>
          <cell r="D8574">
            <v>1531004106</v>
          </cell>
          <cell r="E8574">
            <v>40935</v>
          </cell>
          <cell r="F8574">
            <v>24880</v>
          </cell>
        </row>
        <row r="8575">
          <cell r="A8575">
            <v>100342</v>
          </cell>
          <cell r="B8575" t="str">
            <v>Universal Presion SW PVCP 3" SCH40 **</v>
          </cell>
          <cell r="C8575" t="str">
            <v>UN</v>
          </cell>
          <cell r="D8575">
            <v>1531004106</v>
          </cell>
          <cell r="E8575">
            <v>40177</v>
          </cell>
          <cell r="F8575">
            <v>44442</v>
          </cell>
        </row>
        <row r="8576">
          <cell r="A8576">
            <v>100336</v>
          </cell>
          <cell r="B8576" t="str">
            <v>Universal Presion SW PVCP 3/4" SCH40 **</v>
          </cell>
          <cell r="C8576" t="str">
            <v>UN</v>
          </cell>
          <cell r="D8576">
            <v>1531004106</v>
          </cell>
          <cell r="E8576">
            <v>40147</v>
          </cell>
          <cell r="F8576">
            <v>3224</v>
          </cell>
        </row>
        <row r="8577">
          <cell r="A8577">
            <v>100343</v>
          </cell>
          <cell r="B8577" t="str">
            <v>Universal Presion SW PVCP 4" SCH40 **</v>
          </cell>
          <cell r="C8577" t="str">
            <v>UN</v>
          </cell>
          <cell r="D8577">
            <v>1531004106</v>
          </cell>
          <cell r="E8577">
            <v>40177</v>
          </cell>
          <cell r="F8577">
            <v>56700</v>
          </cell>
        </row>
        <row r="8578">
          <cell r="A8578">
            <v>100344</v>
          </cell>
          <cell r="B8578" t="str">
            <v>Universal Presion SW PVCP 6" SCH40 **</v>
          </cell>
          <cell r="C8578" t="str">
            <v>UN</v>
          </cell>
          <cell r="D8578">
            <v>1531004106</v>
          </cell>
          <cell r="E8578">
            <v>40150</v>
          </cell>
          <cell r="F8578">
            <v>380345</v>
          </cell>
        </row>
        <row r="8580">
          <cell r="A8580">
            <v>104284</v>
          </cell>
          <cell r="B8580" t="str">
            <v>UNIVERSAL PVC-P Ø 2"</v>
          </cell>
          <cell r="C8580" t="str">
            <v>und</v>
          </cell>
          <cell r="E8580">
            <v>41208</v>
          </cell>
          <cell r="F8580">
            <v>23338</v>
          </cell>
        </row>
        <row r="8581">
          <cell r="A8581">
            <v>106334</v>
          </cell>
          <cell r="B8581" t="str">
            <v>VALVULA ALIVIO-AC (Ø11/2")-300PSI</v>
          </cell>
          <cell r="C8581" t="str">
            <v>UN</v>
          </cell>
          <cell r="E8581">
            <v>42853</v>
          </cell>
          <cell r="F8581">
            <v>2171988</v>
          </cell>
        </row>
        <row r="8582">
          <cell r="A8582">
            <v>106271</v>
          </cell>
          <cell r="B8582" t="str">
            <v>VALVULA ALIVIO AGUA 1”X1” Pmin(175 Psi)</v>
          </cell>
          <cell r="C8582" t="str">
            <v>UN</v>
          </cell>
          <cell r="E8582">
            <v>42849</v>
          </cell>
          <cell r="F8582">
            <v>214200</v>
          </cell>
        </row>
        <row r="8583">
          <cell r="A8583">
            <v>104914</v>
          </cell>
          <cell r="B8583" t="str">
            <v>VALVULA ANTIFRAUDE (3/4")AGUA (GRICOL O</v>
          </cell>
          <cell r="C8583" t="str">
            <v>UN</v>
          </cell>
          <cell r="E8583">
            <v>42128</v>
          </cell>
          <cell r="F8583">
            <v>18050</v>
          </cell>
        </row>
        <row r="8584">
          <cell r="A8584">
            <v>106653</v>
          </cell>
          <cell r="B8584" t="str">
            <v>VÁLVULA CHEQUE CORTINA 1 1/4 - 250PSI EN</v>
          </cell>
          <cell r="C8584" t="str">
            <v>und</v>
          </cell>
          <cell r="E8584">
            <v>43060</v>
          </cell>
          <cell r="F8584">
            <v>113645</v>
          </cell>
        </row>
        <row r="8585">
          <cell r="A8585">
            <v>105458</v>
          </cell>
          <cell r="B8585" t="str">
            <v>VALVULA CHEQUE CORTINA Ø</v>
          </cell>
          <cell r="C8585" t="str">
            <v>und</v>
          </cell>
          <cell r="E8585">
            <v>42837</v>
          </cell>
          <cell r="F8585">
            <v>552778.80000000005</v>
          </cell>
        </row>
        <row r="8586">
          <cell r="A8586">
            <v>104763</v>
          </cell>
          <cell r="B8586" t="str">
            <v>VALVULA CHEQUE Ø 1 1/2" CORTINA HELBERT</v>
          </cell>
          <cell r="C8586" t="str">
            <v>UN</v>
          </cell>
          <cell r="E8586">
            <v>42857</v>
          </cell>
          <cell r="F8586">
            <v>126735</v>
          </cell>
        </row>
        <row r="8587">
          <cell r="A8587">
            <v>105341</v>
          </cell>
          <cell r="B8587" t="str">
            <v>VALVULA CHEQUE Ø 1" CORTINA</v>
          </cell>
          <cell r="C8587" t="str">
            <v>UN</v>
          </cell>
          <cell r="E8587">
            <v>42993</v>
          </cell>
          <cell r="F8587">
            <v>42200</v>
          </cell>
        </row>
        <row r="8588">
          <cell r="A8588">
            <v>104765</v>
          </cell>
          <cell r="B8588" t="str">
            <v>VALVULA CHEQUE Ø 2 1/2" CORTINA HELBERT</v>
          </cell>
          <cell r="C8588" t="str">
            <v>UN</v>
          </cell>
          <cell r="E8588">
            <v>42887</v>
          </cell>
          <cell r="F8588">
            <v>458639</v>
          </cell>
        </row>
        <row r="8589">
          <cell r="A8589">
            <v>105563</v>
          </cell>
          <cell r="B8589" t="str">
            <v>VALVULA CHEQUE Ø 2" CON CORTINA</v>
          </cell>
          <cell r="C8589" t="str">
            <v>und</v>
          </cell>
          <cell r="E8589">
            <v>42837</v>
          </cell>
          <cell r="F8589">
            <v>150189.9</v>
          </cell>
        </row>
        <row r="8590">
          <cell r="A8590">
            <v>103642</v>
          </cell>
          <cell r="B8590" t="str">
            <v>VALVULA CHEQUE Ø 2" CORTINA HELVERT</v>
          </cell>
          <cell r="C8590" t="str">
            <v>UN</v>
          </cell>
          <cell r="E8590">
            <v>42887</v>
          </cell>
          <cell r="F8590">
            <v>231400</v>
          </cell>
        </row>
        <row r="8591">
          <cell r="A8591">
            <v>104769</v>
          </cell>
          <cell r="B8591" t="str">
            <v>VALVULA CHEQUE Ø 4" CORTINA S/MORMA</v>
          </cell>
          <cell r="C8591" t="str">
            <v>UN</v>
          </cell>
          <cell r="E8591">
            <v>42857</v>
          </cell>
          <cell r="F8591">
            <v>1063622</v>
          </cell>
        </row>
        <row r="8593">
          <cell r="A8593">
            <v>100166</v>
          </cell>
          <cell r="B8593" t="str">
            <v>Valvula compuert bridada d=2" Usa A-216 WCB</v>
          </cell>
          <cell r="C8593" t="str">
            <v>UN</v>
          </cell>
          <cell r="D8593" t="str">
            <v>C6430 Gris</v>
          </cell>
          <cell r="E8593">
            <v>40241</v>
          </cell>
          <cell r="F8593">
            <v>522000</v>
          </cell>
        </row>
        <row r="8594">
          <cell r="A8594">
            <v>100588</v>
          </cell>
          <cell r="B8594" t="str">
            <v>Valvula compuert bridada d=3" **</v>
          </cell>
          <cell r="C8594" t="str">
            <v>UN</v>
          </cell>
          <cell r="D8594" t="str">
            <v>C6430 Gris</v>
          </cell>
          <cell r="E8594">
            <v>40241</v>
          </cell>
          <cell r="F8594">
            <v>638000</v>
          </cell>
        </row>
        <row r="8595">
          <cell r="A8595">
            <v>100167</v>
          </cell>
          <cell r="B8595" t="str">
            <v>Valvula compuert bridada d=3" Usa A-216 WCB</v>
          </cell>
          <cell r="C8595" t="str">
            <v>UN</v>
          </cell>
          <cell r="D8595" t="str">
            <v>C6430 Gris</v>
          </cell>
          <cell r="E8595">
            <v>40241</v>
          </cell>
          <cell r="F8595">
            <v>754000</v>
          </cell>
        </row>
        <row r="8596">
          <cell r="A8596">
            <v>100168</v>
          </cell>
          <cell r="B8596" t="str">
            <v>Valvula compuert bridada d=4" Usa A-216 WCB</v>
          </cell>
          <cell r="C8596" t="str">
            <v>UN</v>
          </cell>
          <cell r="D8596" t="str">
            <v>C6430 Gris</v>
          </cell>
          <cell r="E8596">
            <v>40241</v>
          </cell>
          <cell r="F8596">
            <v>754000</v>
          </cell>
        </row>
        <row r="8597">
          <cell r="A8597">
            <v>100991</v>
          </cell>
          <cell r="B8597" t="str">
            <v>Valvula compuert Elástica Beta d=6" **</v>
          </cell>
          <cell r="C8597" t="str">
            <v>UN</v>
          </cell>
          <cell r="D8597" t="str">
            <v>C6430 Gris</v>
          </cell>
          <cell r="E8597">
            <v>42206</v>
          </cell>
          <cell r="F8597">
            <v>1138830</v>
          </cell>
        </row>
        <row r="8598">
          <cell r="A8598">
            <v>100616</v>
          </cell>
          <cell r="B8598" t="str">
            <v>Valvula compuert elástica extremo liso 3"***</v>
          </cell>
          <cell r="C8598" t="str">
            <v>UN</v>
          </cell>
          <cell r="D8598" t="str">
            <v>C6430 Gris</v>
          </cell>
          <cell r="E8598">
            <v>40241</v>
          </cell>
          <cell r="F8598">
            <v>290000</v>
          </cell>
        </row>
        <row r="8600">
          <cell r="A8600">
            <v>104915</v>
          </cell>
          <cell r="B8600" t="str">
            <v>VALVULA CORTINA (3/4")AGUA (R.W.)</v>
          </cell>
          <cell r="C8600" t="str">
            <v>UN</v>
          </cell>
          <cell r="E8600">
            <v>42128</v>
          </cell>
          <cell r="F8600">
            <v>42340</v>
          </cell>
        </row>
        <row r="8601">
          <cell r="A8601">
            <v>104291</v>
          </cell>
          <cell r="B8601" t="str">
            <v>VALVULA DE ALIVIO 1/2" -AMERICANA</v>
          </cell>
          <cell r="C8601" t="str">
            <v>und</v>
          </cell>
          <cell r="E8601">
            <v>40940</v>
          </cell>
          <cell r="F8601">
            <v>49000</v>
          </cell>
        </row>
        <row r="8602">
          <cell r="A8602">
            <v>103901</v>
          </cell>
          <cell r="B8602" t="str">
            <v>VALVULA DE ALIVIO Ø2" (AIRE Y AGUA)</v>
          </cell>
          <cell r="C8602" t="str">
            <v>und</v>
          </cell>
          <cell r="E8602">
            <v>42857</v>
          </cell>
          <cell r="F8602">
            <v>1001623</v>
          </cell>
        </row>
        <row r="8604">
          <cell r="A8604">
            <v>100050</v>
          </cell>
          <cell r="B8604" t="str">
            <v>Valvula de bola acero d=2" **</v>
          </cell>
          <cell r="C8604" t="str">
            <v>UN</v>
          </cell>
          <cell r="D8604" t="str">
            <v>C6430 Gris</v>
          </cell>
          <cell r="E8604">
            <v>40207</v>
          </cell>
          <cell r="F8604">
            <v>126532</v>
          </cell>
        </row>
        <row r="8605">
          <cell r="A8605">
            <v>100165</v>
          </cell>
          <cell r="B8605" t="str">
            <v>Valvula de bola acero d=2" Usa A-216 WCB a/c **</v>
          </cell>
          <cell r="C8605" t="str">
            <v>UN</v>
          </cell>
          <cell r="D8605" t="str">
            <v>C6430 Gris</v>
          </cell>
          <cell r="E8605">
            <v>40207</v>
          </cell>
          <cell r="F8605">
            <v>522000</v>
          </cell>
        </row>
        <row r="8606">
          <cell r="A8606">
            <v>100164</v>
          </cell>
          <cell r="B8606" t="str">
            <v>Valvula de bola acero d=3" Usa A-216 WCB a/c **</v>
          </cell>
          <cell r="C8606" t="str">
            <v>UN</v>
          </cell>
          <cell r="D8606" t="str">
            <v>C6430 Gris</v>
          </cell>
          <cell r="E8606">
            <v>40207</v>
          </cell>
          <cell r="F8606">
            <v>812000</v>
          </cell>
        </row>
        <row r="8608">
          <cell r="A8608">
            <v>106268</v>
          </cell>
          <cell r="B8608" t="str">
            <v>VALVULA DE BOLA LISTADA 3” Pmin(175 Psi)</v>
          </cell>
          <cell r="C8608" t="str">
            <v>UN</v>
          </cell>
          <cell r="E8608">
            <v>42849</v>
          </cell>
          <cell r="F8608">
            <v>499895</v>
          </cell>
        </row>
        <row r="8610">
          <cell r="A8610">
            <v>100063</v>
          </cell>
          <cell r="B8610" t="str">
            <v>Valvula de globo acero 150 lbs d=10" bridada **</v>
          </cell>
          <cell r="C8610" t="str">
            <v>UN</v>
          </cell>
          <cell r="D8610" t="str">
            <v>C6430 Gris</v>
          </cell>
          <cell r="E8610">
            <v>40177</v>
          </cell>
          <cell r="F8610">
            <v>6177000</v>
          </cell>
        </row>
        <row r="8611">
          <cell r="A8611">
            <v>100061</v>
          </cell>
          <cell r="B8611" t="str">
            <v>Valvula de globo acero 150 lbs d=4" **</v>
          </cell>
          <cell r="C8611" t="str">
            <v>UN</v>
          </cell>
          <cell r="D8611" t="str">
            <v>C6430 Gris</v>
          </cell>
          <cell r="E8611">
            <v>40207</v>
          </cell>
          <cell r="F8611">
            <v>928000</v>
          </cell>
        </row>
        <row r="8613">
          <cell r="B8613" t="str">
            <v>Tekhne Ltda. Control Integral de Obras</v>
          </cell>
        </row>
        <row r="8617">
          <cell r="B8617" t="str">
            <v>Listado de Insumos</v>
          </cell>
        </row>
        <row r="8619">
          <cell r="A8619">
            <v>43132</v>
          </cell>
          <cell r="C8619" t="str">
            <v>INSTITUTO DISTRITAL DE RECREACION Y</v>
          </cell>
          <cell r="E8619" t="str">
            <v>Página **</v>
          </cell>
        </row>
        <row r="8622">
          <cell r="A8622" t="str">
            <v>Código</v>
          </cell>
          <cell r="B8622" t="str">
            <v>Descripción</v>
          </cell>
          <cell r="D8622" t="str">
            <v>Unidad</v>
          </cell>
          <cell r="F8622" t="str">
            <v>Referencia</v>
          </cell>
        </row>
        <row r="8625">
          <cell r="A8625">
            <v>100038</v>
          </cell>
          <cell r="B8625" t="str">
            <v>Valvula de globo acero 150 lbs d=6" **</v>
          </cell>
          <cell r="C8625" t="str">
            <v>UN</v>
          </cell>
          <cell r="D8625" t="str">
            <v>C6430 Gris</v>
          </cell>
          <cell r="E8625">
            <v>40207</v>
          </cell>
          <cell r="F8625">
            <v>1276000</v>
          </cell>
        </row>
        <row r="8626">
          <cell r="A8626">
            <v>100062</v>
          </cell>
          <cell r="B8626" t="str">
            <v>Valvula de globo acero 150 lbs d=8" **</v>
          </cell>
          <cell r="C8626" t="str">
            <v>UN</v>
          </cell>
          <cell r="D8626" t="str">
            <v>C6430 Gris</v>
          </cell>
          <cell r="E8626">
            <v>40177</v>
          </cell>
          <cell r="F8626">
            <v>6593840</v>
          </cell>
        </row>
        <row r="8628">
          <cell r="A8628">
            <v>106307</v>
          </cell>
          <cell r="B8628" t="str">
            <v>VALVULA DE GLOBO Ø 1" (200PSI)</v>
          </cell>
          <cell r="C8628" t="str">
            <v>UN</v>
          </cell>
          <cell r="E8628">
            <v>42851</v>
          </cell>
          <cell r="F8628">
            <v>157000</v>
          </cell>
        </row>
        <row r="8629">
          <cell r="A8629">
            <v>106306</v>
          </cell>
          <cell r="B8629" t="str">
            <v>VALVULA DE GLOBO Ø 2"(200PSI)</v>
          </cell>
          <cell r="C8629" t="str">
            <v>UN</v>
          </cell>
          <cell r="E8629">
            <v>42851</v>
          </cell>
          <cell r="F8629">
            <v>440000</v>
          </cell>
        </row>
        <row r="8630">
          <cell r="A8630">
            <v>106323</v>
          </cell>
          <cell r="B8630" t="str">
            <v>VALVULA DE GLOBO Ø21/2” (200PSI)</v>
          </cell>
          <cell r="C8630" t="str">
            <v>UN</v>
          </cell>
          <cell r="E8630">
            <v>42853</v>
          </cell>
          <cell r="F8630">
            <v>898212</v>
          </cell>
        </row>
        <row r="8631">
          <cell r="A8631">
            <v>106335</v>
          </cell>
          <cell r="B8631" t="str">
            <v>VALVULA DE PASO DIRECTO (1 1/2") TIPO</v>
          </cell>
          <cell r="C8631" t="str">
            <v>UN</v>
          </cell>
          <cell r="E8631">
            <v>42854</v>
          </cell>
          <cell r="F8631">
            <v>161007</v>
          </cell>
        </row>
        <row r="8632">
          <cell r="A8632">
            <v>104440</v>
          </cell>
          <cell r="B8632" t="str">
            <v>VALVULA DE PIE DE 4"BRONCE + CANASTILLA</v>
          </cell>
          <cell r="C8632" t="str">
            <v>UN</v>
          </cell>
          <cell r="E8632">
            <v>42829</v>
          </cell>
          <cell r="F8632">
            <v>495385.1</v>
          </cell>
        </row>
        <row r="8633">
          <cell r="A8633">
            <v>104767</v>
          </cell>
          <cell r="B8633" t="str">
            <v>VALVULA DE PIE DE 6"+CANASTILLA HELBERT</v>
          </cell>
          <cell r="C8633" t="str">
            <v>UN</v>
          </cell>
          <cell r="E8633">
            <v>42128</v>
          </cell>
          <cell r="F8633">
            <v>1671502</v>
          </cell>
        </row>
        <row r="8634">
          <cell r="A8634">
            <v>105632</v>
          </cell>
          <cell r="B8634" t="str">
            <v>VALVULA DE PIE EN ACERO INOXIDABLE DE</v>
          </cell>
          <cell r="C8634" t="str">
            <v>UN</v>
          </cell>
          <cell r="E8634">
            <v>42207</v>
          </cell>
          <cell r="F8634">
            <v>234649</v>
          </cell>
        </row>
        <row r="8635">
          <cell r="A8635">
            <v>105633</v>
          </cell>
          <cell r="B8635" t="str">
            <v>VALVULA DE PIE EN ACERO INOXIDABLE DE</v>
          </cell>
          <cell r="C8635" t="str">
            <v>UN</v>
          </cell>
          <cell r="E8635">
            <v>42207</v>
          </cell>
          <cell r="F8635">
            <v>386853</v>
          </cell>
        </row>
        <row r="8636">
          <cell r="A8636">
            <v>105559</v>
          </cell>
          <cell r="B8636" t="str">
            <v>VALVULA DE PIE Ø 1” cuerpo bronce Malla</v>
          </cell>
          <cell r="C8636" t="str">
            <v>UN</v>
          </cell>
          <cell r="E8636">
            <v>42836</v>
          </cell>
          <cell r="F8636">
            <v>47792</v>
          </cell>
        </row>
        <row r="8637">
          <cell r="A8637">
            <v>105434</v>
          </cell>
          <cell r="B8637" t="str">
            <v>VALVULA DE PIE Ø 2"BRONCE(125-150)PSI</v>
          </cell>
          <cell r="C8637" t="str">
            <v>UN</v>
          </cell>
          <cell r="E8637">
            <v>43049</v>
          </cell>
          <cell r="F8637">
            <v>121380</v>
          </cell>
        </row>
        <row r="8638">
          <cell r="A8638">
            <v>105437</v>
          </cell>
          <cell r="B8638" t="str">
            <v>VALVULA DE PIE</v>
          </cell>
          <cell r="C8638" t="str">
            <v>UN</v>
          </cell>
          <cell r="E8638">
            <v>42509</v>
          </cell>
          <cell r="F8638">
            <v>38222</v>
          </cell>
        </row>
        <row r="8639">
          <cell r="A8639">
            <v>105435</v>
          </cell>
          <cell r="B8639" t="str">
            <v>VALVULA DE PIE Ø11/2"BRONCE(125-150)PSI</v>
          </cell>
          <cell r="C8639" t="str">
            <v>UN</v>
          </cell>
          <cell r="E8639">
            <v>43049</v>
          </cell>
          <cell r="F8639">
            <v>71043</v>
          </cell>
        </row>
        <row r="8640">
          <cell r="A8640">
            <v>105436</v>
          </cell>
          <cell r="B8640" t="str">
            <v>VALVULA DE PIE Ø11/4"BRONCE(125-150)PSI</v>
          </cell>
          <cell r="C8640" t="str">
            <v>UN</v>
          </cell>
          <cell r="E8640">
            <v>43010</v>
          </cell>
          <cell r="F8640">
            <v>56300</v>
          </cell>
        </row>
        <row r="8642">
          <cell r="A8642">
            <v>2050</v>
          </cell>
          <cell r="B8642" t="str">
            <v>VALVULA DE PIE PRESION 1¼"</v>
          </cell>
          <cell r="C8642" t="str">
            <v>UN</v>
          </cell>
          <cell r="D8642">
            <v>13102</v>
          </cell>
          <cell r="E8642">
            <v>40148</v>
          </cell>
          <cell r="F8642">
            <v>4872</v>
          </cell>
        </row>
        <row r="8644">
          <cell r="A8644">
            <v>104450</v>
          </cell>
          <cell r="B8644" t="str">
            <v>VALVULA DE PIEØ</v>
          </cell>
          <cell r="C8644" t="str">
            <v>UN</v>
          </cell>
          <cell r="E8644">
            <v>43049</v>
          </cell>
          <cell r="F8644">
            <v>256354</v>
          </cell>
        </row>
        <row r="8645">
          <cell r="A8645">
            <v>105560</v>
          </cell>
          <cell r="B8645" t="str">
            <v>VALVULA DOBLE COMPUERTA ELAS. 2" (Ver</v>
          </cell>
          <cell r="C8645" t="str">
            <v>und</v>
          </cell>
          <cell r="E8645">
            <v>42837</v>
          </cell>
          <cell r="F8645">
            <v>328440</v>
          </cell>
        </row>
        <row r="8646">
          <cell r="A8646">
            <v>105561</v>
          </cell>
          <cell r="B8646" t="str">
            <v>VALVULA DOBLE COMPUERTA ELAS. 3" (Ver</v>
          </cell>
          <cell r="C8646" t="str">
            <v>und</v>
          </cell>
          <cell r="E8646">
            <v>42837</v>
          </cell>
          <cell r="F8646">
            <v>447660.15</v>
          </cell>
        </row>
        <row r="8647">
          <cell r="A8647">
            <v>105562</v>
          </cell>
          <cell r="B8647" t="str">
            <v>VALVULA DOBLE COMPUERTA ELAS. 4" (Ver</v>
          </cell>
          <cell r="C8647" t="str">
            <v>und</v>
          </cell>
          <cell r="E8647">
            <v>42837</v>
          </cell>
          <cell r="F8647">
            <v>589026.19999999995</v>
          </cell>
        </row>
        <row r="8649">
          <cell r="A8649">
            <v>880</v>
          </cell>
          <cell r="B8649" t="str">
            <v>VALVULA ENTRADA ATLANTIS GRIVAL</v>
          </cell>
          <cell r="C8649" t="str">
            <v>UN</v>
          </cell>
          <cell r="D8649" t="str">
            <v>80670Neutro</v>
          </cell>
          <cell r="E8649">
            <v>40177</v>
          </cell>
          <cell r="F8649">
            <v>39440</v>
          </cell>
        </row>
        <row r="8651">
          <cell r="A8651">
            <v>106324</v>
          </cell>
          <cell r="B8651" t="str">
            <v>VALVULA EXPULSADORA DE AIRE</v>
          </cell>
          <cell r="C8651" t="str">
            <v>UN</v>
          </cell>
          <cell r="E8651">
            <v>42853</v>
          </cell>
          <cell r="F8651">
            <v>32487</v>
          </cell>
        </row>
        <row r="8652">
          <cell r="A8652">
            <v>104774</v>
          </cell>
          <cell r="B8652" t="str">
            <v>Valvula flotador 1"(valvula+varilla+bola bronce)</v>
          </cell>
          <cell r="C8652" t="str">
            <v>UN</v>
          </cell>
          <cell r="E8652">
            <v>42089</v>
          </cell>
          <cell r="F8652">
            <v>109620</v>
          </cell>
        </row>
        <row r="8653">
          <cell r="A8653">
            <v>104747</v>
          </cell>
          <cell r="B8653" t="str">
            <v>VALVULA FLOTADOR ROSCADA Ø3"COMPLETA</v>
          </cell>
          <cell r="C8653" t="str">
            <v>UN</v>
          </cell>
          <cell r="E8653">
            <v>42857</v>
          </cell>
          <cell r="F8653">
            <v>910112</v>
          </cell>
        </row>
        <row r="8654">
          <cell r="A8654">
            <v>104782</v>
          </cell>
          <cell r="B8654" t="str">
            <v>VALVULA FLOTADORA COMPLETA.BOLA</v>
          </cell>
          <cell r="C8654" t="str">
            <v>UN</v>
          </cell>
          <cell r="E8654">
            <v>41206</v>
          </cell>
          <cell r="F8654">
            <v>545081</v>
          </cell>
        </row>
        <row r="8656">
          <cell r="A8656">
            <v>102734</v>
          </cell>
          <cell r="B8656" t="str">
            <v>Valvula flotadora sola d=1/2"Helbert o similar</v>
          </cell>
          <cell r="C8656" t="str">
            <v>UN</v>
          </cell>
          <cell r="D8656" t="str">
            <v>C6430 Gris</v>
          </cell>
          <cell r="E8656">
            <v>42128</v>
          </cell>
          <cell r="F8656">
            <v>22620</v>
          </cell>
        </row>
        <row r="8658">
          <cell r="A8658">
            <v>106270</v>
          </cell>
          <cell r="B8658" t="str">
            <v>VALVULA MARIPOSA EXTRE. RANURA.UL/FM</v>
          </cell>
          <cell r="C8658" t="str">
            <v>UN</v>
          </cell>
          <cell r="E8658">
            <v>42849</v>
          </cell>
          <cell r="F8658">
            <v>715023</v>
          </cell>
        </row>
        <row r="8659">
          <cell r="A8659">
            <v>106266</v>
          </cell>
          <cell r="B8659" t="str">
            <v>VALVULA MARIPOSA</v>
          </cell>
          <cell r="C8659" t="str">
            <v>UN</v>
          </cell>
          <cell r="E8659">
            <v>42849</v>
          </cell>
          <cell r="F8659">
            <v>506940</v>
          </cell>
        </row>
        <row r="8660">
          <cell r="A8660">
            <v>106265</v>
          </cell>
          <cell r="B8660" t="str">
            <v>VALVULA MARIPOSA EXTREM. RANURA</v>
          </cell>
          <cell r="C8660" t="str">
            <v>UN</v>
          </cell>
          <cell r="E8660">
            <v>42849</v>
          </cell>
          <cell r="F8660">
            <v>397460</v>
          </cell>
        </row>
        <row r="8661">
          <cell r="A8661">
            <v>103449</v>
          </cell>
          <cell r="B8661" t="str">
            <v>VALVULA MARIPOSA EXTREMO RANURADO</v>
          </cell>
          <cell r="C8661" t="str">
            <v>UN</v>
          </cell>
          <cell r="E8661">
            <v>40477</v>
          </cell>
          <cell r="F8661">
            <v>1352560</v>
          </cell>
        </row>
        <row r="8662">
          <cell r="A8662">
            <v>104797</v>
          </cell>
          <cell r="B8662" t="str">
            <v>VALVULA PLASTIC. VENTILACION 2"- 145PSI-</v>
          </cell>
          <cell r="C8662" t="str">
            <v>UN</v>
          </cell>
          <cell r="E8662">
            <v>42857</v>
          </cell>
          <cell r="F8662">
            <v>109376</v>
          </cell>
        </row>
        <row r="8663">
          <cell r="A8663">
            <v>105395</v>
          </cell>
          <cell r="B8663" t="str">
            <v>VALVULA PRUEBA-DRENAJE 1" BR C-VISOR</v>
          </cell>
          <cell r="C8663" t="str">
            <v>UN</v>
          </cell>
          <cell r="E8663">
            <v>42128</v>
          </cell>
          <cell r="F8663">
            <v>298439</v>
          </cell>
        </row>
        <row r="8665">
          <cell r="A8665">
            <v>879</v>
          </cell>
          <cell r="B8665" t="str">
            <v>VALVULA Regul. ½" Plast GRIVAL</v>
          </cell>
          <cell r="C8665" t="str">
            <v>UN</v>
          </cell>
          <cell r="D8665" t="str">
            <v>C6430 Gris</v>
          </cell>
          <cell r="E8665">
            <v>40177</v>
          </cell>
          <cell r="F8665">
            <v>21924</v>
          </cell>
        </row>
        <row r="8666">
          <cell r="A8666">
            <v>102563</v>
          </cell>
          <cell r="B8666" t="str">
            <v>Valvula Selenoide d=2"(Suministro). **</v>
          </cell>
          <cell r="C8666" t="str">
            <v>UN</v>
          </cell>
          <cell r="D8666" t="str">
            <v>C6430 Gris</v>
          </cell>
          <cell r="E8666">
            <v>42758</v>
          </cell>
          <cell r="F8666">
            <v>439110</v>
          </cell>
        </row>
        <row r="8668">
          <cell r="A8668">
            <v>106267</v>
          </cell>
          <cell r="B8668" t="str">
            <v>VALVULA VASTAGO ASCEND.TIPOOS&amp;YUL/FM</v>
          </cell>
          <cell r="C8668" t="str">
            <v>UN</v>
          </cell>
          <cell r="E8668">
            <v>42849</v>
          </cell>
          <cell r="F8668">
            <v>1361360</v>
          </cell>
        </row>
        <row r="8669">
          <cell r="A8669">
            <v>104187</v>
          </cell>
          <cell r="B8669" t="str">
            <v>VALVULA/REGISTRO BOLA Ø 1" (MANIJA -</v>
          </cell>
          <cell r="C8669" t="str">
            <v>UND</v>
          </cell>
          <cell r="E8669">
            <v>42996</v>
          </cell>
          <cell r="F8669">
            <v>17500</v>
          </cell>
        </row>
        <row r="8670">
          <cell r="A8670">
            <v>103223</v>
          </cell>
          <cell r="B8670" t="str">
            <v>VALVULA/REGISTRO BOLA Ø2 EN BRONCE DE</v>
          </cell>
          <cell r="C8670" t="str">
            <v>und</v>
          </cell>
          <cell r="E8670">
            <v>42996</v>
          </cell>
          <cell r="F8670">
            <v>88900</v>
          </cell>
        </row>
        <row r="8671">
          <cell r="A8671">
            <v>104549</v>
          </cell>
          <cell r="B8671" t="str">
            <v>VALVULA/REGISTRO DE BOLA Ø 1/2"(MANIJA -</v>
          </cell>
          <cell r="C8671" t="str">
            <v>und</v>
          </cell>
          <cell r="E8671">
            <v>42993</v>
          </cell>
          <cell r="F8671">
            <v>8990</v>
          </cell>
        </row>
        <row r="8672">
          <cell r="A8672">
            <v>106269</v>
          </cell>
          <cell r="B8672" t="str">
            <v>ValvulaAngularDrenaje/pruebaVictaulicRosc1"(17</v>
          </cell>
          <cell r="C8672" t="str">
            <v>UN</v>
          </cell>
          <cell r="E8672">
            <v>42849</v>
          </cell>
          <cell r="F8672">
            <v>452200</v>
          </cell>
        </row>
        <row r="8673">
          <cell r="A8673">
            <v>105822</v>
          </cell>
          <cell r="B8673" t="str">
            <v>VálvulaMariposa</v>
          </cell>
          <cell r="C8673" t="str">
            <v>UN</v>
          </cell>
          <cell r="E8673">
            <v>42565</v>
          </cell>
          <cell r="F8673">
            <v>894360</v>
          </cell>
        </row>
        <row r="8674">
          <cell r="A8674">
            <v>105823</v>
          </cell>
          <cell r="B8674" t="str">
            <v>VálvulaMariposa</v>
          </cell>
          <cell r="C8674" t="str">
            <v>UN</v>
          </cell>
          <cell r="E8674">
            <v>42565</v>
          </cell>
          <cell r="F8674">
            <v>541140</v>
          </cell>
        </row>
        <row r="8675">
          <cell r="A8675">
            <v>103520</v>
          </cell>
          <cell r="B8675" t="str">
            <v>VENTILACION MAXI-VANT STUDOR</v>
          </cell>
          <cell r="C8675" t="str">
            <v>UN</v>
          </cell>
          <cell r="E8675">
            <v>42207</v>
          </cell>
          <cell r="F8675">
            <v>174000</v>
          </cell>
        </row>
        <row r="8676">
          <cell r="A8676">
            <v>104210</v>
          </cell>
          <cell r="B8676" t="str">
            <v>VIDRIO TEMP.10MM+MARCO</v>
          </cell>
          <cell r="C8676" t="str">
            <v>m2</v>
          </cell>
          <cell r="E8676">
            <v>40816</v>
          </cell>
          <cell r="F8676">
            <v>350000</v>
          </cell>
        </row>
        <row r="8678">
          <cell r="A8678">
            <v>101758</v>
          </cell>
          <cell r="B8678" t="str">
            <v>YEE SANITARIA PVC reducida 3" x 2"</v>
          </cell>
          <cell r="C8678" t="str">
            <v>UN</v>
          </cell>
          <cell r="D8678">
            <v>13216</v>
          </cell>
          <cell r="E8678">
            <v>40470</v>
          </cell>
          <cell r="F8678">
            <v>9643</v>
          </cell>
        </row>
        <row r="8679">
          <cell r="A8679">
            <v>101757</v>
          </cell>
          <cell r="B8679" t="str">
            <v>YEE SANITARIA PVC reducida 4" x 2"</v>
          </cell>
          <cell r="C8679" t="str">
            <v>UN</v>
          </cell>
          <cell r="D8679">
            <v>13219</v>
          </cell>
          <cell r="E8679">
            <v>40470</v>
          </cell>
          <cell r="F8679">
            <v>15112</v>
          </cell>
        </row>
        <row r="8680">
          <cell r="A8680">
            <v>1179</v>
          </cell>
          <cell r="B8680" t="str">
            <v>YEE SANITARIA PVC Ø 3" S/NORMA ICONTEC</v>
          </cell>
          <cell r="C8680" t="str">
            <v>UN</v>
          </cell>
          <cell r="D8680">
            <v>13229</v>
          </cell>
          <cell r="E8680">
            <v>42857</v>
          </cell>
          <cell r="F8680">
            <v>6400</v>
          </cell>
        </row>
        <row r="8681">
          <cell r="A8681">
            <v>1182</v>
          </cell>
          <cell r="B8681" t="str">
            <v>YEE SANITARIA PVC Ø 6" S/NORMA ICONTEC</v>
          </cell>
          <cell r="C8681" t="str">
            <v>UN</v>
          </cell>
          <cell r="D8681">
            <v>13236</v>
          </cell>
          <cell r="E8681">
            <v>42852</v>
          </cell>
          <cell r="F8681">
            <v>52714</v>
          </cell>
        </row>
        <row r="8682">
          <cell r="A8682">
            <v>451</v>
          </cell>
          <cell r="B8682" t="str">
            <v>YEE SANITARIA PVC Ø 2" S/NORMA ICONTEC</v>
          </cell>
          <cell r="C8682" t="str">
            <v>UN</v>
          </cell>
          <cell r="D8682">
            <v>13226</v>
          </cell>
          <cell r="E8682">
            <v>42852</v>
          </cell>
          <cell r="F8682">
            <v>3116</v>
          </cell>
        </row>
        <row r="8683">
          <cell r="A8683">
            <v>2062</v>
          </cell>
          <cell r="B8683" t="str">
            <v>YEE SANITARIA PVC Ø 4" S/NORMA ICONTEC</v>
          </cell>
          <cell r="C8683" t="str">
            <v>UN</v>
          </cell>
          <cell r="D8683">
            <v>13233</v>
          </cell>
          <cell r="E8683">
            <v>42852</v>
          </cell>
          <cell r="F8683">
            <v>11034</v>
          </cell>
        </row>
        <row r="8686">
          <cell r="B8686" t="str">
            <v>Tekhne Ltda. Control Integral de Obras</v>
          </cell>
        </row>
        <row r="8690">
          <cell r="B8690" t="str">
            <v>Listado de Insumos</v>
          </cell>
        </row>
        <row r="8692">
          <cell r="A8692">
            <v>43132</v>
          </cell>
          <cell r="C8692" t="str">
            <v>INSTITUTO DISTRITAL DE RECREACION Y</v>
          </cell>
          <cell r="E8692" t="str">
            <v>Página **</v>
          </cell>
        </row>
        <row r="8695">
          <cell r="A8695" t="str">
            <v>Código</v>
          </cell>
          <cell r="B8695" t="str">
            <v>Descripción</v>
          </cell>
          <cell r="D8695" t="str">
            <v>Unidad</v>
          </cell>
          <cell r="F8695" t="str">
            <v>Referencia</v>
          </cell>
        </row>
        <row r="8698">
          <cell r="A8698">
            <v>15</v>
          </cell>
          <cell r="C8698" t="str">
            <v>MADERAS</v>
          </cell>
        </row>
        <row r="8701">
          <cell r="A8701">
            <v>104669</v>
          </cell>
          <cell r="B8701" t="str">
            <v>Accesorios piso en madera (remates, tapaluces...)</v>
          </cell>
          <cell r="C8701" t="str">
            <v>M2</v>
          </cell>
          <cell r="E8701">
            <v>41183</v>
          </cell>
          <cell r="F8701">
            <v>7553</v>
          </cell>
        </row>
        <row r="8702">
          <cell r="A8702">
            <v>101704</v>
          </cell>
          <cell r="B8702" t="str">
            <v>Alistado en Madera (3x3cm)L=3m**</v>
          </cell>
          <cell r="C8702" t="str">
            <v>UN</v>
          </cell>
          <cell r="E8702">
            <v>40095</v>
          </cell>
          <cell r="F8702">
            <v>1232</v>
          </cell>
        </row>
        <row r="8704">
          <cell r="A8704">
            <v>101227</v>
          </cell>
          <cell r="B8704" t="str">
            <v>ARCHIVADOR METÁLICO DE 2.5X1X2.1</v>
          </cell>
          <cell r="C8704" t="str">
            <v>UN</v>
          </cell>
          <cell r="D8704">
            <v>6440452</v>
          </cell>
          <cell r="E8704">
            <v>40462</v>
          </cell>
          <cell r="F8704">
            <v>3016000</v>
          </cell>
        </row>
        <row r="8705">
          <cell r="A8705">
            <v>101228</v>
          </cell>
          <cell r="B8705" t="str">
            <v>ARCHIVADOR METÁLICO DE 2.6X1X2.1</v>
          </cell>
          <cell r="C8705" t="str">
            <v>UN</v>
          </cell>
          <cell r="D8705">
            <v>6440452</v>
          </cell>
          <cell r="E8705">
            <v>40462</v>
          </cell>
          <cell r="F8705">
            <v>3770000</v>
          </cell>
        </row>
        <row r="8706">
          <cell r="A8706">
            <v>101229</v>
          </cell>
          <cell r="B8706" t="str">
            <v>ARCHIVADOR METÁLICO DE 3.6X1X2.1</v>
          </cell>
          <cell r="C8706" t="str">
            <v>UN</v>
          </cell>
          <cell r="D8706">
            <v>6440452</v>
          </cell>
          <cell r="E8706">
            <v>39770</v>
          </cell>
          <cell r="F8706">
            <v>5278000</v>
          </cell>
        </row>
        <row r="8707">
          <cell r="A8707">
            <v>101229</v>
          </cell>
          <cell r="B8707" t="str">
            <v>ARCHIVADOR METÁLICO DE 3.6X1X2.1</v>
          </cell>
          <cell r="C8707" t="str">
            <v>UN</v>
          </cell>
          <cell r="D8707">
            <v>6440452</v>
          </cell>
          <cell r="E8707">
            <v>40462</v>
          </cell>
          <cell r="F8707">
            <v>5278000</v>
          </cell>
        </row>
        <row r="8708">
          <cell r="A8708">
            <v>102285</v>
          </cell>
          <cell r="B8708" t="str">
            <v>ARCHIVADOR METÁLICO2X1</v>
          </cell>
          <cell r="C8708" t="str">
            <v>UN</v>
          </cell>
          <cell r="D8708">
            <v>6440452</v>
          </cell>
          <cell r="E8708">
            <v>40113</v>
          </cell>
          <cell r="F8708">
            <v>245000</v>
          </cell>
        </row>
        <row r="8709">
          <cell r="A8709">
            <v>102667</v>
          </cell>
          <cell r="B8709" t="str">
            <v>ArchivadorMinitorre2X1</v>
          </cell>
          <cell r="C8709" t="str">
            <v>UN</v>
          </cell>
          <cell r="D8709">
            <v>6440452</v>
          </cell>
          <cell r="E8709">
            <v>40283</v>
          </cell>
          <cell r="F8709">
            <v>297000</v>
          </cell>
        </row>
        <row r="8710">
          <cell r="A8710">
            <v>4032</v>
          </cell>
          <cell r="B8710" t="str">
            <v>ARCHIVO 2 CAJONES UNA GAVETA</v>
          </cell>
          <cell r="C8710" t="str">
            <v>UN</v>
          </cell>
          <cell r="D8710">
            <v>44300</v>
          </cell>
          <cell r="E8710">
            <v>40470</v>
          </cell>
          <cell r="F8710">
            <v>289899</v>
          </cell>
        </row>
        <row r="8711">
          <cell r="A8711">
            <v>4033</v>
          </cell>
          <cell r="B8711" t="str">
            <v>ARCHIVO 4 GAVETAS REF. 6.3400.52.01</v>
          </cell>
          <cell r="C8711" t="str">
            <v>UN</v>
          </cell>
          <cell r="D8711">
            <v>63400</v>
          </cell>
          <cell r="E8711">
            <v>40240</v>
          </cell>
          <cell r="F8711">
            <v>606000</v>
          </cell>
        </row>
        <row r="8712">
          <cell r="A8712">
            <v>102274</v>
          </cell>
          <cell r="B8712" t="str">
            <v>ARCHIVO METALICO PARA PUESTO DE</v>
          </cell>
          <cell r="C8712" t="str">
            <v>UN</v>
          </cell>
          <cell r="D8712">
            <v>63400</v>
          </cell>
          <cell r="E8712">
            <v>40444</v>
          </cell>
          <cell r="F8712">
            <v>110250</v>
          </cell>
        </row>
        <row r="8714">
          <cell r="A8714">
            <v>101489</v>
          </cell>
          <cell r="B8714" t="str">
            <v>Base plana para punta 5/8" en cobre</v>
          </cell>
          <cell r="C8714" t="str">
            <v>UN</v>
          </cell>
          <cell r="E8714">
            <v>39988</v>
          </cell>
          <cell r="F8714">
            <v>87000</v>
          </cell>
        </row>
        <row r="8715">
          <cell r="A8715">
            <v>101489</v>
          </cell>
          <cell r="B8715" t="str">
            <v>Base plana para punta 5/8" en cobre</v>
          </cell>
          <cell r="C8715" t="str">
            <v>UN</v>
          </cell>
          <cell r="E8715">
            <v>40470</v>
          </cell>
          <cell r="F8715">
            <v>87000</v>
          </cell>
        </row>
        <row r="8716">
          <cell r="A8716">
            <v>2355</v>
          </cell>
          <cell r="B8716" t="str">
            <v>BASTIDOR ABARCO</v>
          </cell>
          <cell r="C8716" t="str">
            <v>UN</v>
          </cell>
          <cell r="E8716">
            <v>40035</v>
          </cell>
          <cell r="F8716">
            <v>6400</v>
          </cell>
        </row>
        <row r="8717">
          <cell r="A8717">
            <v>2359</v>
          </cell>
          <cell r="B8717" t="str">
            <v>BASTIDOR AMARILLO</v>
          </cell>
          <cell r="C8717" t="str">
            <v>UN</v>
          </cell>
          <cell r="E8717">
            <v>40035</v>
          </cell>
          <cell r="F8717">
            <v>3000</v>
          </cell>
        </row>
        <row r="8719">
          <cell r="A8719">
            <v>4030</v>
          </cell>
          <cell r="B8719" t="str">
            <v>BIBLIOTECA MODULAR 6 ENTREPAÑOS REF.</v>
          </cell>
          <cell r="C8719" t="str">
            <v>UN</v>
          </cell>
          <cell r="D8719">
            <v>62107</v>
          </cell>
          <cell r="E8719">
            <v>39892</v>
          </cell>
          <cell r="F8719">
            <v>239000</v>
          </cell>
        </row>
        <row r="8721">
          <cell r="A8721">
            <v>102715</v>
          </cell>
          <cell r="B8721" t="str">
            <v>BOCEL MADERA TRIANGULAR</v>
          </cell>
          <cell r="C8721" t="str">
            <v>ML</v>
          </cell>
          <cell r="E8721">
            <v>42760</v>
          </cell>
          <cell r="F8721">
            <v>1071</v>
          </cell>
        </row>
        <row r="8723">
          <cell r="A8723">
            <v>31915</v>
          </cell>
          <cell r="B8723" t="str">
            <v>CAOBA AFRICANO</v>
          </cell>
          <cell r="C8723" t="str">
            <v>UN</v>
          </cell>
          <cell r="D8723" t="str">
            <v>TIPO B</v>
          </cell>
          <cell r="E8723">
            <v>40102</v>
          </cell>
          <cell r="F8723">
            <v>40600</v>
          </cell>
        </row>
        <row r="8724">
          <cell r="A8724">
            <v>31916</v>
          </cell>
          <cell r="B8724" t="str">
            <v>CEDRO PUERTO ASIS</v>
          </cell>
          <cell r="C8724" t="str">
            <v>UN</v>
          </cell>
          <cell r="D8724" t="str">
            <v>TIPO B</v>
          </cell>
          <cell r="E8724">
            <v>40102</v>
          </cell>
          <cell r="F8724">
            <v>57420</v>
          </cell>
        </row>
        <row r="8726">
          <cell r="A8726">
            <v>100597</v>
          </cell>
          <cell r="B8726" t="str">
            <v>Cerco 8x.8x.1 polipropileno alto impacto**</v>
          </cell>
          <cell r="C8726" t="str">
            <v>ML</v>
          </cell>
          <cell r="E8726">
            <v>40094</v>
          </cell>
          <cell r="F8726">
            <v>22995</v>
          </cell>
        </row>
        <row r="8727">
          <cell r="A8727">
            <v>100601</v>
          </cell>
          <cell r="B8727" t="str">
            <v>Cerco 8x.8x.1 polipropileno bajo impacto DUROK</v>
          </cell>
          <cell r="C8727" t="str">
            <v>ML</v>
          </cell>
          <cell r="E8727">
            <v>40094</v>
          </cell>
          <cell r="F8727">
            <v>66653</v>
          </cell>
        </row>
        <row r="8728">
          <cell r="A8728">
            <v>100600</v>
          </cell>
          <cell r="B8728" t="str">
            <v>Cerco 8x.8x.1 polipropileno mediano impacto **</v>
          </cell>
          <cell r="C8728" t="str">
            <v>ML</v>
          </cell>
          <cell r="E8728">
            <v>40094</v>
          </cell>
          <cell r="F8728">
            <v>83318</v>
          </cell>
        </row>
        <row r="8729">
          <cell r="A8729">
            <v>104454</v>
          </cell>
          <cell r="B8729" t="str">
            <v>CERCO ABARCO CEPILLADO(8X8CM) L=4M</v>
          </cell>
          <cell r="C8729" t="str">
            <v>UN</v>
          </cell>
          <cell r="E8729">
            <v>42081</v>
          </cell>
          <cell r="F8729">
            <v>113100</v>
          </cell>
        </row>
        <row r="8730">
          <cell r="A8730">
            <v>104169</v>
          </cell>
          <cell r="B8730" t="str">
            <v>CERCO ORDINARIO (10X10CM) L=3M</v>
          </cell>
          <cell r="C8730" t="str">
            <v>ML</v>
          </cell>
          <cell r="E8730">
            <v>42081</v>
          </cell>
          <cell r="F8730">
            <v>5220</v>
          </cell>
        </row>
        <row r="8731">
          <cell r="A8731">
            <v>104170</v>
          </cell>
          <cell r="B8731" t="str">
            <v>CERCO ORDINARIO (10X10CM) L=4M</v>
          </cell>
          <cell r="C8731" t="str">
            <v>ML</v>
          </cell>
          <cell r="E8731">
            <v>42081</v>
          </cell>
          <cell r="F8731">
            <v>6960</v>
          </cell>
        </row>
        <row r="8732">
          <cell r="A8732">
            <v>885</v>
          </cell>
          <cell r="B8732" t="str">
            <v>CERCO ORDINARIO (8cmx8cm) L=3M</v>
          </cell>
          <cell r="C8732" t="str">
            <v>ML</v>
          </cell>
          <cell r="E8732">
            <v>42760</v>
          </cell>
          <cell r="F8732">
            <v>6148</v>
          </cell>
        </row>
        <row r="8733">
          <cell r="A8733">
            <v>2106</v>
          </cell>
          <cell r="B8733" t="str">
            <v>CERCO ORDINARIO (8cmx8cm) L=3M</v>
          </cell>
          <cell r="C8733" t="str">
            <v>UN</v>
          </cell>
          <cell r="E8733">
            <v>42760</v>
          </cell>
          <cell r="F8733">
            <v>18445</v>
          </cell>
        </row>
        <row r="8734">
          <cell r="A8734">
            <v>101285</v>
          </cell>
          <cell r="B8734" t="str">
            <v>CERCO ORDINARIO (8cmx8cm) L=4M</v>
          </cell>
          <cell r="C8734" t="str">
            <v>ML</v>
          </cell>
          <cell r="E8734">
            <v>42789</v>
          </cell>
          <cell r="F8734">
            <v>7735</v>
          </cell>
        </row>
        <row r="8735">
          <cell r="A8735">
            <v>102418</v>
          </cell>
          <cell r="B8735" t="str">
            <v>CERCO ORDINARIO INMUNIZ. X</v>
          </cell>
          <cell r="C8735" t="str">
            <v>UN</v>
          </cell>
          <cell r="E8735">
            <v>42863</v>
          </cell>
          <cell r="F8735">
            <v>14875</v>
          </cell>
        </row>
        <row r="8736">
          <cell r="A8736">
            <v>3287</v>
          </cell>
          <cell r="B8736" t="str">
            <v>CHAZOS DE MADERA</v>
          </cell>
          <cell r="C8736" t="str">
            <v>UN</v>
          </cell>
          <cell r="E8736">
            <v>40588</v>
          </cell>
          <cell r="F8736">
            <v>700</v>
          </cell>
        </row>
        <row r="8737">
          <cell r="A8737">
            <v>3900</v>
          </cell>
          <cell r="B8737" t="str">
            <v>CLOSET CEDRO 2.20x1.20 (materiales)</v>
          </cell>
          <cell r="C8737" t="str">
            <v>UN</v>
          </cell>
          <cell r="E8737">
            <v>40026</v>
          </cell>
          <cell r="F8737">
            <v>580000</v>
          </cell>
        </row>
        <row r="8738">
          <cell r="A8738">
            <v>3997</v>
          </cell>
          <cell r="B8738" t="str">
            <v>CLOSET TRIPLEX 2.20x1.20 (materiales)</v>
          </cell>
          <cell r="C8738" t="str">
            <v>UN</v>
          </cell>
          <cell r="E8738">
            <v>39660</v>
          </cell>
          <cell r="F8738">
            <v>508800</v>
          </cell>
        </row>
        <row r="8739">
          <cell r="A8739">
            <v>3698</v>
          </cell>
          <cell r="B8739" t="str">
            <v>CRUCETA MADERA INMUNIZ. 2.5</v>
          </cell>
          <cell r="C8739" t="str">
            <v>UN</v>
          </cell>
          <cell r="E8739">
            <v>42599</v>
          </cell>
          <cell r="F8739">
            <v>114000</v>
          </cell>
        </row>
        <row r="8740">
          <cell r="A8740">
            <v>883</v>
          </cell>
          <cell r="B8740" t="str">
            <v>CUARTOBOCEL MEDIA CAÑA 2 x 2 x 2.80</v>
          </cell>
          <cell r="C8740" t="str">
            <v>ML</v>
          </cell>
          <cell r="E8740">
            <v>39662</v>
          </cell>
          <cell r="F8740">
            <v>832</v>
          </cell>
        </row>
        <row r="8741">
          <cell r="A8741">
            <v>2416</v>
          </cell>
          <cell r="B8741" t="str">
            <v>CUARTON / DURMIENTE EN FLORMORADO</v>
          </cell>
          <cell r="C8741" t="str">
            <v>UN</v>
          </cell>
          <cell r="E8741">
            <v>41121</v>
          </cell>
          <cell r="F8741">
            <v>8120</v>
          </cell>
        </row>
        <row r="8742">
          <cell r="A8742">
            <v>104425</v>
          </cell>
          <cell r="B8742" t="str">
            <v>CUARTON /DURMIENTE EN ORDINARIO</v>
          </cell>
          <cell r="C8742" t="str">
            <v>und</v>
          </cell>
          <cell r="E8742">
            <v>41121</v>
          </cell>
          <cell r="F8742">
            <v>3712</v>
          </cell>
        </row>
        <row r="8743">
          <cell r="A8743">
            <v>2413</v>
          </cell>
          <cell r="B8743" t="str">
            <v>CUARTON /DURMIENTE EN AMARILLO</v>
          </cell>
          <cell r="C8743" t="str">
            <v>UN</v>
          </cell>
          <cell r="E8743">
            <v>41121</v>
          </cell>
          <cell r="F8743">
            <v>6960</v>
          </cell>
        </row>
        <row r="8744">
          <cell r="A8744">
            <v>3746</v>
          </cell>
          <cell r="B8744" t="str">
            <v>CUARTON OTOBO 4 x 2 x 3.00</v>
          </cell>
          <cell r="C8744" t="str">
            <v>UN</v>
          </cell>
          <cell r="E8744">
            <v>39659</v>
          </cell>
          <cell r="F8744">
            <v>2650</v>
          </cell>
        </row>
        <row r="8745">
          <cell r="A8745">
            <v>2420</v>
          </cell>
          <cell r="B8745" t="str">
            <v>CUARTON OTOBO 4 x 3 x 3m</v>
          </cell>
          <cell r="C8745" t="str">
            <v>UN</v>
          </cell>
          <cell r="E8745">
            <v>39659</v>
          </cell>
          <cell r="F8745">
            <v>2650</v>
          </cell>
        </row>
        <row r="8746">
          <cell r="A8746">
            <v>2422</v>
          </cell>
          <cell r="B8746" t="str">
            <v>CUARTON/DUEMIENTE EN SAJO (4X4X3M)</v>
          </cell>
          <cell r="C8746" t="str">
            <v>UN</v>
          </cell>
          <cell r="E8746">
            <v>41121</v>
          </cell>
          <cell r="F8746">
            <v>4872</v>
          </cell>
        </row>
        <row r="8747">
          <cell r="A8747">
            <v>2412</v>
          </cell>
          <cell r="B8747" t="str">
            <v>CUARTON/DURMIENTE EN ABARCO (4X4X3M)</v>
          </cell>
          <cell r="C8747" t="str">
            <v>UN</v>
          </cell>
          <cell r="E8747">
            <v>41121</v>
          </cell>
          <cell r="F8747">
            <v>17400</v>
          </cell>
        </row>
        <row r="8748">
          <cell r="A8748">
            <v>3699</v>
          </cell>
          <cell r="B8748" t="str">
            <v>DIAGONAL ANGULO RECTO 1 1/2" x 3/16 x 1.40.</v>
          </cell>
          <cell r="C8748" t="str">
            <v>UN</v>
          </cell>
          <cell r="E8748">
            <v>39892</v>
          </cell>
          <cell r="F8748">
            <v>22620</v>
          </cell>
        </row>
        <row r="8749">
          <cell r="A8749">
            <v>3278</v>
          </cell>
          <cell r="B8749" t="str">
            <v>DURMIENTE ABARCO 4mx.(0.04mx0.04m)</v>
          </cell>
          <cell r="C8749" t="str">
            <v>ML</v>
          </cell>
          <cell r="E8749">
            <v>41176</v>
          </cell>
          <cell r="F8749">
            <v>5800</v>
          </cell>
        </row>
        <row r="8750">
          <cell r="A8750">
            <v>891</v>
          </cell>
          <cell r="B8750" t="str">
            <v>DURMIENTE ORDINARIO (4x4CM) L=3M</v>
          </cell>
          <cell r="C8750" t="str">
            <v>ML</v>
          </cell>
          <cell r="E8750">
            <v>42760</v>
          </cell>
          <cell r="F8750">
            <v>1388</v>
          </cell>
        </row>
        <row r="8751">
          <cell r="A8751">
            <v>2665</v>
          </cell>
          <cell r="B8751" t="str">
            <v>DURMIENTE ORDINARIO (0.04m x 0.04m) x 2.80</v>
          </cell>
          <cell r="C8751" t="str">
            <v>ML</v>
          </cell>
          <cell r="E8751">
            <v>41068</v>
          </cell>
          <cell r="F8751">
            <v>696</v>
          </cell>
        </row>
        <row r="8752">
          <cell r="A8752">
            <v>2666</v>
          </cell>
          <cell r="B8752" t="str">
            <v>DURMIENTE ORDINARIO (4CMx4CM) L=6M</v>
          </cell>
          <cell r="C8752" t="str">
            <v>ML</v>
          </cell>
          <cell r="E8752">
            <v>42759</v>
          </cell>
          <cell r="F8752">
            <v>2578</v>
          </cell>
        </row>
        <row r="8753">
          <cell r="A8753">
            <v>892</v>
          </cell>
          <cell r="B8753" t="str">
            <v>DURMIENTE ORDINARIO (4x4CM) L=4M</v>
          </cell>
          <cell r="C8753" t="str">
            <v>ML</v>
          </cell>
          <cell r="E8753">
            <v>42760</v>
          </cell>
          <cell r="F8753">
            <v>1785</v>
          </cell>
        </row>
        <row r="8756">
          <cell r="B8756" t="str">
            <v>Tekhne Ltda. Control Integral de Obras</v>
          </cell>
        </row>
        <row r="8760">
          <cell r="B8760" t="str">
            <v>Listado de Insumos</v>
          </cell>
        </row>
        <row r="8762">
          <cell r="A8762">
            <v>43132</v>
          </cell>
          <cell r="C8762" t="str">
            <v>INSTITUTO DISTRITAL DE RECREACION Y</v>
          </cell>
          <cell r="E8762" t="str">
            <v>Página **</v>
          </cell>
        </row>
        <row r="8765">
          <cell r="A8765" t="str">
            <v>Código</v>
          </cell>
          <cell r="B8765" t="str">
            <v>Descripción</v>
          </cell>
          <cell r="D8765" t="str">
            <v>Unidad</v>
          </cell>
          <cell r="F8765" t="str">
            <v>Referencia</v>
          </cell>
        </row>
        <row r="8768">
          <cell r="A8768">
            <v>101149</v>
          </cell>
          <cell r="B8768" t="str">
            <v>DURMIENTE ORDINARIO (5x5CM) L=3M</v>
          </cell>
          <cell r="C8768" t="str">
            <v>ML</v>
          </cell>
          <cell r="E8768">
            <v>42758</v>
          </cell>
          <cell r="F8768">
            <v>2182</v>
          </cell>
        </row>
        <row r="8769">
          <cell r="A8769">
            <v>101288</v>
          </cell>
          <cell r="B8769" t="str">
            <v>DURMIENTE ORDINARIO 5Mx.04x.04</v>
          </cell>
          <cell r="C8769" t="str">
            <v>ML</v>
          </cell>
          <cell r="E8769">
            <v>41068</v>
          </cell>
          <cell r="F8769">
            <v>1740</v>
          </cell>
        </row>
        <row r="8770">
          <cell r="A8770">
            <v>104868</v>
          </cell>
          <cell r="B8770" t="str">
            <v>DURMIENTE PINO SECO CEPILLADO (4X4CM)</v>
          </cell>
          <cell r="C8770" t="str">
            <v>ML</v>
          </cell>
          <cell r="E8770">
            <v>41232</v>
          </cell>
          <cell r="F8770">
            <v>1933</v>
          </cell>
        </row>
        <row r="8772">
          <cell r="A8772">
            <v>101171</v>
          </cell>
          <cell r="B8772" t="str">
            <v>Escrit. archivador metálico (Rec.IDRD) **</v>
          </cell>
          <cell r="C8772" t="str">
            <v>UN</v>
          </cell>
          <cell r="D8772">
            <v>6441052</v>
          </cell>
          <cell r="E8772">
            <v>40470</v>
          </cell>
          <cell r="F8772">
            <v>419154</v>
          </cell>
        </row>
        <row r="8773">
          <cell r="A8773">
            <v>101167</v>
          </cell>
          <cell r="B8773" t="str">
            <v>Escrit. cost. H metálico (Rec.IDRD) **</v>
          </cell>
          <cell r="C8773" t="str">
            <v>UN</v>
          </cell>
          <cell r="D8773">
            <v>6441052</v>
          </cell>
          <cell r="E8773">
            <v>40470</v>
          </cell>
          <cell r="F8773">
            <v>74680</v>
          </cell>
        </row>
        <row r="8774">
          <cell r="A8774">
            <v>101169</v>
          </cell>
          <cell r="B8774" t="str">
            <v>Escrit. portateclado plástico (Rec.IDRD) **</v>
          </cell>
          <cell r="C8774" t="str">
            <v>UN</v>
          </cell>
          <cell r="D8774">
            <v>6441052</v>
          </cell>
          <cell r="E8774">
            <v>40470</v>
          </cell>
          <cell r="F8774">
            <v>35322</v>
          </cell>
        </row>
        <row r="8775">
          <cell r="A8775">
            <v>101165</v>
          </cell>
          <cell r="B8775" t="str">
            <v>Escrit. superf. fórmica 0.575X1.49C (Rec.IDRD) **</v>
          </cell>
          <cell r="C8775" t="str">
            <v>UN</v>
          </cell>
          <cell r="D8775">
            <v>6441052</v>
          </cell>
          <cell r="E8775">
            <v>40470</v>
          </cell>
          <cell r="F8775">
            <v>261355</v>
          </cell>
        </row>
        <row r="8776">
          <cell r="A8776">
            <v>101166</v>
          </cell>
          <cell r="B8776" t="str">
            <v>Escrit. superf. P fórmica 0.84X1.41 (Rec.IDRD) **</v>
          </cell>
          <cell r="C8776" t="str">
            <v>UN</v>
          </cell>
          <cell r="D8776">
            <v>6441052</v>
          </cell>
          <cell r="E8776">
            <v>40470</v>
          </cell>
          <cell r="F8776">
            <v>342031</v>
          </cell>
        </row>
        <row r="8777">
          <cell r="A8777">
            <v>4029</v>
          </cell>
          <cell r="B8777" t="str">
            <v>ESCRITORIO AUXILIAR KEFREN</v>
          </cell>
          <cell r="C8777" t="str">
            <v>UN</v>
          </cell>
          <cell r="D8777">
            <v>6441052</v>
          </cell>
          <cell r="E8777">
            <v>40470</v>
          </cell>
          <cell r="F8777">
            <v>239295</v>
          </cell>
        </row>
        <row r="8778">
          <cell r="A8778">
            <v>4027</v>
          </cell>
          <cell r="B8778" t="str">
            <v>ESCRITORIO EJECUTIVO KEFREN</v>
          </cell>
          <cell r="C8778" t="str">
            <v>UN</v>
          </cell>
          <cell r="D8778">
            <v>6441552</v>
          </cell>
          <cell r="E8778">
            <v>40470</v>
          </cell>
          <cell r="F8778">
            <v>200000</v>
          </cell>
        </row>
        <row r="8779">
          <cell r="A8779">
            <v>4034</v>
          </cell>
          <cell r="B8779" t="str">
            <v>ESTACION DE COMPUTO HOME</v>
          </cell>
          <cell r="C8779" t="str">
            <v>UN</v>
          </cell>
          <cell r="D8779">
            <v>6708352</v>
          </cell>
          <cell r="E8779">
            <v>40470</v>
          </cell>
          <cell r="F8779">
            <v>2139774</v>
          </cell>
        </row>
        <row r="8780">
          <cell r="A8780">
            <v>4035</v>
          </cell>
          <cell r="B8780" t="str">
            <v>ESTACION MULTIMEDIA HOME</v>
          </cell>
          <cell r="C8780" t="str">
            <v>UN</v>
          </cell>
          <cell r="D8780">
            <v>6702652</v>
          </cell>
          <cell r="E8780">
            <v>40470</v>
          </cell>
          <cell r="F8780">
            <v>288000</v>
          </cell>
        </row>
        <row r="8781">
          <cell r="A8781">
            <v>101117</v>
          </cell>
          <cell r="B8781" t="str">
            <v>ESTACION MULTIMEDIA HOME</v>
          </cell>
          <cell r="C8781" t="str">
            <v>UN</v>
          </cell>
          <cell r="D8781">
            <v>6702652</v>
          </cell>
          <cell r="E8781">
            <v>40470</v>
          </cell>
          <cell r="F8781">
            <v>305280</v>
          </cell>
        </row>
        <row r="8782">
          <cell r="A8782">
            <v>4028</v>
          </cell>
          <cell r="B8782" t="str">
            <v>ESTACION PARA COMPUTO KEFREN</v>
          </cell>
          <cell r="C8782" t="str">
            <v>UN</v>
          </cell>
          <cell r="D8782">
            <v>6740052</v>
          </cell>
          <cell r="E8782">
            <v>40470</v>
          </cell>
          <cell r="F8782">
            <v>389439</v>
          </cell>
        </row>
        <row r="8784">
          <cell r="A8784">
            <v>102417</v>
          </cell>
          <cell r="B8784" t="str">
            <v>Esterilla Guadua (A=0.40M) L=4M</v>
          </cell>
          <cell r="C8784" t="str">
            <v>UND</v>
          </cell>
          <cell r="E8784">
            <v>42857</v>
          </cell>
          <cell r="F8784">
            <v>4400</v>
          </cell>
        </row>
        <row r="8785">
          <cell r="A8785">
            <v>924</v>
          </cell>
          <cell r="B8785" t="str">
            <v>FORMALETA LISTON EN AMARILLO + REPISA</v>
          </cell>
          <cell r="C8785" t="str">
            <v>M2</v>
          </cell>
          <cell r="E8785">
            <v>42081</v>
          </cell>
          <cell r="F8785">
            <v>63800</v>
          </cell>
        </row>
        <row r="8787">
          <cell r="A8787">
            <v>896</v>
          </cell>
          <cell r="B8787" t="str">
            <v>FORMALITE F-8 - UNICOLOR BLANCO</v>
          </cell>
          <cell r="C8787" t="str">
            <v>UN</v>
          </cell>
          <cell r="D8787" t="str">
            <v>POSTFORM</v>
          </cell>
          <cell r="E8787">
            <v>40470</v>
          </cell>
          <cell r="F8787">
            <v>105548</v>
          </cell>
        </row>
        <row r="8788">
          <cell r="A8788">
            <v>895</v>
          </cell>
          <cell r="B8788" t="str">
            <v>FORMALITE BRILLANTE F-6 - COLOR BLANCO</v>
          </cell>
          <cell r="C8788" t="str">
            <v>UN</v>
          </cell>
          <cell r="D8788">
            <v>2102</v>
          </cell>
          <cell r="E8788">
            <v>40470</v>
          </cell>
          <cell r="F8788">
            <v>60946</v>
          </cell>
        </row>
        <row r="8789">
          <cell r="A8789">
            <v>897</v>
          </cell>
          <cell r="B8789" t="str">
            <v>FORMALITE TEXTURADO F-6</v>
          </cell>
          <cell r="C8789" t="str">
            <v>UN</v>
          </cell>
          <cell r="D8789" t="str">
            <v>2109-Posfor</v>
          </cell>
          <cell r="E8789">
            <v>40470</v>
          </cell>
          <cell r="F8789">
            <v>60946</v>
          </cell>
        </row>
        <row r="8790">
          <cell r="A8790">
            <v>898</v>
          </cell>
          <cell r="B8790" t="str">
            <v>FORMALITE TEXTURADO F-8 - COLOR</v>
          </cell>
          <cell r="C8790" t="str">
            <v>UN</v>
          </cell>
          <cell r="D8790" t="str">
            <v>Posformable</v>
          </cell>
          <cell r="E8790">
            <v>40470</v>
          </cell>
          <cell r="F8790">
            <v>76954</v>
          </cell>
        </row>
        <row r="8791">
          <cell r="A8791">
            <v>512</v>
          </cell>
          <cell r="B8791" t="str">
            <v>FORMAPLAC NORMAL 2.44x1.22 9mm</v>
          </cell>
          <cell r="C8791" t="str">
            <v>UN</v>
          </cell>
          <cell r="D8791" t="str">
            <v>Lamina</v>
          </cell>
          <cell r="E8791">
            <v>40470</v>
          </cell>
          <cell r="F8791">
            <v>67280</v>
          </cell>
        </row>
        <row r="8792">
          <cell r="A8792">
            <v>2069</v>
          </cell>
          <cell r="B8792" t="str">
            <v>FORMAPLAC NORMAL 2.44x1.22 18mm</v>
          </cell>
          <cell r="C8792" t="str">
            <v>UN</v>
          </cell>
          <cell r="D8792" t="str">
            <v>Lamina</v>
          </cell>
          <cell r="E8792">
            <v>40470</v>
          </cell>
          <cell r="F8792">
            <v>122960</v>
          </cell>
        </row>
        <row r="8794">
          <cell r="A8794">
            <v>903</v>
          </cell>
          <cell r="B8794" t="str">
            <v>GUADUA</v>
          </cell>
          <cell r="C8794" t="str">
            <v>ML</v>
          </cell>
          <cell r="E8794">
            <v>40094</v>
          </cell>
          <cell r="F8794">
            <v>5800</v>
          </cell>
        </row>
        <row r="8795">
          <cell r="A8795">
            <v>904</v>
          </cell>
          <cell r="B8795" t="str">
            <v>GUARDAESCOBA CEDRO MACHO 6 Cm.</v>
          </cell>
          <cell r="C8795" t="str">
            <v>ML</v>
          </cell>
          <cell r="E8795">
            <v>42115</v>
          </cell>
          <cell r="F8795">
            <v>13533</v>
          </cell>
        </row>
        <row r="8796">
          <cell r="A8796">
            <v>905</v>
          </cell>
          <cell r="B8796" t="str">
            <v>GUARDAESCOBA CEDRO MACHO 8 Cm.</v>
          </cell>
          <cell r="C8796" t="str">
            <v>ML</v>
          </cell>
          <cell r="E8796">
            <v>42993</v>
          </cell>
          <cell r="F8796">
            <v>9520</v>
          </cell>
        </row>
        <row r="8797">
          <cell r="A8797">
            <v>178</v>
          </cell>
          <cell r="B8797" t="str">
            <v>GUARDAESCOBA VIROLA 6 Cm.</v>
          </cell>
          <cell r="C8797" t="str">
            <v>ML</v>
          </cell>
          <cell r="E8797">
            <v>40045</v>
          </cell>
          <cell r="F8797">
            <v>1160</v>
          </cell>
        </row>
        <row r="8798">
          <cell r="A8798">
            <v>179</v>
          </cell>
          <cell r="B8798" t="str">
            <v>GUARDAESCOBA VIROLA 8 Cm.</v>
          </cell>
          <cell r="C8798" t="str">
            <v>ML</v>
          </cell>
          <cell r="E8798">
            <v>40470</v>
          </cell>
          <cell r="F8798">
            <v>1856</v>
          </cell>
        </row>
        <row r="8799">
          <cell r="A8799">
            <v>182</v>
          </cell>
          <cell r="B8799" t="str">
            <v>GUARDAESCOBA ZAPAN NAZAREN 8cm</v>
          </cell>
          <cell r="C8799" t="str">
            <v>ML</v>
          </cell>
          <cell r="E8799">
            <v>40470</v>
          </cell>
          <cell r="F8799">
            <v>6493</v>
          </cell>
        </row>
        <row r="8800">
          <cell r="A8800">
            <v>105916</v>
          </cell>
          <cell r="B8800" t="str">
            <v>hoja puerta entamborada (80x2.05-2.20)</v>
          </cell>
          <cell r="C8800" t="str">
            <v>und</v>
          </cell>
          <cell r="E8800">
            <v>42975</v>
          </cell>
          <cell r="F8800">
            <v>371900</v>
          </cell>
        </row>
        <row r="8802">
          <cell r="A8802">
            <v>2322</v>
          </cell>
          <cell r="B8802" t="str">
            <v>IMPLEMENTO CANTO REDONDEADO</v>
          </cell>
          <cell r="C8802" t="str">
            <v>UN</v>
          </cell>
          <cell r="D8802">
            <v>59057</v>
          </cell>
          <cell r="E8802">
            <v>40470</v>
          </cell>
          <cell r="F8802">
            <v>17500</v>
          </cell>
        </row>
        <row r="8803">
          <cell r="A8803">
            <v>2320</v>
          </cell>
          <cell r="B8803" t="str">
            <v>IMPLEMENTO MIRILLA CORTA FORTEC</v>
          </cell>
          <cell r="C8803" t="str">
            <v>UN</v>
          </cell>
          <cell r="D8803">
            <v>97133</v>
          </cell>
          <cell r="E8803">
            <v>40470</v>
          </cell>
          <cell r="F8803">
            <v>30150</v>
          </cell>
        </row>
        <row r="8804">
          <cell r="A8804">
            <v>2321</v>
          </cell>
          <cell r="B8804" t="str">
            <v>IMPLEMENTO MIRILLA LARGA FORTEC</v>
          </cell>
          <cell r="C8804" t="str">
            <v>UN</v>
          </cell>
          <cell r="D8804">
            <v>97134</v>
          </cell>
          <cell r="E8804">
            <v>40470</v>
          </cell>
          <cell r="F8804">
            <v>49900</v>
          </cell>
        </row>
        <row r="8805">
          <cell r="A8805">
            <v>982</v>
          </cell>
          <cell r="B8805" t="str">
            <v>IMPLEMENTO VENTANILLA PISAVIDRIO</v>
          </cell>
          <cell r="C8805" t="str">
            <v>UN</v>
          </cell>
          <cell r="D8805">
            <v>82203</v>
          </cell>
          <cell r="E8805">
            <v>40470</v>
          </cell>
          <cell r="F8805">
            <v>1750</v>
          </cell>
        </row>
        <row r="8807">
          <cell r="A8807">
            <v>101219</v>
          </cell>
          <cell r="B8807" t="str">
            <v>Lámina 1.2 x 2.40 Formica Escritorio</v>
          </cell>
          <cell r="C8807" t="str">
            <v>UN</v>
          </cell>
          <cell r="E8807">
            <v>40470</v>
          </cell>
          <cell r="F8807">
            <v>67280</v>
          </cell>
        </row>
        <row r="8808">
          <cell r="A8808">
            <v>106474</v>
          </cell>
          <cell r="B8808" t="str">
            <v>LAMINA DE TRIPLEX DE 9 M.M x 1,22 x 2,44</v>
          </cell>
          <cell r="C8808" t="str">
            <v>und</v>
          </cell>
          <cell r="E8808">
            <v>42996</v>
          </cell>
          <cell r="F8808">
            <v>56900</v>
          </cell>
        </row>
        <row r="8809">
          <cell r="A8809">
            <v>104575</v>
          </cell>
          <cell r="B8809" t="str">
            <v>LAMINA MADECOR E:12mm (1.53x2.54m)</v>
          </cell>
          <cell r="C8809" t="str">
            <v>und</v>
          </cell>
          <cell r="E8809">
            <v>41170</v>
          </cell>
          <cell r="F8809">
            <v>133500</v>
          </cell>
        </row>
        <row r="8810">
          <cell r="A8810">
            <v>106473</v>
          </cell>
          <cell r="B8810" t="str">
            <v>LAMINAS DE TRIPLEX 15 MM x 1,22 x 2,44</v>
          </cell>
          <cell r="C8810" t="str">
            <v>und</v>
          </cell>
          <cell r="E8810">
            <v>42996</v>
          </cell>
          <cell r="F8810">
            <v>83900</v>
          </cell>
        </row>
        <row r="8811">
          <cell r="A8811">
            <v>105774</v>
          </cell>
          <cell r="B8811" t="str">
            <v>LISTON EN CEDRO ACHAPO (8X2.2CM) L=3M</v>
          </cell>
          <cell r="C8811" t="str">
            <v>UN</v>
          </cell>
          <cell r="E8811">
            <v>42447</v>
          </cell>
          <cell r="F8811">
            <v>0</v>
          </cell>
        </row>
        <row r="8813">
          <cell r="A8813">
            <v>921</v>
          </cell>
          <cell r="B8813" t="str">
            <v>LISTON .8x.17x3.00 ORDINARIO</v>
          </cell>
          <cell r="C8813" t="str">
            <v>M2</v>
          </cell>
          <cell r="D8813" t="str">
            <v>PISO</v>
          </cell>
          <cell r="E8813">
            <v>39892</v>
          </cell>
          <cell r="F8813">
            <v>2900</v>
          </cell>
        </row>
        <row r="8815">
          <cell r="A8815">
            <v>105842</v>
          </cell>
          <cell r="B8815" t="str">
            <v>LISTON CEDRO ACHAPO SECO</v>
          </cell>
          <cell r="C8815" t="str">
            <v>UN</v>
          </cell>
          <cell r="E8815">
            <v>42857</v>
          </cell>
          <cell r="F8815">
            <v>13804</v>
          </cell>
        </row>
        <row r="8817">
          <cell r="A8817">
            <v>923</v>
          </cell>
          <cell r="B8817" t="str">
            <v>LISTON EN AMARILLO (8cm x 2.2cm) L= 3M</v>
          </cell>
          <cell r="C8817" t="str">
            <v>ML</v>
          </cell>
          <cell r="D8817" t="str">
            <v>TABLA</v>
          </cell>
          <cell r="E8817">
            <v>42758</v>
          </cell>
          <cell r="F8817">
            <v>3173</v>
          </cell>
        </row>
        <row r="8818">
          <cell r="A8818">
            <v>894</v>
          </cell>
          <cell r="B8818" t="str">
            <v>LISTON EN FLORMORADO</v>
          </cell>
          <cell r="C8818" t="str">
            <v>M2</v>
          </cell>
          <cell r="D8818" t="str">
            <v>PISO</v>
          </cell>
          <cell r="E8818">
            <v>40094</v>
          </cell>
          <cell r="F8818">
            <v>32480</v>
          </cell>
        </row>
        <row r="8820">
          <cell r="A8820">
            <v>104577</v>
          </cell>
          <cell r="B8820" t="str">
            <v>LISTON EN FLORMORADO</v>
          </cell>
          <cell r="C8820" t="str">
            <v>ML</v>
          </cell>
          <cell r="E8820">
            <v>42115</v>
          </cell>
          <cell r="F8820">
            <v>13920</v>
          </cell>
        </row>
        <row r="8821">
          <cell r="A8821">
            <v>104367</v>
          </cell>
          <cell r="B8821" t="str">
            <v>LISTON EN ORDINARIO (4X2CM) L=3 m- sin</v>
          </cell>
          <cell r="C8821" t="str">
            <v>ml</v>
          </cell>
          <cell r="E8821">
            <v>42930</v>
          </cell>
          <cell r="F8821">
            <v>1000</v>
          </cell>
        </row>
        <row r="8822">
          <cell r="A8822">
            <v>2107</v>
          </cell>
          <cell r="B8822" t="str">
            <v>LISTON EN VIROLA/TECHO</v>
          </cell>
          <cell r="C8822" t="str">
            <v>M2</v>
          </cell>
          <cell r="E8822">
            <v>40093</v>
          </cell>
          <cell r="F8822">
            <v>12760</v>
          </cell>
        </row>
        <row r="8824">
          <cell r="A8824">
            <v>928</v>
          </cell>
          <cell r="B8824" t="str">
            <v>LISTON M.H. CEDRO BLANCO (NO USAR)</v>
          </cell>
          <cell r="C8824" t="str">
            <v>M2</v>
          </cell>
          <cell r="D8824" t="str">
            <v>TECHO</v>
          </cell>
          <cell r="E8824">
            <v>42584</v>
          </cell>
          <cell r="F8824">
            <v>19720</v>
          </cell>
        </row>
        <row r="8825">
          <cell r="A8825">
            <v>925</v>
          </cell>
          <cell r="B8825" t="str">
            <v>LISTON M.H. GUAYACAN OBO</v>
          </cell>
          <cell r="C8825" t="str">
            <v>M2</v>
          </cell>
          <cell r="D8825" t="str">
            <v>PISO</v>
          </cell>
          <cell r="E8825">
            <v>40094</v>
          </cell>
          <cell r="F8825">
            <v>52200</v>
          </cell>
        </row>
        <row r="8826">
          <cell r="A8826">
            <v>926</v>
          </cell>
          <cell r="B8826" t="str">
            <v>LISTON M.H. PEINEMONO/TECHO</v>
          </cell>
          <cell r="C8826" t="str">
            <v>M2</v>
          </cell>
          <cell r="D8826" t="str">
            <v>6 cm.</v>
          </cell>
          <cell r="E8826">
            <v>40094</v>
          </cell>
          <cell r="F8826">
            <v>9280</v>
          </cell>
        </row>
        <row r="8827">
          <cell r="A8827">
            <v>2459</v>
          </cell>
          <cell r="B8827" t="str">
            <v>LISTON M.H. PINO PATULA</v>
          </cell>
          <cell r="C8827" t="str">
            <v>M2</v>
          </cell>
          <cell r="D8827" t="str">
            <v>TECHO</v>
          </cell>
          <cell r="E8827">
            <v>40086</v>
          </cell>
          <cell r="F8827">
            <v>10440</v>
          </cell>
        </row>
        <row r="8828">
          <cell r="A8828">
            <v>927</v>
          </cell>
          <cell r="B8828" t="str">
            <v>LISTON M.H. PINO ROMERON/TECHO</v>
          </cell>
          <cell r="C8828" t="str">
            <v>M2</v>
          </cell>
          <cell r="D8828" t="str">
            <v>ENCHAPE</v>
          </cell>
          <cell r="E8828">
            <v>40094</v>
          </cell>
          <cell r="F8828">
            <v>34800</v>
          </cell>
        </row>
        <row r="8830">
          <cell r="B8830" t="str">
            <v>Tekhne Ltda. Control Integral de Obras</v>
          </cell>
        </row>
        <row r="8834">
          <cell r="B8834" t="str">
            <v>Listado de Insumos</v>
          </cell>
        </row>
        <row r="8836">
          <cell r="A8836">
            <v>43132</v>
          </cell>
          <cell r="C8836" t="str">
            <v>INSTITUTO DISTRITAL DE RECREACION Y</v>
          </cell>
          <cell r="E8836" t="str">
            <v>Página **</v>
          </cell>
        </row>
        <row r="8839">
          <cell r="A8839" t="str">
            <v>Código</v>
          </cell>
          <cell r="B8839" t="str">
            <v>Descripción</v>
          </cell>
          <cell r="D8839" t="str">
            <v>Unidad</v>
          </cell>
          <cell r="F8839" t="str">
            <v>Referencia</v>
          </cell>
        </row>
        <row r="8842">
          <cell r="A8842">
            <v>929</v>
          </cell>
          <cell r="B8842" t="str">
            <v>LISTON M.H. SAPAN/PISO a=8cm;e=12mm</v>
          </cell>
          <cell r="C8842" t="str">
            <v>M2</v>
          </cell>
          <cell r="E8842">
            <v>42864</v>
          </cell>
          <cell r="F8842">
            <v>64260</v>
          </cell>
        </row>
        <row r="8843">
          <cell r="A8843">
            <v>106095</v>
          </cell>
          <cell r="B8843" t="str">
            <v>LISTON MH EN PINO PATULA</v>
          </cell>
          <cell r="C8843" t="str">
            <v>M2</v>
          </cell>
          <cell r="E8843">
            <v>42758</v>
          </cell>
          <cell r="F8843">
            <v>16660</v>
          </cell>
        </row>
        <row r="8844">
          <cell r="A8844">
            <v>104419</v>
          </cell>
          <cell r="B8844" t="str">
            <v>LISTON ZAPAN (Tabla 0.02X0.20X2.90M)</v>
          </cell>
          <cell r="C8844" t="str">
            <v>und</v>
          </cell>
          <cell r="E8844">
            <v>42857</v>
          </cell>
          <cell r="F8844">
            <v>67450</v>
          </cell>
        </row>
        <row r="8845">
          <cell r="A8845">
            <v>105917</v>
          </cell>
          <cell r="B8845" t="str">
            <v>Marco en pino puerta de</v>
          </cell>
          <cell r="C8845" t="str">
            <v>und</v>
          </cell>
          <cell r="E8845">
            <v>42976</v>
          </cell>
          <cell r="F8845">
            <v>56700</v>
          </cell>
        </row>
        <row r="8846">
          <cell r="A8846">
            <v>932</v>
          </cell>
          <cell r="B8846" t="str">
            <v>MESA (abarco rio) 0.20 x 0.20 x 3.00 M.</v>
          </cell>
          <cell r="C8846" t="str">
            <v>UN</v>
          </cell>
          <cell r="E8846">
            <v>40093</v>
          </cell>
          <cell r="F8846">
            <v>348000</v>
          </cell>
        </row>
        <row r="8848">
          <cell r="A8848">
            <v>102673</v>
          </cell>
          <cell r="B8848" t="str">
            <v>Mesa para sala de</v>
          </cell>
          <cell r="C8848" t="str">
            <v>UN</v>
          </cell>
          <cell r="D8848">
            <v>6441052</v>
          </cell>
          <cell r="E8848">
            <v>40283</v>
          </cell>
          <cell r="F8848">
            <v>557960</v>
          </cell>
        </row>
        <row r="8849">
          <cell r="A8849">
            <v>4031</v>
          </cell>
          <cell r="B8849" t="str">
            <v>MODULO BASE DE ARCHIVO LOGIC</v>
          </cell>
          <cell r="C8849" t="str">
            <v>UN</v>
          </cell>
          <cell r="D8849">
            <v>6440452</v>
          </cell>
          <cell r="E8849">
            <v>40463</v>
          </cell>
          <cell r="F8849">
            <v>423516</v>
          </cell>
        </row>
        <row r="8851">
          <cell r="A8851">
            <v>935</v>
          </cell>
          <cell r="B8851" t="str">
            <v>PARKET GRANADILLO</v>
          </cell>
          <cell r="C8851" t="str">
            <v>M2</v>
          </cell>
          <cell r="E8851">
            <v>40470</v>
          </cell>
          <cell r="F8851">
            <v>75400</v>
          </cell>
        </row>
        <row r="8852">
          <cell r="A8852">
            <v>102</v>
          </cell>
          <cell r="B8852" t="str">
            <v>PARKET GUAYACAN GUAJIRO</v>
          </cell>
          <cell r="C8852" t="str">
            <v>M2</v>
          </cell>
          <cell r="E8852">
            <v>40470</v>
          </cell>
          <cell r="F8852">
            <v>81200</v>
          </cell>
        </row>
        <row r="8853">
          <cell r="A8853">
            <v>934</v>
          </cell>
          <cell r="B8853" t="str">
            <v>PARKET GUAYACAN INSTALADO</v>
          </cell>
          <cell r="C8853" t="str">
            <v>M2</v>
          </cell>
          <cell r="E8853">
            <v>40470</v>
          </cell>
          <cell r="F8853">
            <v>66500</v>
          </cell>
        </row>
        <row r="8854">
          <cell r="A8854">
            <v>90</v>
          </cell>
          <cell r="B8854" t="str">
            <v>PARKET GUAYMARO INSTALADO</v>
          </cell>
          <cell r="C8854" t="str">
            <v>M2</v>
          </cell>
          <cell r="E8854">
            <v>40470</v>
          </cell>
          <cell r="F8854">
            <v>72500</v>
          </cell>
        </row>
        <row r="8855">
          <cell r="A8855">
            <v>936</v>
          </cell>
          <cell r="B8855" t="str">
            <v>PARKET ZAPAN INSTALADO</v>
          </cell>
          <cell r="C8855" t="str">
            <v>M2</v>
          </cell>
          <cell r="E8855">
            <v>40470</v>
          </cell>
          <cell r="F8855">
            <v>75400</v>
          </cell>
        </row>
        <row r="8857">
          <cell r="A8857">
            <v>31917</v>
          </cell>
          <cell r="B8857" t="str">
            <v>PERILLO</v>
          </cell>
          <cell r="C8857" t="str">
            <v>UN</v>
          </cell>
          <cell r="D8857" t="str">
            <v>TIPO B</v>
          </cell>
          <cell r="E8857">
            <v>40102</v>
          </cell>
          <cell r="F8857">
            <v>43529</v>
          </cell>
        </row>
        <row r="8859">
          <cell r="A8859">
            <v>884</v>
          </cell>
          <cell r="B8859" t="str">
            <v>PIEZA CEDRO CAQUETA (2.5CMX2.5CM A</v>
          </cell>
          <cell r="C8859" t="str">
            <v>UN</v>
          </cell>
          <cell r="E8859">
            <v>42115</v>
          </cell>
          <cell r="F8859">
            <v>58000</v>
          </cell>
        </row>
        <row r="8860">
          <cell r="A8860">
            <v>2675</v>
          </cell>
          <cell r="B8860" t="str">
            <v>PIEZA CEDRO MACHO</v>
          </cell>
          <cell r="C8860" t="str">
            <v>UN</v>
          </cell>
          <cell r="E8860">
            <v>40095</v>
          </cell>
          <cell r="F8860">
            <v>88000</v>
          </cell>
        </row>
        <row r="8861">
          <cell r="A8861">
            <v>2676</v>
          </cell>
          <cell r="B8861" t="str">
            <v>PIEZA CEDRO PUERTO ASIS 18 x 4 x 2.80M</v>
          </cell>
          <cell r="C8861" t="str">
            <v>UN</v>
          </cell>
          <cell r="E8861">
            <v>40093</v>
          </cell>
          <cell r="F8861">
            <v>58000</v>
          </cell>
        </row>
        <row r="8862">
          <cell r="A8862">
            <v>2101</v>
          </cell>
          <cell r="B8862" t="str">
            <v>PIEZA FLORMORADO 18 x 4 x 2.80M</v>
          </cell>
          <cell r="C8862" t="str">
            <v>UN</v>
          </cell>
          <cell r="E8862">
            <v>40093</v>
          </cell>
          <cell r="F8862">
            <v>32480</v>
          </cell>
        </row>
        <row r="8863">
          <cell r="A8863">
            <v>2100</v>
          </cell>
          <cell r="B8863" t="str">
            <v>PIEZA GUAYACAN HOBO 18 x 4 x 2.90M</v>
          </cell>
          <cell r="C8863" t="str">
            <v>UN</v>
          </cell>
          <cell r="E8863">
            <v>41095</v>
          </cell>
          <cell r="F8863">
            <v>63800</v>
          </cell>
        </row>
        <row r="8864">
          <cell r="A8864">
            <v>906</v>
          </cell>
          <cell r="B8864" t="str">
            <v>PIEZA GUAYACAN RAYO 18 x 4 x 2.80M</v>
          </cell>
          <cell r="C8864" t="str">
            <v>UN</v>
          </cell>
          <cell r="E8864">
            <v>40093</v>
          </cell>
          <cell r="F8864">
            <v>27840</v>
          </cell>
        </row>
        <row r="8865">
          <cell r="A8865">
            <v>2103</v>
          </cell>
          <cell r="B8865" t="str">
            <v>PIEZA MOHO</v>
          </cell>
          <cell r="C8865" t="str">
            <v>UN</v>
          </cell>
          <cell r="E8865">
            <v>40093</v>
          </cell>
          <cell r="F8865">
            <v>18560</v>
          </cell>
        </row>
        <row r="8866">
          <cell r="A8866">
            <v>2105</v>
          </cell>
          <cell r="B8866" t="str">
            <v>PIEZA OTOBO</v>
          </cell>
          <cell r="C8866" t="str">
            <v>UN</v>
          </cell>
          <cell r="E8866">
            <v>40093</v>
          </cell>
          <cell r="F8866">
            <v>16240</v>
          </cell>
        </row>
        <row r="8867">
          <cell r="A8867">
            <v>2102</v>
          </cell>
          <cell r="B8867" t="str">
            <v>PIEZA PINO ROMERON 18 x 4 x 2.90M</v>
          </cell>
          <cell r="C8867" t="str">
            <v>UN</v>
          </cell>
          <cell r="E8867">
            <v>40093</v>
          </cell>
          <cell r="F8867">
            <v>40600</v>
          </cell>
        </row>
        <row r="8868">
          <cell r="A8868">
            <v>2104</v>
          </cell>
          <cell r="B8868" t="str">
            <v>PIEZA SAPAN 18 x 4 x 2.90M</v>
          </cell>
          <cell r="C8868" t="str">
            <v>UN</v>
          </cell>
          <cell r="E8868">
            <v>40088</v>
          </cell>
          <cell r="F8868">
            <v>29000</v>
          </cell>
        </row>
        <row r="8869">
          <cell r="A8869">
            <v>2671</v>
          </cell>
          <cell r="B8869" t="str">
            <v>PILOTE DE MADERA</v>
          </cell>
          <cell r="C8869" t="str">
            <v>ML</v>
          </cell>
          <cell r="E8869">
            <v>40093</v>
          </cell>
          <cell r="F8869">
            <v>10000</v>
          </cell>
        </row>
        <row r="8870">
          <cell r="A8870">
            <v>102702</v>
          </cell>
          <cell r="B8870" t="str">
            <v>PINTURA PUERTA Y MARCO MADERA BAÑO</v>
          </cell>
          <cell r="C8870" t="str">
            <v>M2</v>
          </cell>
          <cell r="E8870">
            <v>40282</v>
          </cell>
          <cell r="F8870">
            <v>77000</v>
          </cell>
        </row>
        <row r="8871">
          <cell r="A8871">
            <v>102918</v>
          </cell>
          <cell r="B8871" t="str">
            <v>PISO MADERA GRANADILLO **</v>
          </cell>
          <cell r="C8871" t="str">
            <v>M2</v>
          </cell>
          <cell r="E8871">
            <v>40340</v>
          </cell>
          <cell r="F8871">
            <v>120000</v>
          </cell>
        </row>
        <row r="8872">
          <cell r="A8872">
            <v>102733</v>
          </cell>
          <cell r="B8872" t="str">
            <v>PLANCHON (0.18x0.04x6.00M)</v>
          </cell>
          <cell r="C8872" t="str">
            <v>ML</v>
          </cell>
          <cell r="E8872">
            <v>40936</v>
          </cell>
          <cell r="F8872">
            <v>9167</v>
          </cell>
        </row>
        <row r="8873">
          <cell r="A8873">
            <v>937</v>
          </cell>
          <cell r="B8873" t="str">
            <v>PLANCHON ABARCO (0.17x0.04x.3.0M)</v>
          </cell>
          <cell r="C8873" t="str">
            <v>ML</v>
          </cell>
          <cell r="E8873">
            <v>40778</v>
          </cell>
          <cell r="F8873">
            <v>21267</v>
          </cell>
        </row>
        <row r="8874">
          <cell r="A8874">
            <v>169</v>
          </cell>
          <cell r="B8874" t="str">
            <v>PLANCHON EUCALIPTUS (0.18 x0.04x2.90M)</v>
          </cell>
          <cell r="C8874" t="str">
            <v>ML</v>
          </cell>
          <cell r="E8874">
            <v>40778</v>
          </cell>
          <cell r="F8874">
            <v>5800</v>
          </cell>
        </row>
        <row r="8875">
          <cell r="A8875">
            <v>172</v>
          </cell>
          <cell r="B8875" t="str">
            <v>PLANCHON EUCALIPTUS (0.18x0.04M)</v>
          </cell>
          <cell r="C8875" t="str">
            <v>ML</v>
          </cell>
          <cell r="E8875">
            <v>42760</v>
          </cell>
          <cell r="F8875">
            <v>7289</v>
          </cell>
        </row>
        <row r="8876">
          <cell r="A8876">
            <v>933</v>
          </cell>
          <cell r="B8876" t="str">
            <v>PLANCHON ORDINARIO (0.17x0.04M) L=4M</v>
          </cell>
          <cell r="C8876" t="str">
            <v>ML</v>
          </cell>
          <cell r="E8876">
            <v>42760</v>
          </cell>
          <cell r="F8876">
            <v>7735</v>
          </cell>
        </row>
        <row r="8877">
          <cell r="A8877">
            <v>101287</v>
          </cell>
          <cell r="B8877" t="str">
            <v>PLANCHON ORDINARIO (0.20x0.04x3M)</v>
          </cell>
          <cell r="C8877" t="str">
            <v>ML</v>
          </cell>
          <cell r="E8877">
            <v>40778</v>
          </cell>
          <cell r="F8877">
            <v>5993</v>
          </cell>
        </row>
        <row r="8878">
          <cell r="A8878">
            <v>104277</v>
          </cell>
          <cell r="B8878" t="str">
            <v>PLANCHON ORDINARIO (0.20X0.04X4M)</v>
          </cell>
          <cell r="C8878" t="str">
            <v>UN</v>
          </cell>
          <cell r="E8878">
            <v>40936</v>
          </cell>
          <cell r="F8878">
            <v>25000</v>
          </cell>
        </row>
        <row r="8879">
          <cell r="A8879">
            <v>101286</v>
          </cell>
          <cell r="B8879" t="str">
            <v>PLANCHON ORDINARIO (0.20x0.04x5M)</v>
          </cell>
          <cell r="C8879" t="str">
            <v>ML</v>
          </cell>
          <cell r="E8879">
            <v>40778</v>
          </cell>
          <cell r="F8879">
            <v>8350</v>
          </cell>
        </row>
        <row r="8880">
          <cell r="A8880">
            <v>893</v>
          </cell>
          <cell r="B8880" t="str">
            <v>POSTE DE LUZ</v>
          </cell>
          <cell r="C8880" t="str">
            <v>ML</v>
          </cell>
          <cell r="E8880">
            <v>40470</v>
          </cell>
          <cell r="F8880">
            <v>20300</v>
          </cell>
        </row>
        <row r="8881">
          <cell r="A8881">
            <v>2673</v>
          </cell>
          <cell r="B8881" t="str">
            <v>POSTE PARA CERCA 2.50 M.</v>
          </cell>
          <cell r="C8881" t="str">
            <v>UN</v>
          </cell>
          <cell r="E8881">
            <v>40470</v>
          </cell>
          <cell r="F8881">
            <v>8584</v>
          </cell>
        </row>
        <row r="8882">
          <cell r="A8882">
            <v>917</v>
          </cell>
          <cell r="B8882" t="str">
            <v>PUERTA PIZANO .60</v>
          </cell>
          <cell r="C8882" t="str">
            <v>UN</v>
          </cell>
          <cell r="E8882">
            <v>40470</v>
          </cell>
          <cell r="F8882">
            <v>118900</v>
          </cell>
        </row>
        <row r="8883">
          <cell r="A8883">
            <v>918</v>
          </cell>
          <cell r="B8883" t="str">
            <v>PUERTA PIZANO .80</v>
          </cell>
          <cell r="C8883" t="str">
            <v>UN</v>
          </cell>
          <cell r="E8883">
            <v>40470</v>
          </cell>
          <cell r="F8883">
            <v>135002</v>
          </cell>
        </row>
        <row r="8885">
          <cell r="A8885">
            <v>3927</v>
          </cell>
          <cell r="B8885" t="str">
            <v>PUERTA .50 x 2.00 Metros INTERES SOCIAL</v>
          </cell>
          <cell r="C8885" t="str">
            <v>UN</v>
          </cell>
          <cell r="D8885">
            <v>38070</v>
          </cell>
          <cell r="E8885">
            <v>40470</v>
          </cell>
          <cell r="F8885">
            <v>63800</v>
          </cell>
        </row>
        <row r="8886">
          <cell r="A8886">
            <v>3928</v>
          </cell>
          <cell r="B8886" t="str">
            <v>PUERTA .65 x 2.00 Metros INTERES SOCIAL</v>
          </cell>
          <cell r="C8886" t="str">
            <v>UN</v>
          </cell>
          <cell r="D8886">
            <v>38073</v>
          </cell>
          <cell r="E8886">
            <v>40470</v>
          </cell>
          <cell r="F8886">
            <v>74820</v>
          </cell>
        </row>
        <row r="8887">
          <cell r="A8887">
            <v>998</v>
          </cell>
          <cell r="B8887" t="str">
            <v>PUERTA .65 x 2.00 Metros INTERES SOCIAL</v>
          </cell>
          <cell r="C8887" t="str">
            <v>UN</v>
          </cell>
          <cell r="D8887" t="str">
            <v>PZ-1</v>
          </cell>
          <cell r="E8887">
            <v>40025</v>
          </cell>
          <cell r="F8887">
            <v>58868</v>
          </cell>
        </row>
        <row r="8888">
          <cell r="A8888">
            <v>3929</v>
          </cell>
          <cell r="B8888" t="str">
            <v>PUERTA .75 x 2.00 Metros INTERES SOCIAL</v>
          </cell>
          <cell r="C8888" t="str">
            <v>UN</v>
          </cell>
          <cell r="D8888">
            <v>38075</v>
          </cell>
          <cell r="E8888">
            <v>40470</v>
          </cell>
          <cell r="F8888">
            <v>74820</v>
          </cell>
        </row>
        <row r="8889">
          <cell r="A8889">
            <v>997</v>
          </cell>
          <cell r="B8889" t="str">
            <v>PUERTA .80 x 2.00 Metros INTERES SOCIAL</v>
          </cell>
          <cell r="C8889" t="str">
            <v>UN</v>
          </cell>
          <cell r="D8889">
            <v>38076</v>
          </cell>
          <cell r="E8889">
            <v>40470</v>
          </cell>
          <cell r="F8889">
            <v>74820</v>
          </cell>
        </row>
        <row r="8891">
          <cell r="A8891">
            <v>914</v>
          </cell>
          <cell r="B8891" t="str">
            <v>PUERTA ANDES .60 x 2.00 MT PIZANO</v>
          </cell>
          <cell r="C8891" t="str">
            <v>UN</v>
          </cell>
          <cell r="E8891">
            <v>40470</v>
          </cell>
          <cell r="F8891">
            <v>88878</v>
          </cell>
        </row>
        <row r="8892">
          <cell r="A8892">
            <v>915</v>
          </cell>
          <cell r="B8892" t="str">
            <v>PUERTA ANDES .80 x 2.00 MT PIZANO</v>
          </cell>
          <cell r="C8892" t="str">
            <v>UN</v>
          </cell>
          <cell r="E8892">
            <v>39892</v>
          </cell>
          <cell r="F8892">
            <v>90516</v>
          </cell>
        </row>
        <row r="8893">
          <cell r="A8893">
            <v>916</v>
          </cell>
          <cell r="B8893" t="str">
            <v>PUERTA ANDES .90 x 2.00 MT PIZANO</v>
          </cell>
          <cell r="C8893" t="str">
            <v>UN</v>
          </cell>
          <cell r="E8893">
            <v>40470</v>
          </cell>
          <cell r="F8893">
            <v>90596</v>
          </cell>
        </row>
        <row r="8894">
          <cell r="A8894">
            <v>939</v>
          </cell>
          <cell r="B8894" t="str">
            <v>PUERTA ANDES CLOSET 2.10 x.60</v>
          </cell>
          <cell r="C8894" t="str">
            <v>UN</v>
          </cell>
          <cell r="E8894">
            <v>40470</v>
          </cell>
          <cell r="F8894">
            <v>84434</v>
          </cell>
        </row>
        <row r="8896">
          <cell r="A8896">
            <v>3409</v>
          </cell>
          <cell r="B8896" t="str">
            <v>PUERTA ARQUITECTONICA .60 x 2.00 MT</v>
          </cell>
          <cell r="C8896" t="str">
            <v>UN</v>
          </cell>
          <cell r="D8896" t="str">
            <v>38 mm.</v>
          </cell>
          <cell r="E8896">
            <v>40470</v>
          </cell>
          <cell r="F8896">
            <v>94311</v>
          </cell>
        </row>
        <row r="8897">
          <cell r="A8897">
            <v>3410</v>
          </cell>
          <cell r="B8897" t="str">
            <v>PUERTA ARQUITECTONICA .80 x 2.00 MT</v>
          </cell>
          <cell r="C8897" t="str">
            <v>UN</v>
          </cell>
          <cell r="D8897" t="str">
            <v>38 mm.</v>
          </cell>
          <cell r="E8897">
            <v>40470</v>
          </cell>
          <cell r="F8897">
            <v>108731</v>
          </cell>
        </row>
        <row r="8898">
          <cell r="A8898">
            <v>3411</v>
          </cell>
          <cell r="B8898" t="str">
            <v>PUERTA ARQUITECTONICA .90 x 2.00 MT</v>
          </cell>
          <cell r="C8898" t="str">
            <v>UN</v>
          </cell>
          <cell r="D8898" t="str">
            <v>38 mm.</v>
          </cell>
          <cell r="E8898">
            <v>40471</v>
          </cell>
          <cell r="F8898">
            <v>116931</v>
          </cell>
        </row>
        <row r="8900">
          <cell r="B8900" t="str">
            <v>Tekhne Ltda. Control Integral de Obras</v>
          </cell>
        </row>
        <row r="8904">
          <cell r="B8904" t="str">
            <v>Listado de Insumos</v>
          </cell>
        </row>
        <row r="8906">
          <cell r="A8906">
            <v>43132</v>
          </cell>
          <cell r="C8906" t="str">
            <v>INSTITUTO DISTRITAL DE RECREACION Y</v>
          </cell>
          <cell r="E8906" t="str">
            <v>Página **</v>
          </cell>
        </row>
        <row r="8909">
          <cell r="A8909" t="str">
            <v>Código</v>
          </cell>
          <cell r="B8909" t="str">
            <v>Descripción</v>
          </cell>
          <cell r="D8909" t="str">
            <v>Unidad</v>
          </cell>
          <cell r="F8909" t="str">
            <v>Referencia</v>
          </cell>
        </row>
        <row r="8912">
          <cell r="A8912">
            <v>3412</v>
          </cell>
          <cell r="B8912" t="str">
            <v>PUERTA ARQUITECTONICA CLOSET .60 x 2.00</v>
          </cell>
          <cell r="C8912" t="str">
            <v>UN</v>
          </cell>
          <cell r="D8912" t="str">
            <v>32 mm.</v>
          </cell>
          <cell r="E8912">
            <v>40471</v>
          </cell>
          <cell r="F8912">
            <v>102512</v>
          </cell>
        </row>
        <row r="8913">
          <cell r="A8913">
            <v>948</v>
          </cell>
          <cell r="B8913" t="str">
            <v>PUERTA BLANCA .65 x2.00 Mtr MARQUETE</v>
          </cell>
          <cell r="C8913" t="str">
            <v>UN</v>
          </cell>
          <cell r="D8913">
            <v>63351</v>
          </cell>
          <cell r="E8913">
            <v>40471</v>
          </cell>
          <cell r="F8913">
            <v>108731</v>
          </cell>
        </row>
        <row r="8914">
          <cell r="A8914">
            <v>2011</v>
          </cell>
          <cell r="B8914" t="str">
            <v>PUERTA BLANCA .70 x2.00 Mtr MARQUETE</v>
          </cell>
          <cell r="C8914" t="str">
            <v>UN</v>
          </cell>
          <cell r="D8914" t="str">
            <v>63352 PZ-1</v>
          </cell>
          <cell r="E8914">
            <v>40471</v>
          </cell>
          <cell r="F8914">
            <v>108731</v>
          </cell>
        </row>
        <row r="8915">
          <cell r="A8915">
            <v>913</v>
          </cell>
          <cell r="B8915" t="str">
            <v>PUERTA DE 90 CM X 2M DE ALTURA TRIPLEX</v>
          </cell>
          <cell r="C8915" t="str">
            <v>UN</v>
          </cell>
          <cell r="D8915" t="str">
            <v>R</v>
          </cell>
          <cell r="E8915">
            <v>43081</v>
          </cell>
          <cell r="F8915">
            <v>108800</v>
          </cell>
        </row>
        <row r="8916">
          <cell r="A8916">
            <v>4043</v>
          </cell>
          <cell r="B8916" t="str">
            <v>PUERTA EN TRIPLEX 0.80x2m</v>
          </cell>
          <cell r="C8916" t="str">
            <v>UN</v>
          </cell>
          <cell r="D8916" t="str">
            <v>En Cedro</v>
          </cell>
          <cell r="E8916">
            <v>39660</v>
          </cell>
          <cell r="F8916">
            <v>233200</v>
          </cell>
        </row>
        <row r="8917">
          <cell r="A8917">
            <v>3396</v>
          </cell>
          <cell r="B8917" t="str">
            <v>PUERTA ENTABLER. MADECOR 0.60 Con Arco</v>
          </cell>
          <cell r="C8917" t="str">
            <v>UN</v>
          </cell>
          <cell r="D8917" t="str">
            <v>36 mm.</v>
          </cell>
          <cell r="E8917">
            <v>40471</v>
          </cell>
          <cell r="F8917">
            <v>231968</v>
          </cell>
        </row>
        <row r="8918">
          <cell r="A8918">
            <v>3400</v>
          </cell>
          <cell r="B8918" t="str">
            <v>PUERTA ENTABLER. MADECOR 0.60 PIZANO</v>
          </cell>
          <cell r="C8918" t="str">
            <v>UN</v>
          </cell>
          <cell r="D8918" t="str">
            <v>36 mm.</v>
          </cell>
          <cell r="E8918">
            <v>40471</v>
          </cell>
          <cell r="F8918">
            <v>227427</v>
          </cell>
        </row>
        <row r="8919">
          <cell r="A8919">
            <v>3397</v>
          </cell>
          <cell r="B8919" t="str">
            <v>PUERTA ENTABLER. MADECOR 0.80 Con Arco</v>
          </cell>
          <cell r="C8919" t="str">
            <v>UN</v>
          </cell>
          <cell r="D8919" t="str">
            <v>36 mm.</v>
          </cell>
          <cell r="E8919">
            <v>40471</v>
          </cell>
          <cell r="F8919">
            <v>308802</v>
          </cell>
        </row>
        <row r="8920">
          <cell r="A8920">
            <v>3401</v>
          </cell>
          <cell r="B8920" t="str">
            <v>PUERTA ENTABLER. MADECOR 0.80 PIZANO</v>
          </cell>
          <cell r="C8920" t="str">
            <v>UN</v>
          </cell>
          <cell r="D8920" t="str">
            <v>36 mm.</v>
          </cell>
          <cell r="E8920">
            <v>40471</v>
          </cell>
          <cell r="F8920">
            <v>304262</v>
          </cell>
        </row>
        <row r="8921">
          <cell r="A8921">
            <v>3398</v>
          </cell>
          <cell r="B8921" t="str">
            <v>PUERTA ENTABLER. MADECOR 0.90 Con Arco</v>
          </cell>
          <cell r="C8921" t="str">
            <v>UN</v>
          </cell>
          <cell r="D8921" t="str">
            <v>36 mm.</v>
          </cell>
          <cell r="E8921">
            <v>40471</v>
          </cell>
          <cell r="F8921">
            <v>308802</v>
          </cell>
        </row>
        <row r="8922">
          <cell r="A8922">
            <v>3402</v>
          </cell>
          <cell r="B8922" t="str">
            <v>PUERTA ENTABLER. MADECOR 0.90 PIZANO</v>
          </cell>
          <cell r="C8922" t="str">
            <v>UN</v>
          </cell>
          <cell r="D8922" t="str">
            <v>36 mm.</v>
          </cell>
          <cell r="E8922">
            <v>40471</v>
          </cell>
          <cell r="F8922">
            <v>304262</v>
          </cell>
        </row>
        <row r="8923">
          <cell r="A8923">
            <v>3399</v>
          </cell>
          <cell r="B8923" t="str">
            <v>PUERTA ENTABLER. MADECOR CL .50 x 2.00</v>
          </cell>
          <cell r="C8923" t="str">
            <v>UN</v>
          </cell>
          <cell r="D8923" t="str">
            <v>25 mm.</v>
          </cell>
          <cell r="E8923">
            <v>39892</v>
          </cell>
          <cell r="F8923">
            <v>136000</v>
          </cell>
        </row>
        <row r="8924">
          <cell r="A8924">
            <v>3403</v>
          </cell>
          <cell r="B8924" t="str">
            <v>PUERTA ENTABLER. MADECOR CLOSET .50 x</v>
          </cell>
          <cell r="C8924" t="str">
            <v>UN</v>
          </cell>
          <cell r="D8924" t="str">
            <v>25 mm.</v>
          </cell>
          <cell r="E8924">
            <v>40471</v>
          </cell>
          <cell r="F8924">
            <v>180059</v>
          </cell>
        </row>
        <row r="8925">
          <cell r="A8925">
            <v>4042</v>
          </cell>
          <cell r="B8925" t="str">
            <v>PUERTA ENTABLERADA MACIZA 0.80x2m</v>
          </cell>
          <cell r="C8925" t="str">
            <v>UN</v>
          </cell>
          <cell r="D8925" t="str">
            <v>En Cedro</v>
          </cell>
          <cell r="E8925">
            <v>40471</v>
          </cell>
          <cell r="F8925">
            <v>304262</v>
          </cell>
        </row>
        <row r="8927">
          <cell r="A8927">
            <v>909</v>
          </cell>
          <cell r="B8927" t="str">
            <v>PUERTA ENTABLEX. CLASICA .80 x 2.00</v>
          </cell>
          <cell r="C8927" t="str">
            <v>UN</v>
          </cell>
          <cell r="E8927">
            <v>40477</v>
          </cell>
          <cell r="F8927">
            <v>410032</v>
          </cell>
        </row>
        <row r="8928">
          <cell r="A8928">
            <v>910</v>
          </cell>
          <cell r="B8928" t="str">
            <v>PUERTA ENTABLEX. CLASICA .90 x 2.00</v>
          </cell>
          <cell r="C8928" t="str">
            <v>UN</v>
          </cell>
          <cell r="E8928">
            <v>40477</v>
          </cell>
          <cell r="F8928">
            <v>259896</v>
          </cell>
        </row>
        <row r="8930">
          <cell r="A8930">
            <v>938</v>
          </cell>
          <cell r="B8930" t="str">
            <v>PUERTA ENTABLEX. CLASICA CLOSET .50 x</v>
          </cell>
          <cell r="C8930" t="str">
            <v>UN</v>
          </cell>
          <cell r="D8930" t="str">
            <v>h=1.80-2.10M</v>
          </cell>
          <cell r="E8930">
            <v>39892</v>
          </cell>
          <cell r="F8930">
            <v>256360</v>
          </cell>
        </row>
        <row r="8931">
          <cell r="A8931">
            <v>3406</v>
          </cell>
          <cell r="B8931" t="str">
            <v>PUERTA INTERES SOCIAL .60 PIZANO</v>
          </cell>
          <cell r="C8931" t="str">
            <v>UN</v>
          </cell>
          <cell r="D8931" t="str">
            <v>38 mm.</v>
          </cell>
          <cell r="E8931">
            <v>40477</v>
          </cell>
          <cell r="F8931">
            <v>62793</v>
          </cell>
        </row>
        <row r="8932">
          <cell r="A8932">
            <v>3405</v>
          </cell>
          <cell r="B8932" t="str">
            <v>PUERTA INTERES SOCIAL .80 PIZANO</v>
          </cell>
          <cell r="C8932" t="str">
            <v>UN</v>
          </cell>
          <cell r="D8932" t="str">
            <v>38 mm.</v>
          </cell>
          <cell r="E8932">
            <v>39892</v>
          </cell>
          <cell r="F8932">
            <v>73665</v>
          </cell>
        </row>
        <row r="8933">
          <cell r="A8933">
            <v>3404</v>
          </cell>
          <cell r="B8933" t="str">
            <v>PUERTA INTERES SOCIAL .90 PIZANO</v>
          </cell>
          <cell r="C8933" t="str">
            <v>UN</v>
          </cell>
          <cell r="D8933" t="str">
            <v>38 mm.</v>
          </cell>
          <cell r="E8933">
            <v>40477</v>
          </cell>
          <cell r="F8933">
            <v>74587</v>
          </cell>
        </row>
        <row r="8934">
          <cell r="A8934">
            <v>3407</v>
          </cell>
          <cell r="B8934" t="str">
            <v>PUERTA INTERES SOCIAL CLOSET.50 x 2.00 MT</v>
          </cell>
          <cell r="C8934" t="str">
            <v>UN</v>
          </cell>
          <cell r="D8934" t="str">
            <v>32 mm.</v>
          </cell>
          <cell r="E8934">
            <v>40477</v>
          </cell>
          <cell r="F8934">
            <v>63587</v>
          </cell>
        </row>
        <row r="8935">
          <cell r="A8935">
            <v>101002</v>
          </cell>
          <cell r="B8935" t="str">
            <v>PUERTA PERC.MET.cal.18 2X2</v>
          </cell>
          <cell r="C8935" t="str">
            <v>UN</v>
          </cell>
          <cell r="D8935" t="str">
            <v>38 mm.</v>
          </cell>
          <cell r="E8935">
            <v>40463</v>
          </cell>
          <cell r="F8935">
            <v>800000</v>
          </cell>
        </row>
        <row r="8936">
          <cell r="A8936">
            <v>100777</v>
          </cell>
          <cell r="B8936" t="str">
            <v>PUERTA PERFIL.ALUM2.55 x</v>
          </cell>
          <cell r="C8936" t="str">
            <v>UN</v>
          </cell>
          <cell r="D8936" t="str">
            <v>PZ-1</v>
          </cell>
          <cell r="E8936">
            <v>40463</v>
          </cell>
          <cell r="F8936">
            <v>4477706</v>
          </cell>
        </row>
        <row r="8938">
          <cell r="A8938">
            <v>919</v>
          </cell>
          <cell r="B8938" t="str">
            <v>PUERTA PIZANO .90</v>
          </cell>
          <cell r="C8938" t="str">
            <v>UN</v>
          </cell>
          <cell r="E8938">
            <v>39888</v>
          </cell>
          <cell r="F8938">
            <v>135002</v>
          </cell>
        </row>
        <row r="8940">
          <cell r="A8940">
            <v>3408</v>
          </cell>
          <cell r="B8940" t="str">
            <v>PUERTA TABLEX CLOSET .50 PIZANO</v>
          </cell>
          <cell r="C8940" t="str">
            <v>UN</v>
          </cell>
          <cell r="D8940" t="str">
            <v>32 mm.</v>
          </cell>
          <cell r="E8940">
            <v>40477</v>
          </cell>
          <cell r="F8940">
            <v>77140</v>
          </cell>
        </row>
        <row r="8941">
          <cell r="A8941">
            <v>3925</v>
          </cell>
          <cell r="B8941" t="str">
            <v>PUERTA TEXANA .80 x .80 Cm CHINGALE</v>
          </cell>
          <cell r="C8941" t="str">
            <v>UN</v>
          </cell>
          <cell r="D8941" t="str">
            <v>PZ-1</v>
          </cell>
          <cell r="E8941">
            <v>40477</v>
          </cell>
          <cell r="F8941">
            <v>73696</v>
          </cell>
        </row>
        <row r="8942">
          <cell r="A8942">
            <v>3413</v>
          </cell>
          <cell r="B8942" t="str">
            <v>PUERTA TRIPLEX-TABLEX CLOSET .50 36mm</v>
          </cell>
          <cell r="C8942" t="str">
            <v>UN</v>
          </cell>
          <cell r="D8942" t="str">
            <v>R</v>
          </cell>
          <cell r="E8942">
            <v>40521</v>
          </cell>
          <cell r="F8942">
            <v>71102</v>
          </cell>
        </row>
        <row r="8943">
          <cell r="A8943">
            <v>911</v>
          </cell>
          <cell r="B8943" t="str">
            <v>PUERTA TRIPLEX-TABLEX .60 PIZANO</v>
          </cell>
          <cell r="C8943" t="str">
            <v>UN</v>
          </cell>
          <cell r="D8943" t="str">
            <v>R</v>
          </cell>
          <cell r="E8943">
            <v>40477</v>
          </cell>
          <cell r="F8943">
            <v>96687</v>
          </cell>
        </row>
        <row r="8944">
          <cell r="A8944">
            <v>912</v>
          </cell>
          <cell r="B8944" t="str">
            <v>PUERTA TRIPLEX-TABLEX .80 PIZANO</v>
          </cell>
          <cell r="C8944" t="str">
            <v>UN</v>
          </cell>
          <cell r="D8944" t="str">
            <v>R</v>
          </cell>
          <cell r="E8944">
            <v>40477</v>
          </cell>
          <cell r="F8944">
            <v>102408</v>
          </cell>
        </row>
        <row r="8946">
          <cell r="A8946">
            <v>3926</v>
          </cell>
          <cell r="B8946" t="str">
            <v>PUERTA V.I.S. .61 a 70x2.1 FORTEC</v>
          </cell>
          <cell r="C8946" t="str">
            <v>UN</v>
          </cell>
          <cell r="E8946">
            <v>40477</v>
          </cell>
          <cell r="F8946">
            <v>63626</v>
          </cell>
        </row>
        <row r="8947">
          <cell r="A8947">
            <v>1009</v>
          </cell>
          <cell r="B8947" t="str">
            <v>PUERTA V.I.S. 1.0x2.1 FORTEC</v>
          </cell>
          <cell r="C8947" t="str">
            <v>UN</v>
          </cell>
          <cell r="E8947">
            <v>40477</v>
          </cell>
          <cell r="F8947">
            <v>74588</v>
          </cell>
        </row>
        <row r="8948">
          <cell r="A8948">
            <v>101011</v>
          </cell>
          <cell r="B8948" t="str">
            <v>REPISA 8x4x3M PINO</v>
          </cell>
          <cell r="C8948" t="str">
            <v>ML</v>
          </cell>
          <cell r="E8948">
            <v>41064</v>
          </cell>
          <cell r="F8948">
            <v>2706</v>
          </cell>
        </row>
        <row r="8949">
          <cell r="A8949">
            <v>101281</v>
          </cell>
          <cell r="B8949" t="str">
            <v>REPISA 8x4x3M AMARILLO</v>
          </cell>
          <cell r="C8949" t="str">
            <v>ML</v>
          </cell>
          <cell r="E8949">
            <v>41064</v>
          </cell>
          <cell r="F8949">
            <v>4640</v>
          </cell>
        </row>
        <row r="8950">
          <cell r="A8950">
            <v>173</v>
          </cell>
          <cell r="B8950" t="str">
            <v>REPISA (8CMX4CM) L=4M EN ORDINARIO</v>
          </cell>
          <cell r="C8950" t="str">
            <v>ML</v>
          </cell>
          <cell r="E8950">
            <v>42076</v>
          </cell>
          <cell r="F8950">
            <v>3480</v>
          </cell>
        </row>
        <row r="8951">
          <cell r="A8951">
            <v>940</v>
          </cell>
          <cell r="B8951" t="str">
            <v>REPISA (8x.4CM) L=3M ORDINARIO</v>
          </cell>
          <cell r="C8951" t="str">
            <v>ML</v>
          </cell>
          <cell r="E8951">
            <v>42760</v>
          </cell>
          <cell r="F8951">
            <v>3173</v>
          </cell>
        </row>
        <row r="8952">
          <cell r="A8952">
            <v>2667</v>
          </cell>
          <cell r="B8952" t="str">
            <v>REPISA (8x4CM) L=.5M ORDINARIO</v>
          </cell>
          <cell r="C8952" t="str">
            <v>ML</v>
          </cell>
          <cell r="E8952">
            <v>42760</v>
          </cell>
          <cell r="F8952">
            <v>4284</v>
          </cell>
        </row>
        <row r="8953">
          <cell r="A8953">
            <v>170</v>
          </cell>
          <cell r="B8953" t="str">
            <v>REPISA (8x4CM) L=3M ORDINARIO</v>
          </cell>
          <cell r="C8953" t="str">
            <v>ML</v>
          </cell>
          <cell r="E8953">
            <v>42760</v>
          </cell>
          <cell r="F8953">
            <v>3173</v>
          </cell>
        </row>
        <row r="8954">
          <cell r="A8954">
            <v>100599</v>
          </cell>
          <cell r="B8954" t="str">
            <v>Repisa 8x.4 polipropileno bajo impacto DUROK **</v>
          </cell>
          <cell r="C8954" t="str">
            <v>ML</v>
          </cell>
          <cell r="E8954">
            <v>40094</v>
          </cell>
          <cell r="F8954">
            <v>11083</v>
          </cell>
        </row>
        <row r="8955">
          <cell r="A8955">
            <v>100598</v>
          </cell>
          <cell r="B8955" t="str">
            <v>Repisa 8x.4 polipropileno mediano impacto **</v>
          </cell>
          <cell r="C8955" t="str">
            <v>ML</v>
          </cell>
          <cell r="E8955">
            <v>40094</v>
          </cell>
          <cell r="F8955">
            <v>32126</v>
          </cell>
        </row>
        <row r="8956">
          <cell r="A8956">
            <v>100596</v>
          </cell>
          <cell r="B8956" t="str">
            <v>Repisa 8x.4x.3 polipropileno alto impacto **</v>
          </cell>
          <cell r="C8956" t="str">
            <v>ML</v>
          </cell>
          <cell r="E8956">
            <v>40094</v>
          </cell>
          <cell r="F8956">
            <v>40158</v>
          </cell>
        </row>
        <row r="8957">
          <cell r="A8957">
            <v>104534</v>
          </cell>
          <cell r="B8957" t="str">
            <v>REPISA EN PINO TRATADO (0.05X0.10M)2"X4"</v>
          </cell>
          <cell r="C8957" t="str">
            <v>ML</v>
          </cell>
          <cell r="E8957">
            <v>41155</v>
          </cell>
          <cell r="F8957">
            <v>8120</v>
          </cell>
        </row>
        <row r="8958">
          <cell r="A8958">
            <v>104280</v>
          </cell>
          <cell r="B8958" t="str">
            <v>REPISA ORDINARIO (5X10CM) L=3M</v>
          </cell>
          <cell r="C8958" t="str">
            <v>ML</v>
          </cell>
          <cell r="E8958">
            <v>42122</v>
          </cell>
          <cell r="F8958">
            <v>3673</v>
          </cell>
        </row>
        <row r="8959">
          <cell r="A8959">
            <v>104593</v>
          </cell>
          <cell r="B8959" t="str">
            <v>Riel aluminio embutido para mueble madera - vidrio</v>
          </cell>
          <cell r="C8959" t="str">
            <v>ML</v>
          </cell>
          <cell r="E8959">
            <v>41172</v>
          </cell>
          <cell r="F8959">
            <v>15700</v>
          </cell>
        </row>
        <row r="8961">
          <cell r="A8961">
            <v>101226</v>
          </cell>
          <cell r="B8961" t="str">
            <v>Silla Sencilla plastica anclada a piso **</v>
          </cell>
          <cell r="C8961" t="str">
            <v>UN</v>
          </cell>
          <cell r="D8961">
            <v>6441052</v>
          </cell>
          <cell r="E8961">
            <v>39707</v>
          </cell>
          <cell r="F8961">
            <v>251720</v>
          </cell>
        </row>
        <row r="8962">
          <cell r="A8962">
            <v>102276</v>
          </cell>
          <cell r="B8962" t="str">
            <v>Silla paño Ergonomica sin Brazo **</v>
          </cell>
          <cell r="C8962" t="str">
            <v>UN</v>
          </cell>
          <cell r="D8962">
            <v>6441052</v>
          </cell>
          <cell r="E8962">
            <v>40113</v>
          </cell>
          <cell r="F8962">
            <v>245200</v>
          </cell>
        </row>
        <row r="8963">
          <cell r="A8963">
            <v>101176</v>
          </cell>
          <cell r="B8963" t="str">
            <v>Silla paño neum. 0.91x0.45x0.40 (Rec.IDRD) **</v>
          </cell>
          <cell r="C8963" t="str">
            <v>UN</v>
          </cell>
          <cell r="D8963">
            <v>6441052</v>
          </cell>
          <cell r="E8963">
            <v>39707</v>
          </cell>
          <cell r="F8963">
            <v>262160</v>
          </cell>
        </row>
        <row r="8964">
          <cell r="A8964">
            <v>102668</v>
          </cell>
          <cell r="B8964" t="str">
            <v>Silla Ref. penta alta tipo lisaNylonCarcasaPañoErg</v>
          </cell>
          <cell r="C8964" t="str">
            <v>UN</v>
          </cell>
          <cell r="D8964">
            <v>6441052</v>
          </cell>
          <cell r="E8964">
            <v>40283</v>
          </cell>
          <cell r="F8964">
            <v>319000</v>
          </cell>
        </row>
        <row r="8965">
          <cell r="A8965">
            <v>102670</v>
          </cell>
          <cell r="B8965" t="str">
            <v>SillaGerenteRef.Excell.Brazos.Tapiz.PrannaNegro.</v>
          </cell>
          <cell r="C8965" t="str">
            <v>UN</v>
          </cell>
          <cell r="D8965">
            <v>6441052</v>
          </cell>
          <cell r="E8965">
            <v>40283</v>
          </cell>
          <cell r="F8965">
            <v>572000</v>
          </cell>
        </row>
        <row r="8967">
          <cell r="A8967">
            <v>2431</v>
          </cell>
          <cell r="B8967" t="str">
            <v>TABLA ABARCO</v>
          </cell>
          <cell r="C8967" t="str">
            <v>UN</v>
          </cell>
          <cell r="E8967">
            <v>40093</v>
          </cell>
          <cell r="F8967">
            <v>10566</v>
          </cell>
        </row>
        <row r="8968">
          <cell r="A8968">
            <v>941</v>
          </cell>
          <cell r="B8968" t="str">
            <v>TABLA BURRA (25x2,5CM) L=3M- ORDINARIO</v>
          </cell>
          <cell r="C8968" t="str">
            <v>ML</v>
          </cell>
          <cell r="E8968">
            <v>42759</v>
          </cell>
          <cell r="F8968">
            <v>4760</v>
          </cell>
        </row>
        <row r="8970">
          <cell r="B8970" t="str">
            <v>Tekhne Ltda. Control Integral de Obras</v>
          </cell>
        </row>
        <row r="8974">
          <cell r="B8974" t="str">
            <v>Listado de Insumos</v>
          </cell>
        </row>
        <row r="8976">
          <cell r="A8976">
            <v>43132</v>
          </cell>
          <cell r="C8976" t="str">
            <v>INSTITUTO DISTRITAL DE RECREACION Y</v>
          </cell>
          <cell r="E8976" t="str">
            <v>Página **</v>
          </cell>
        </row>
        <row r="8979">
          <cell r="A8979" t="str">
            <v>Código</v>
          </cell>
          <cell r="B8979" t="str">
            <v>Descripción</v>
          </cell>
          <cell r="D8979" t="str">
            <v>Unidad</v>
          </cell>
          <cell r="F8979" t="str">
            <v>Referencia</v>
          </cell>
        </row>
        <row r="8982">
          <cell r="A8982">
            <v>103047</v>
          </cell>
          <cell r="B8982" t="str">
            <v>TABLA BURRA (28x2,5CM) L=3M CEDRO</v>
          </cell>
          <cell r="C8982" t="str">
            <v>ML</v>
          </cell>
          <cell r="E8982">
            <v>42122</v>
          </cell>
          <cell r="F8982">
            <v>29305</v>
          </cell>
        </row>
        <row r="8983">
          <cell r="A8983">
            <v>105308</v>
          </cell>
          <cell r="B8983" t="str">
            <v>TABLA BURRA (28X2.5CM)L=3M CEDRO</v>
          </cell>
          <cell r="C8983" t="str">
            <v>ML</v>
          </cell>
          <cell r="E8983">
            <v>42122</v>
          </cell>
          <cell r="F8983">
            <v>13147</v>
          </cell>
        </row>
        <row r="8984">
          <cell r="A8984">
            <v>942</v>
          </cell>
          <cell r="B8984" t="str">
            <v>TABLA BURRA (30x2,5CM) L=3M ORDINARIO</v>
          </cell>
          <cell r="C8984" t="str">
            <v>ML</v>
          </cell>
          <cell r="E8984">
            <v>42760</v>
          </cell>
          <cell r="F8984">
            <v>5950</v>
          </cell>
        </row>
        <row r="8985">
          <cell r="A8985">
            <v>105525</v>
          </cell>
          <cell r="B8985" t="str">
            <v>TABLA BURRA 20 CM</v>
          </cell>
          <cell r="C8985" t="str">
            <v>mL</v>
          </cell>
          <cell r="E8985">
            <v>42872</v>
          </cell>
          <cell r="F8985">
            <v>4089</v>
          </cell>
        </row>
        <row r="8986">
          <cell r="A8986">
            <v>101283</v>
          </cell>
          <cell r="B8986" t="str">
            <v>TABLA CHAPA (20x2CM) L=3M ORDINARIO</v>
          </cell>
          <cell r="C8986" t="str">
            <v>ML</v>
          </cell>
          <cell r="E8986">
            <v>42759</v>
          </cell>
          <cell r="F8986">
            <v>2935</v>
          </cell>
        </row>
        <row r="8987">
          <cell r="A8987">
            <v>101282</v>
          </cell>
          <cell r="B8987" t="str">
            <v>TABLA CHAPA (25x2CM) L=3M ORDINARIO</v>
          </cell>
          <cell r="C8987" t="str">
            <v>ML</v>
          </cell>
          <cell r="E8987">
            <v>42759</v>
          </cell>
          <cell r="F8987">
            <v>3570</v>
          </cell>
        </row>
        <row r="8988">
          <cell r="A8988">
            <v>943</v>
          </cell>
          <cell r="B8988" t="str">
            <v>TABLA CHAPA (30x2CM) L=3M ORDINARIO</v>
          </cell>
          <cell r="C8988" t="str">
            <v>ML</v>
          </cell>
          <cell r="E8988">
            <v>42759</v>
          </cell>
          <cell r="F8988">
            <v>4284</v>
          </cell>
        </row>
        <row r="8989">
          <cell r="A8989">
            <v>102914</v>
          </cell>
          <cell r="B8989" t="str">
            <v>TABLA CHAPA .(10X2CM) L=3M</v>
          </cell>
          <cell r="C8989" t="str">
            <v>ML</v>
          </cell>
          <cell r="E8989">
            <v>42789</v>
          </cell>
          <cell r="F8989">
            <v>1587</v>
          </cell>
        </row>
        <row r="8991">
          <cell r="A8991">
            <v>945</v>
          </cell>
          <cell r="B8991" t="str">
            <v>TABLEX OKUME 2.44x1.22M.9mm (dos caras)</v>
          </cell>
          <cell r="C8991" t="str">
            <v>UN</v>
          </cell>
          <cell r="D8991" t="str">
            <v>Lamina</v>
          </cell>
          <cell r="E8991">
            <v>40093</v>
          </cell>
          <cell r="F8991">
            <v>98084</v>
          </cell>
        </row>
        <row r="8993">
          <cell r="A8993">
            <v>2944</v>
          </cell>
          <cell r="B8993" t="str">
            <v>TABLEX PZ 2.44 x1.53 4.mm Lamina Tablex</v>
          </cell>
          <cell r="C8993" t="str">
            <v>UN</v>
          </cell>
          <cell r="E8993">
            <v>39888</v>
          </cell>
          <cell r="F8993">
            <v>23000</v>
          </cell>
        </row>
        <row r="8995">
          <cell r="A8995">
            <v>946</v>
          </cell>
          <cell r="B8995" t="str">
            <v>TABLEX RH 2.44 x1.53 M.9mm PIZANO</v>
          </cell>
          <cell r="C8995" t="str">
            <v>UN</v>
          </cell>
          <cell r="D8995" t="str">
            <v>Lamina</v>
          </cell>
          <cell r="E8995">
            <v>40093</v>
          </cell>
          <cell r="F8995">
            <v>55800</v>
          </cell>
        </row>
        <row r="8996">
          <cell r="A8996">
            <v>984</v>
          </cell>
          <cell r="B8996" t="str">
            <v>TAPA LUZ 5x1cm 2.5 m cedro blanco</v>
          </cell>
          <cell r="C8996" t="str">
            <v>UN</v>
          </cell>
          <cell r="D8996">
            <v>68955</v>
          </cell>
          <cell r="E8996">
            <v>39892</v>
          </cell>
          <cell r="F8996">
            <v>4600</v>
          </cell>
        </row>
        <row r="8997">
          <cell r="A8997">
            <v>3920</v>
          </cell>
          <cell r="B8997" t="str">
            <v>TRIPLEX ANDES 2.44x1.22 7mm</v>
          </cell>
          <cell r="C8997" t="str">
            <v>UN</v>
          </cell>
          <cell r="D8997" t="str">
            <v>Lamina</v>
          </cell>
          <cell r="E8997">
            <v>40093</v>
          </cell>
          <cell r="F8997">
            <v>52257</v>
          </cell>
        </row>
        <row r="8998">
          <cell r="A8998">
            <v>960</v>
          </cell>
          <cell r="B8998" t="str">
            <v>TRIPLEX OKUME 2.44x1.22 PIZANO 4mm</v>
          </cell>
          <cell r="C8998" t="str">
            <v>UN</v>
          </cell>
          <cell r="D8998" t="str">
            <v>Lamina</v>
          </cell>
          <cell r="E8998">
            <v>41099</v>
          </cell>
          <cell r="F8998">
            <v>39900</v>
          </cell>
        </row>
        <row r="8999">
          <cell r="A8999">
            <v>962</v>
          </cell>
          <cell r="B8999" t="str">
            <v>TRIPLEX OVERLINE(2.44x1.22)TIPO-2 4mm</v>
          </cell>
          <cell r="C8999" t="str">
            <v>UN</v>
          </cell>
          <cell r="D8999" t="str">
            <v>Lamina</v>
          </cell>
          <cell r="E8999">
            <v>41099</v>
          </cell>
          <cell r="F8999">
            <v>30920</v>
          </cell>
        </row>
        <row r="9001">
          <cell r="A9001">
            <v>952</v>
          </cell>
          <cell r="B9001" t="str">
            <v>TRIPLEX 4mm TIPO-1 PIZANO (1.22X2.44M)</v>
          </cell>
          <cell r="C9001" t="str">
            <v>UN</v>
          </cell>
          <cell r="E9001">
            <v>41099</v>
          </cell>
          <cell r="F9001">
            <v>39900</v>
          </cell>
        </row>
        <row r="9002">
          <cell r="A9002">
            <v>102599</v>
          </cell>
          <cell r="B9002" t="str">
            <v>TRIPLEX ARAUCO 2.44x1.22 4mm |</v>
          </cell>
          <cell r="C9002" t="str">
            <v>UN</v>
          </cell>
          <cell r="E9002">
            <v>42930</v>
          </cell>
          <cell r="F9002">
            <v>28000</v>
          </cell>
        </row>
        <row r="9004">
          <cell r="A9004">
            <v>954</v>
          </cell>
          <cell r="B9004" t="str">
            <v>TRIPLEX CORRIENTE OVERLINE TIPO-2(1.22</v>
          </cell>
          <cell r="C9004" t="str">
            <v>UN</v>
          </cell>
          <cell r="D9004" t="str">
            <v>TIPO A</v>
          </cell>
          <cell r="E9004">
            <v>41099</v>
          </cell>
          <cell r="F9004">
            <v>30920</v>
          </cell>
        </row>
        <row r="9006">
          <cell r="A9006">
            <v>956</v>
          </cell>
          <cell r="B9006" t="str">
            <v>TRIPLEX F/MORADO 1.20x2.40 4mm</v>
          </cell>
          <cell r="C9006" t="str">
            <v>UN</v>
          </cell>
          <cell r="E9006">
            <v>42607</v>
          </cell>
          <cell r="F9006">
            <v>84050</v>
          </cell>
        </row>
        <row r="9008">
          <cell r="A9008">
            <v>955</v>
          </cell>
          <cell r="B9008" t="str">
            <v>TRIPLEX PIZANO 2.44x1.22 4mm</v>
          </cell>
          <cell r="C9008" t="str">
            <v>UN</v>
          </cell>
          <cell r="D9008" t="str">
            <v>Lamina</v>
          </cell>
          <cell r="E9008">
            <v>42853</v>
          </cell>
          <cell r="F9008">
            <v>25000</v>
          </cell>
        </row>
        <row r="9010">
          <cell r="A9010">
            <v>105082</v>
          </cell>
          <cell r="B9010" t="str">
            <v>TRONCO PINO PATULA INMUN- VACIO</v>
          </cell>
          <cell r="C9010" t="str">
            <v>UN</v>
          </cell>
          <cell r="E9010">
            <v>42895</v>
          </cell>
          <cell r="F9010">
            <v>58194</v>
          </cell>
        </row>
        <row r="9011">
          <cell r="A9011">
            <v>100745</v>
          </cell>
          <cell r="B9011" t="str">
            <v>TUTOR EN MADERA PARA ARBOL L=3M</v>
          </cell>
          <cell r="C9011" t="str">
            <v>UN</v>
          </cell>
          <cell r="E9011">
            <v>42797</v>
          </cell>
          <cell r="F9011">
            <v>2975</v>
          </cell>
        </row>
        <row r="9012">
          <cell r="A9012">
            <v>104321</v>
          </cell>
          <cell r="B9012" t="str">
            <v>VARA CORREDOR D=8CM (L=3M)</v>
          </cell>
          <cell r="C9012" t="str">
            <v>und</v>
          </cell>
          <cell r="E9012">
            <v>41121</v>
          </cell>
          <cell r="F9012">
            <v>5200</v>
          </cell>
        </row>
        <row r="9013">
          <cell r="A9013">
            <v>104322</v>
          </cell>
          <cell r="B9013" t="str">
            <v>VARA DE CLAVO (Ø 4-5CM) L=3.00M</v>
          </cell>
          <cell r="C9013" t="str">
            <v>UN</v>
          </cell>
          <cell r="E9013">
            <v>42081</v>
          </cell>
          <cell r="F9013">
            <v>3000</v>
          </cell>
        </row>
        <row r="9014">
          <cell r="A9014">
            <v>2672</v>
          </cell>
          <cell r="B9014" t="str">
            <v>VARA DE CLAVO (Ø4 -5cm) L=6 METROS.</v>
          </cell>
          <cell r="C9014" t="str">
            <v>ML</v>
          </cell>
          <cell r="E9014">
            <v>42760</v>
          </cell>
          <cell r="F9014">
            <v>1500</v>
          </cell>
        </row>
        <row r="9015">
          <cell r="A9015">
            <v>963</v>
          </cell>
          <cell r="B9015" t="str">
            <v>VARA DE CORREDOR L= 6 M.</v>
          </cell>
          <cell r="C9015" t="str">
            <v>ML</v>
          </cell>
          <cell r="E9015">
            <v>42934</v>
          </cell>
          <cell r="F9015">
            <v>1400</v>
          </cell>
        </row>
        <row r="9016">
          <cell r="A9016">
            <v>175</v>
          </cell>
          <cell r="B9016" t="str">
            <v>VARA DE LIMATON L=4 M.</v>
          </cell>
          <cell r="C9016" t="str">
            <v>ML</v>
          </cell>
          <cell r="E9016">
            <v>42081</v>
          </cell>
          <cell r="F9016">
            <v>3740</v>
          </cell>
        </row>
        <row r="9017">
          <cell r="A9017">
            <v>174</v>
          </cell>
          <cell r="B9017" t="str">
            <v>VARA DE LIMATON L=6 M.</v>
          </cell>
          <cell r="C9017" t="str">
            <v>ML</v>
          </cell>
          <cell r="E9017">
            <v>42625</v>
          </cell>
          <cell r="F9017">
            <v>2833</v>
          </cell>
        </row>
        <row r="9018">
          <cell r="A9018">
            <v>920</v>
          </cell>
          <cell r="B9018" t="str">
            <v>VARA DE LIMATON L=6 M.</v>
          </cell>
          <cell r="C9018" t="str">
            <v>ML</v>
          </cell>
          <cell r="E9018">
            <v>42789</v>
          </cell>
          <cell r="F9018">
            <v>2667</v>
          </cell>
        </row>
        <row r="9019">
          <cell r="A9019">
            <v>103646</v>
          </cell>
          <cell r="B9019" t="str">
            <v>VARA ROLLIZA EN PINO PATULA INMUNIZ Ø</v>
          </cell>
          <cell r="C9019" t="str">
            <v>UN</v>
          </cell>
          <cell r="E9019">
            <v>41115</v>
          </cell>
          <cell r="F9019">
            <v>24360</v>
          </cell>
        </row>
        <row r="9020">
          <cell r="A9020">
            <v>103647</v>
          </cell>
          <cell r="B9020" t="str">
            <v>VARA ROLLIZA EN PINO PATULA INMUNIZ Ø</v>
          </cell>
          <cell r="C9020" t="str">
            <v>UN</v>
          </cell>
          <cell r="E9020">
            <v>41115</v>
          </cell>
          <cell r="F9020">
            <v>29000</v>
          </cell>
        </row>
        <row r="9021">
          <cell r="A9021">
            <v>2674</v>
          </cell>
          <cell r="B9021" t="str">
            <v>VIAJE DE LEÑA</v>
          </cell>
          <cell r="C9021" t="str">
            <v>VJ</v>
          </cell>
          <cell r="E9021">
            <v>40130</v>
          </cell>
          <cell r="F9021">
            <v>357000</v>
          </cell>
        </row>
        <row r="9022">
          <cell r="A9022">
            <v>101289</v>
          </cell>
          <cell r="B9022" t="str">
            <v>VIGA DE 18X8 X4 M ORDINARIO CEPILLADA.</v>
          </cell>
          <cell r="C9022" t="str">
            <v>UN</v>
          </cell>
          <cell r="E9022">
            <v>40087</v>
          </cell>
          <cell r="F9022">
            <v>40600</v>
          </cell>
        </row>
        <row r="9023">
          <cell r="A9023">
            <v>101290</v>
          </cell>
          <cell r="B9023" t="str">
            <v>VIGA DE 18X8 X5M ORDINARIO CEPILLADA.</v>
          </cell>
          <cell r="C9023" t="str">
            <v>UN</v>
          </cell>
          <cell r="E9023">
            <v>40087</v>
          </cell>
          <cell r="F9023">
            <v>60320</v>
          </cell>
        </row>
        <row r="9024">
          <cell r="A9024">
            <v>964</v>
          </cell>
          <cell r="B9024" t="str">
            <v>VIGA DE ABARCO 17X7 X 3 MTS CEPILLADA.</v>
          </cell>
          <cell r="C9024" t="str">
            <v>UN</v>
          </cell>
          <cell r="E9024">
            <v>40778</v>
          </cell>
          <cell r="F9024">
            <v>111000</v>
          </cell>
        </row>
        <row r="9025">
          <cell r="A9025">
            <v>2668</v>
          </cell>
          <cell r="B9025" t="str">
            <v>VIGA DE ABARCO17X7 X 6 MTS CEPILLADA.</v>
          </cell>
          <cell r="C9025" t="str">
            <v>UN</v>
          </cell>
          <cell r="E9025">
            <v>40778</v>
          </cell>
          <cell r="F9025">
            <v>288000</v>
          </cell>
        </row>
        <row r="9028">
          <cell r="A9028">
            <v>16</v>
          </cell>
          <cell r="C9028" t="str">
            <v>PAVIMENTOS</v>
          </cell>
        </row>
        <row r="9031">
          <cell r="A9031">
            <v>105659</v>
          </cell>
          <cell r="B9031" t="str">
            <v>BALDOSA PLASTICA PERFORADA 30X30</v>
          </cell>
          <cell r="C9031" t="str">
            <v>und</v>
          </cell>
          <cell r="E9031">
            <v>42226</v>
          </cell>
          <cell r="F9031">
            <v>13050</v>
          </cell>
        </row>
        <row r="9033">
          <cell r="A9033">
            <v>966</v>
          </cell>
          <cell r="B9033" t="str">
            <v>BASE ASFALTICA COMPACTO</v>
          </cell>
          <cell r="C9033" t="str">
            <v>M3</v>
          </cell>
          <cell r="D9033" t="str">
            <v>MDCI</v>
          </cell>
          <cell r="E9033">
            <v>41617</v>
          </cell>
          <cell r="F9033">
            <v>535832</v>
          </cell>
        </row>
        <row r="9034">
          <cell r="A9034">
            <v>967</v>
          </cell>
          <cell r="B9034" t="str">
            <v>BASE ASFALTICA SUELTA MDCI</v>
          </cell>
          <cell r="C9034" t="str">
            <v>M3</v>
          </cell>
          <cell r="D9034" t="str">
            <v>EN PLANTA</v>
          </cell>
          <cell r="E9034">
            <v>41136</v>
          </cell>
          <cell r="F9034">
            <v>377000</v>
          </cell>
        </row>
        <row r="9035">
          <cell r="A9035">
            <v>101485</v>
          </cell>
          <cell r="B9035" t="str">
            <v>BASE ASFALTICA SUELTO MDC-1 (En Planta).</v>
          </cell>
          <cell r="C9035" t="str">
            <v>M3</v>
          </cell>
          <cell r="D9035" t="str">
            <v>MDCI</v>
          </cell>
          <cell r="E9035">
            <v>42829</v>
          </cell>
          <cell r="F9035">
            <v>353000</v>
          </cell>
        </row>
        <row r="9036">
          <cell r="A9036">
            <v>971</v>
          </cell>
          <cell r="B9036" t="str">
            <v>BASE MDC1 COMPACTO ESPESOR 7.0 Cm.</v>
          </cell>
          <cell r="C9036" t="str">
            <v>M2</v>
          </cell>
          <cell r="D9036" t="str">
            <v>COMPACTO</v>
          </cell>
          <cell r="E9036">
            <v>40927</v>
          </cell>
          <cell r="F9036">
            <v>27278</v>
          </cell>
        </row>
        <row r="9037">
          <cell r="A9037">
            <v>970</v>
          </cell>
          <cell r="B9037" t="str">
            <v>BASE MDC1 COMPACTO ESPESOR 5.0 Cm.</v>
          </cell>
          <cell r="C9037" t="str">
            <v>M2</v>
          </cell>
          <cell r="D9037" t="str">
            <v>COMPACTO</v>
          </cell>
          <cell r="E9037">
            <v>41232</v>
          </cell>
          <cell r="F9037">
            <v>27183</v>
          </cell>
        </row>
        <row r="9039">
          <cell r="A9039">
            <v>101375</v>
          </cell>
          <cell r="B9039" t="str">
            <v>CANCHA MULTIPLE BALONCESTO Y</v>
          </cell>
          <cell r="C9039" t="str">
            <v>UN</v>
          </cell>
          <cell r="E9039">
            <v>40998</v>
          </cell>
          <cell r="F9039">
            <v>3364000</v>
          </cell>
        </row>
        <row r="9040">
          <cell r="A9040">
            <v>3490</v>
          </cell>
          <cell r="B9040" t="str">
            <v>CANCHA MULTIPLE OBRA CIVIL</v>
          </cell>
          <cell r="C9040" t="str">
            <v>M2</v>
          </cell>
          <cell r="E9040">
            <v>40478</v>
          </cell>
          <cell r="F9040">
            <v>19511</v>
          </cell>
        </row>
        <row r="9042">
          <cell r="A9042">
            <v>3282</v>
          </cell>
          <cell r="B9042" t="str">
            <v>CANCHA MULTIPLE RECUBR. SINT. DECOART</v>
          </cell>
          <cell r="C9042" t="str">
            <v>M2</v>
          </cell>
          <cell r="D9042" t="str">
            <v>TIPO A</v>
          </cell>
          <cell r="E9042">
            <v>40026</v>
          </cell>
          <cell r="F9042">
            <v>20902</v>
          </cell>
        </row>
        <row r="9044">
          <cell r="A9044">
            <v>102219</v>
          </cell>
          <cell r="B9044" t="str">
            <v>CARBONILLA ESCORIA</v>
          </cell>
          <cell r="C9044" t="str">
            <v>M3</v>
          </cell>
          <cell r="E9044">
            <v>42864</v>
          </cell>
          <cell r="F9044">
            <v>150000</v>
          </cell>
        </row>
        <row r="9045">
          <cell r="A9045">
            <v>105087</v>
          </cell>
          <cell r="B9045" t="str">
            <v>GEOCELDA NEOWEB (e=0.12m) A=2.50M</v>
          </cell>
          <cell r="C9045" t="str">
            <v>M2</v>
          </cell>
          <cell r="E9045">
            <v>42818</v>
          </cell>
          <cell r="F9045">
            <v>34694</v>
          </cell>
        </row>
        <row r="9048">
          <cell r="B9048" t="str">
            <v>Tekhne Ltda. Control Integral de Obras</v>
          </cell>
        </row>
        <row r="9052">
          <cell r="B9052" t="str">
            <v>Listado de Insumos</v>
          </cell>
        </row>
        <row r="9054">
          <cell r="A9054">
            <v>43132</v>
          </cell>
          <cell r="C9054" t="str">
            <v>INSTITUTO DISTRITAL DE RECREACION Y</v>
          </cell>
          <cell r="E9054" t="str">
            <v>Página **</v>
          </cell>
        </row>
        <row r="9057">
          <cell r="A9057" t="str">
            <v>Código</v>
          </cell>
          <cell r="B9057" t="str">
            <v>Descripción</v>
          </cell>
          <cell r="D9057" t="str">
            <v>Unidad</v>
          </cell>
          <cell r="F9057" t="str">
            <v>Referencia</v>
          </cell>
        </row>
        <row r="9060">
          <cell r="A9060">
            <v>3930</v>
          </cell>
          <cell r="B9060" t="str">
            <v>GRAMA SINTETICA 700 GRS.</v>
          </cell>
          <cell r="C9060" t="str">
            <v>m2</v>
          </cell>
          <cell r="E9060">
            <v>40478</v>
          </cell>
          <cell r="F9060">
            <v>44897</v>
          </cell>
        </row>
        <row r="9062">
          <cell r="A9062">
            <v>3317</v>
          </cell>
          <cell r="B9062" t="str">
            <v>IMPRIMANTE ASFALTICO CRL1</v>
          </cell>
          <cell r="C9062" t="str">
            <v>M2</v>
          </cell>
          <cell r="D9062" t="str">
            <v>CRL1</v>
          </cell>
          <cell r="E9062">
            <v>42796</v>
          </cell>
          <cell r="F9062">
            <v>1247</v>
          </cell>
        </row>
        <row r="9064">
          <cell r="A9064">
            <v>104730</v>
          </cell>
          <cell r="B9064" t="str">
            <v>PAVISINT SYSTEM e=11cm (Sum + Inst)</v>
          </cell>
          <cell r="C9064" t="str">
            <v>M2</v>
          </cell>
          <cell r="E9064">
            <v>41198</v>
          </cell>
          <cell r="F9064">
            <v>163540</v>
          </cell>
        </row>
        <row r="9065">
          <cell r="A9065">
            <v>106636</v>
          </cell>
          <cell r="B9065" t="str">
            <v>Piso Caucho reciclPigment 2cm sum+ inst</v>
          </cell>
          <cell r="C9065" t="str">
            <v>M2</v>
          </cell>
          <cell r="E9065">
            <v>43048</v>
          </cell>
          <cell r="F9065">
            <v>178500</v>
          </cell>
        </row>
        <row r="9066">
          <cell r="A9066">
            <v>106118</v>
          </cell>
          <cell r="B9066" t="str">
            <v>PisoPistaAtletismoPrefabricado(Sum+inst)</v>
          </cell>
          <cell r="C9066" t="str">
            <v>M2</v>
          </cell>
          <cell r="E9066">
            <v>42801</v>
          </cell>
          <cell r="F9066">
            <v>325960</v>
          </cell>
        </row>
        <row r="9067">
          <cell r="A9067">
            <v>3851</v>
          </cell>
          <cell r="B9067" t="str">
            <v>POLVO DE LADRILLO</v>
          </cell>
          <cell r="C9067" t="str">
            <v>KG</v>
          </cell>
          <cell r="E9067">
            <v>40311</v>
          </cell>
          <cell r="F9067">
            <v>202</v>
          </cell>
        </row>
        <row r="9068">
          <cell r="A9068">
            <v>102538</v>
          </cell>
          <cell r="B9068" t="str">
            <v>POLVO DE LADRILLO</v>
          </cell>
          <cell r="C9068" t="str">
            <v>M3</v>
          </cell>
          <cell r="E9068">
            <v>41481</v>
          </cell>
          <cell r="F9068">
            <v>215000</v>
          </cell>
        </row>
        <row r="9069">
          <cell r="A9069">
            <v>100747</v>
          </cell>
          <cell r="B9069" t="str">
            <v>POLVO DE LADRILLO+TRANSPORTE</v>
          </cell>
          <cell r="C9069" t="str">
            <v>M3</v>
          </cell>
          <cell r="E9069">
            <v>42762</v>
          </cell>
          <cell r="F9069">
            <v>220000</v>
          </cell>
        </row>
        <row r="9071">
          <cell r="A9071">
            <v>102626</v>
          </cell>
          <cell r="B9071" t="str">
            <v>RECUBRIMIENTO SINTETICO PARA CANCHA</v>
          </cell>
          <cell r="C9071" t="str">
            <v>M2</v>
          </cell>
          <cell r="D9071" t="str">
            <v>TIPO A</v>
          </cell>
          <cell r="E9071">
            <v>42835</v>
          </cell>
          <cell r="F9071">
            <v>32377</v>
          </cell>
        </row>
        <row r="9073">
          <cell r="A9073">
            <v>100837</v>
          </cell>
          <cell r="B9073" t="str">
            <v>REINSTALACION CANCHA MULTIPLE</v>
          </cell>
          <cell r="C9073" t="str">
            <v>JG</v>
          </cell>
          <cell r="E9073">
            <v>40478</v>
          </cell>
          <cell r="F9073">
            <v>535000</v>
          </cell>
        </row>
        <row r="9075">
          <cell r="A9075">
            <v>3312</v>
          </cell>
          <cell r="B9075" t="str">
            <v>RODADURA 1150 (No la Producen)</v>
          </cell>
          <cell r="C9075" t="str">
            <v>M3</v>
          </cell>
          <cell r="D9075" t="str">
            <v>MDC2</v>
          </cell>
          <cell r="E9075">
            <v>40533</v>
          </cell>
          <cell r="F9075">
            <v>359011</v>
          </cell>
        </row>
        <row r="9076">
          <cell r="A9076">
            <v>978</v>
          </cell>
          <cell r="B9076" t="str">
            <v>RODADURA ESPESOR 2.5 Cm MDC2</v>
          </cell>
          <cell r="C9076" t="str">
            <v>M2</v>
          </cell>
          <cell r="D9076" t="str">
            <v>COMPACTO</v>
          </cell>
          <cell r="E9076">
            <v>40927</v>
          </cell>
          <cell r="F9076">
            <v>14175</v>
          </cell>
        </row>
        <row r="9077">
          <cell r="A9077">
            <v>979</v>
          </cell>
          <cell r="B9077" t="str">
            <v>RODADURA ESPESOR 3.0 Cm MDC2</v>
          </cell>
          <cell r="C9077" t="str">
            <v>M2</v>
          </cell>
          <cell r="D9077" t="str">
            <v>COMPACTO</v>
          </cell>
          <cell r="E9077">
            <v>40927</v>
          </cell>
          <cell r="F9077">
            <v>17010</v>
          </cell>
        </row>
        <row r="9078">
          <cell r="A9078">
            <v>974</v>
          </cell>
          <cell r="B9078" t="str">
            <v>RODADURA ASFALTICA COMPACTA MDC2</v>
          </cell>
          <cell r="C9078" t="str">
            <v>M3</v>
          </cell>
          <cell r="D9078" t="str">
            <v>COMPACTO</v>
          </cell>
          <cell r="E9078">
            <v>42095</v>
          </cell>
          <cell r="F9078">
            <v>540000</v>
          </cell>
        </row>
        <row r="9079">
          <cell r="A9079">
            <v>975</v>
          </cell>
          <cell r="B9079" t="str">
            <v>RODADURA ASFALTICA SUELTO PLANTA</v>
          </cell>
          <cell r="C9079" t="str">
            <v>M3</v>
          </cell>
          <cell r="D9079" t="str">
            <v>PLANTA</v>
          </cell>
          <cell r="E9079">
            <v>42829</v>
          </cell>
          <cell r="F9079">
            <v>333000</v>
          </cell>
        </row>
        <row r="9080">
          <cell r="A9080">
            <v>101258</v>
          </cell>
          <cell r="B9080" t="str">
            <v>RODADURA ASFALTICA MDC-3(SUELTA-En</v>
          </cell>
          <cell r="C9080" t="str">
            <v>M3</v>
          </cell>
          <cell r="D9080" t="str">
            <v>MDCI</v>
          </cell>
          <cell r="E9080">
            <v>41250</v>
          </cell>
          <cell r="F9080">
            <v>446600</v>
          </cell>
        </row>
        <row r="9081">
          <cell r="A9081">
            <v>3313</v>
          </cell>
          <cell r="B9081" t="str">
            <v>Rodadura asfaltica tipo IDRD Suelta (Planta).</v>
          </cell>
          <cell r="C9081" t="str">
            <v>M3</v>
          </cell>
          <cell r="D9081" t="str">
            <v>MDC3</v>
          </cell>
          <cell r="E9081">
            <v>42796</v>
          </cell>
          <cell r="F9081">
            <v>493850</v>
          </cell>
        </row>
        <row r="9082">
          <cell r="A9082">
            <v>980</v>
          </cell>
          <cell r="B9082" t="str">
            <v>RODADURA B1350 ESPESOR 2.5 Cm.SUELTO</v>
          </cell>
          <cell r="C9082" t="str">
            <v>M2</v>
          </cell>
          <cell r="D9082" t="str">
            <v>COMPACTO</v>
          </cell>
          <cell r="E9082">
            <v>41250</v>
          </cell>
          <cell r="F9082">
            <v>12470</v>
          </cell>
        </row>
        <row r="9083">
          <cell r="A9083">
            <v>981</v>
          </cell>
          <cell r="B9083" t="str">
            <v>RODADURA B1350 ESPESOR 3.0 Cm. SUELTO</v>
          </cell>
          <cell r="C9083" t="str">
            <v>M2</v>
          </cell>
          <cell r="D9083" t="str">
            <v>COMPACTO</v>
          </cell>
          <cell r="E9083">
            <v>41250</v>
          </cell>
          <cell r="F9083">
            <v>14964</v>
          </cell>
        </row>
        <row r="9086">
          <cell r="A9086">
            <v>17</v>
          </cell>
          <cell r="C9086" t="str">
            <v>PERFILES Y DIVISIONES</v>
          </cell>
        </row>
        <row r="9089">
          <cell r="A9089">
            <v>102637</v>
          </cell>
          <cell r="B9089" t="str">
            <v>Agarradera Rodadero tubo Gal.3/4 (Jug Inf</v>
          </cell>
          <cell r="C9089" t="str">
            <v>und</v>
          </cell>
          <cell r="D9089" t="str">
            <v>T-117</v>
          </cell>
          <cell r="E9089">
            <v>42864</v>
          </cell>
          <cell r="F9089">
            <v>70000</v>
          </cell>
        </row>
        <row r="9090">
          <cell r="A9090">
            <v>1083</v>
          </cell>
          <cell r="B9090" t="str">
            <v>ANGULO 1x1x1/16 ANOLOK</v>
          </cell>
          <cell r="C9090" t="str">
            <v>ML</v>
          </cell>
          <cell r="D9090" t="str">
            <v>A-09</v>
          </cell>
          <cell r="E9090">
            <v>40350</v>
          </cell>
          <cell r="F9090">
            <v>14848</v>
          </cell>
        </row>
        <row r="9091">
          <cell r="A9091">
            <v>1086</v>
          </cell>
          <cell r="B9091" t="str">
            <v>ANGULO 1x1x1/8</v>
          </cell>
          <cell r="C9091" t="str">
            <v>ML</v>
          </cell>
          <cell r="D9091" t="str">
            <v>A-11 Crudo</v>
          </cell>
          <cell r="E9091">
            <v>42859</v>
          </cell>
          <cell r="F9091">
            <v>3000</v>
          </cell>
        </row>
        <row r="9092">
          <cell r="A9092">
            <v>1093</v>
          </cell>
          <cell r="B9092" t="str">
            <v>ANGULO1X1X 1/16" BLANCO</v>
          </cell>
          <cell r="C9092" t="str">
            <v>ML</v>
          </cell>
          <cell r="D9092" t="str">
            <v>A-09 Mate</v>
          </cell>
          <cell r="E9092">
            <v>40350</v>
          </cell>
          <cell r="F9092">
            <v>14848</v>
          </cell>
        </row>
        <row r="9094">
          <cell r="A9094">
            <v>990</v>
          </cell>
          <cell r="B9094" t="str">
            <v>CELOSIA ALUMINIO .60 x 1.00 M.</v>
          </cell>
          <cell r="C9094" t="str">
            <v>ML</v>
          </cell>
          <cell r="E9094">
            <v>40478</v>
          </cell>
          <cell r="F9094">
            <v>174000</v>
          </cell>
        </row>
        <row r="9096">
          <cell r="A9096">
            <v>102635</v>
          </cell>
          <cell r="B9096" t="str">
            <v>Chapetas ( para barras de giro)0.08x0.06m) **</v>
          </cell>
          <cell r="C9096" t="str">
            <v>und</v>
          </cell>
          <cell r="D9096" t="str">
            <v>T-117</v>
          </cell>
          <cell r="E9096">
            <v>40266</v>
          </cell>
          <cell r="F9096">
            <v>3500</v>
          </cell>
        </row>
        <row r="9097">
          <cell r="A9097">
            <v>102636</v>
          </cell>
          <cell r="B9097" t="str">
            <v>Chapetas para reja**</v>
          </cell>
          <cell r="C9097" t="str">
            <v>und</v>
          </cell>
          <cell r="D9097" t="str">
            <v>T-117</v>
          </cell>
          <cell r="E9097">
            <v>40267</v>
          </cell>
          <cell r="F9097">
            <v>3000</v>
          </cell>
        </row>
        <row r="9099">
          <cell r="A9099">
            <v>102693</v>
          </cell>
          <cell r="B9099" t="str">
            <v>CIELO RASO MODULAR.0.60X0.60</v>
          </cell>
          <cell r="C9099" t="str">
            <v>m2</v>
          </cell>
          <cell r="E9099">
            <v>42993</v>
          </cell>
          <cell r="F9099">
            <v>23139</v>
          </cell>
        </row>
        <row r="9101">
          <cell r="A9101">
            <v>100032</v>
          </cell>
          <cell r="B9101" t="str">
            <v>Codo 90º acero al carbón Sch40 d= 1 1/2 " **</v>
          </cell>
          <cell r="C9101" t="str">
            <v>UN</v>
          </cell>
          <cell r="D9101" t="str">
            <v>T-117</v>
          </cell>
          <cell r="E9101">
            <v>39660</v>
          </cell>
          <cell r="F9101">
            <v>3219</v>
          </cell>
        </row>
        <row r="9102">
          <cell r="A9102">
            <v>100067</v>
          </cell>
          <cell r="B9102" t="str">
            <v>Codo 90º acero al carbón Sch40 d= 2 " **</v>
          </cell>
          <cell r="C9102" t="str">
            <v>UN</v>
          </cell>
          <cell r="D9102" t="str">
            <v>T-117</v>
          </cell>
          <cell r="E9102">
            <v>39511</v>
          </cell>
          <cell r="F9102">
            <v>9100</v>
          </cell>
        </row>
        <row r="9103">
          <cell r="A9103">
            <v>100034</v>
          </cell>
          <cell r="B9103" t="str">
            <v>Codo 90º acero al carbón Sch40 d= 2 1/2 " **</v>
          </cell>
          <cell r="C9103" t="str">
            <v>UN</v>
          </cell>
          <cell r="D9103" t="str">
            <v>T-117</v>
          </cell>
          <cell r="E9103">
            <v>39660</v>
          </cell>
          <cell r="F9103">
            <v>10422</v>
          </cell>
        </row>
        <row r="9104">
          <cell r="A9104">
            <v>100163</v>
          </cell>
          <cell r="B9104" t="str">
            <v>Codo 90º acero al carbón Sch40 d= 3 " **</v>
          </cell>
          <cell r="C9104" t="str">
            <v>UN</v>
          </cell>
          <cell r="D9104" t="str">
            <v>T-117</v>
          </cell>
          <cell r="E9104">
            <v>39671</v>
          </cell>
          <cell r="F9104">
            <v>14450</v>
          </cell>
        </row>
        <row r="9105">
          <cell r="A9105">
            <v>100519</v>
          </cell>
          <cell r="B9105" t="str">
            <v>Codo 90º acero al carbón Sch40 d= 4 " **</v>
          </cell>
          <cell r="C9105" t="str">
            <v>UN</v>
          </cell>
          <cell r="D9105" t="str">
            <v>T-117</v>
          </cell>
          <cell r="E9105">
            <v>39660</v>
          </cell>
          <cell r="F9105">
            <v>28215</v>
          </cell>
        </row>
        <row r="9106">
          <cell r="A9106">
            <v>100070</v>
          </cell>
          <cell r="B9106" t="str">
            <v>Codo acero al carbón Sch40 d= 10 " **</v>
          </cell>
          <cell r="C9106" t="str">
            <v>UN</v>
          </cell>
          <cell r="D9106" t="str">
            <v>T-117</v>
          </cell>
          <cell r="E9106">
            <v>39511</v>
          </cell>
          <cell r="F9106">
            <v>403278</v>
          </cell>
        </row>
        <row r="9107">
          <cell r="A9107">
            <v>100068</v>
          </cell>
          <cell r="B9107" t="str">
            <v>Codo acero al carbón Sch40 d= 6 " **</v>
          </cell>
          <cell r="C9107" t="str">
            <v>UN</v>
          </cell>
          <cell r="D9107" t="str">
            <v>T-117</v>
          </cell>
          <cell r="E9107">
            <v>39511</v>
          </cell>
          <cell r="F9107">
            <v>80464</v>
          </cell>
        </row>
        <row r="9108">
          <cell r="A9108">
            <v>100069</v>
          </cell>
          <cell r="B9108" t="str">
            <v>Codo acero al carbón Sch40 d= 8 " **</v>
          </cell>
          <cell r="C9108" t="str">
            <v>UN</v>
          </cell>
          <cell r="D9108" t="str">
            <v>T-117</v>
          </cell>
          <cell r="E9108">
            <v>39511</v>
          </cell>
          <cell r="F9108">
            <v>215055</v>
          </cell>
        </row>
        <row r="9109">
          <cell r="A9109">
            <v>100066</v>
          </cell>
          <cell r="B9109" t="str">
            <v>Copa acero al carbón Sch40 d= 10 "x3" **</v>
          </cell>
          <cell r="C9109" t="str">
            <v>UN</v>
          </cell>
          <cell r="D9109" t="str">
            <v>T-117</v>
          </cell>
          <cell r="E9109">
            <v>39511</v>
          </cell>
          <cell r="F9109">
            <v>121529</v>
          </cell>
        </row>
        <row r="9110">
          <cell r="A9110">
            <v>100159</v>
          </cell>
          <cell r="B9110" t="str">
            <v>Copa acero al carbón Sch40 d= 2 "x1 1/2" **</v>
          </cell>
          <cell r="C9110" t="str">
            <v>UN</v>
          </cell>
          <cell r="D9110" t="str">
            <v>T-117</v>
          </cell>
          <cell r="E9110">
            <v>39671</v>
          </cell>
          <cell r="F9110">
            <v>12542</v>
          </cell>
        </row>
        <row r="9111">
          <cell r="A9111">
            <v>100079</v>
          </cell>
          <cell r="B9111" t="str">
            <v>Copa acero al carbón Sch40 d= 3 "x2" **</v>
          </cell>
          <cell r="C9111" t="str">
            <v>UN</v>
          </cell>
          <cell r="D9111" t="str">
            <v>T-117</v>
          </cell>
          <cell r="E9111">
            <v>39511</v>
          </cell>
          <cell r="F9111">
            <v>56688</v>
          </cell>
        </row>
        <row r="9112">
          <cell r="A9112">
            <v>100041</v>
          </cell>
          <cell r="B9112" t="str">
            <v>Copa acero al carbón Sch40 d= 6 "x2" **</v>
          </cell>
          <cell r="C9112" t="str">
            <v>UN</v>
          </cell>
          <cell r="D9112" t="str">
            <v>T-117</v>
          </cell>
          <cell r="E9112">
            <v>39660</v>
          </cell>
          <cell r="F9112">
            <v>116094</v>
          </cell>
        </row>
        <row r="9113">
          <cell r="A9113">
            <v>100158</v>
          </cell>
          <cell r="B9113" t="str">
            <v>Copa acero al carbón Sch40 d= 6 "x4" **</v>
          </cell>
          <cell r="C9113" t="str">
            <v>UN</v>
          </cell>
          <cell r="D9113" t="str">
            <v>T-117</v>
          </cell>
          <cell r="E9113">
            <v>39671</v>
          </cell>
          <cell r="F9113">
            <v>12542</v>
          </cell>
        </row>
        <row r="9114">
          <cell r="A9114">
            <v>100080</v>
          </cell>
          <cell r="B9114" t="str">
            <v>Copa acero al carbón Sch80 d= 3 "x2" **</v>
          </cell>
          <cell r="C9114" t="str">
            <v>UN</v>
          </cell>
          <cell r="D9114" t="str">
            <v>T-117</v>
          </cell>
          <cell r="E9114">
            <v>39511</v>
          </cell>
          <cell r="F9114">
            <v>19202</v>
          </cell>
        </row>
        <row r="9115">
          <cell r="A9115">
            <v>100081</v>
          </cell>
          <cell r="B9115" t="str">
            <v>Copa acero al carbón Sch80 d= 8 "x3" **</v>
          </cell>
          <cell r="C9115" t="str">
            <v>UN</v>
          </cell>
          <cell r="D9115" t="str">
            <v>T-117</v>
          </cell>
          <cell r="E9115">
            <v>39511</v>
          </cell>
          <cell r="F9115">
            <v>125000</v>
          </cell>
        </row>
        <row r="9116">
          <cell r="A9116">
            <v>100044</v>
          </cell>
          <cell r="B9116" t="str">
            <v>Copa cobre d= 2" **</v>
          </cell>
          <cell r="C9116" t="str">
            <v>UN</v>
          </cell>
          <cell r="D9116" t="str">
            <v>T-117</v>
          </cell>
          <cell r="E9116">
            <v>39660</v>
          </cell>
          <cell r="F9116">
            <v>22830</v>
          </cell>
        </row>
        <row r="9118">
          <cell r="A9118">
            <v>104856</v>
          </cell>
          <cell r="B9118" t="str">
            <v>Cortina enrollable 2,10x2,50Coliseo Primero de</v>
          </cell>
          <cell r="C9118" t="str">
            <v>UN</v>
          </cell>
          <cell r="E9118">
            <v>41215</v>
          </cell>
          <cell r="F9118">
            <v>1392000</v>
          </cell>
        </row>
        <row r="9120">
          <cell r="A9120">
            <v>102661</v>
          </cell>
          <cell r="B9120" t="str">
            <v>Desmonte.Mod.divis.Med. Altura+paño2caras(S+I)</v>
          </cell>
          <cell r="C9120" t="str">
            <v>M2</v>
          </cell>
          <cell r="D9120" t="str">
            <v>DA-17ANOL</v>
          </cell>
          <cell r="E9120">
            <v>40283</v>
          </cell>
          <cell r="F9120">
            <v>71500</v>
          </cell>
        </row>
        <row r="9121">
          <cell r="A9121">
            <v>102660</v>
          </cell>
          <cell r="B9121" t="str">
            <v>Divis.Mod.MixtaPañoCol+Vidrio4mmH=2.2+Sanbl</v>
          </cell>
          <cell r="C9121" t="str">
            <v>M2</v>
          </cell>
          <cell r="D9121" t="str">
            <v>DA-17ANOL</v>
          </cell>
          <cell r="E9121">
            <v>40283</v>
          </cell>
          <cell r="F9121">
            <v>280500</v>
          </cell>
        </row>
        <row r="9122">
          <cell r="A9122">
            <v>102665</v>
          </cell>
          <cell r="B9122" t="str">
            <v>Divisi.Modul.PisoTecho.lMixto+VidrioSanblast(S+I)</v>
          </cell>
          <cell r="C9122" t="str">
            <v>M2</v>
          </cell>
          <cell r="D9122" t="str">
            <v>DA-17ANOL</v>
          </cell>
          <cell r="E9122">
            <v>40283</v>
          </cell>
          <cell r="F9122">
            <v>280500</v>
          </cell>
        </row>
        <row r="9125">
          <cell r="B9125" t="str">
            <v>Tekhne Ltda. Control Integral de Obras</v>
          </cell>
        </row>
        <row r="9129">
          <cell r="B9129" t="str">
            <v>Listado de Insumos</v>
          </cell>
        </row>
        <row r="9131">
          <cell r="A9131">
            <v>43132</v>
          </cell>
          <cell r="C9131" t="str">
            <v>INSTITUTO DISTRITAL DE RECREACION Y</v>
          </cell>
          <cell r="E9131" t="str">
            <v>Página **</v>
          </cell>
        </row>
        <row r="9134">
          <cell r="A9134" t="str">
            <v>Código</v>
          </cell>
          <cell r="B9134" t="str">
            <v>Descripción</v>
          </cell>
          <cell r="D9134" t="str">
            <v>Unidad</v>
          </cell>
          <cell r="F9134" t="str">
            <v>Referencia</v>
          </cell>
        </row>
        <row r="9137">
          <cell r="A9137">
            <v>102677</v>
          </cell>
          <cell r="B9137" t="str">
            <v>DIVISION ALUMINIO</v>
          </cell>
          <cell r="C9137" t="str">
            <v>M2</v>
          </cell>
          <cell r="E9137">
            <v>40283</v>
          </cell>
          <cell r="F9137">
            <v>363000</v>
          </cell>
        </row>
        <row r="9138">
          <cell r="A9138">
            <v>993</v>
          </cell>
          <cell r="B9138" t="str">
            <v>DIVISION ALUMINIO VIDRIO TEMPLADO</v>
          </cell>
          <cell r="C9138" t="str">
            <v>M2</v>
          </cell>
          <cell r="E9138">
            <v>42641</v>
          </cell>
          <cell r="F9138">
            <v>516894.84</v>
          </cell>
        </row>
        <row r="9139">
          <cell r="A9139">
            <v>991</v>
          </cell>
          <cell r="B9139" t="str">
            <v>DIVISION BAÑO AL. LAMINA PLAST(ACRILICA)</v>
          </cell>
          <cell r="C9139" t="str">
            <v>M2</v>
          </cell>
          <cell r="E9139">
            <v>42612</v>
          </cell>
          <cell r="F9139">
            <v>235000</v>
          </cell>
        </row>
        <row r="9141">
          <cell r="A9141">
            <v>102657</v>
          </cell>
          <cell r="B9141" t="str">
            <v>DIVISION MEDIA ALT.H=1.20M PAÑO</v>
          </cell>
          <cell r="C9141" t="str">
            <v>M2</v>
          </cell>
          <cell r="D9141" t="str">
            <v>DA-17ANOL</v>
          </cell>
          <cell r="E9141">
            <v>40283</v>
          </cell>
          <cell r="F9141">
            <v>242000</v>
          </cell>
        </row>
        <row r="9142">
          <cell r="A9142">
            <v>102266</v>
          </cell>
          <cell r="B9142" t="str">
            <v>DIVISION MEDIA ALTURA PAÑO</v>
          </cell>
          <cell r="C9142" t="str">
            <v>M2</v>
          </cell>
          <cell r="D9142" t="str">
            <v>DA-17ANOL</v>
          </cell>
          <cell r="E9142">
            <v>40541</v>
          </cell>
          <cell r="F9142">
            <v>165768</v>
          </cell>
        </row>
        <row r="9143">
          <cell r="A9143">
            <v>102658</v>
          </cell>
          <cell r="B9143" t="str">
            <v>División Mod.Mixta</v>
          </cell>
          <cell r="C9143" t="str">
            <v>M2</v>
          </cell>
          <cell r="D9143" t="str">
            <v>DA-17ANOL</v>
          </cell>
          <cell r="E9143">
            <v>40283</v>
          </cell>
          <cell r="F9143">
            <v>242000</v>
          </cell>
        </row>
        <row r="9144">
          <cell r="A9144">
            <v>102265</v>
          </cell>
          <cell r="B9144" t="str">
            <v>DIVISION PISOTECHOVIDRIO-PAÑO(Sum+Inst)</v>
          </cell>
          <cell r="C9144" t="str">
            <v>M2</v>
          </cell>
          <cell r="D9144" t="str">
            <v>DA-17ANOL</v>
          </cell>
          <cell r="E9144">
            <v>40113</v>
          </cell>
          <cell r="F9144">
            <v>155871</v>
          </cell>
        </row>
        <row r="9146">
          <cell r="A9146">
            <v>103104</v>
          </cell>
          <cell r="B9146" t="str">
            <v>Divisiones acero inox.Cal20cantilever</v>
          </cell>
          <cell r="C9146" t="str">
            <v>M2</v>
          </cell>
          <cell r="E9146">
            <v>42857</v>
          </cell>
          <cell r="F9146">
            <v>473000</v>
          </cell>
        </row>
        <row r="9147">
          <cell r="A9147">
            <v>103278</v>
          </cell>
          <cell r="B9147" t="str">
            <v>ESCUDO EN PELICULA DE SEGURIDAD</v>
          </cell>
          <cell r="C9147" t="str">
            <v>UN</v>
          </cell>
          <cell r="E9147">
            <v>41094</v>
          </cell>
          <cell r="F9147">
            <v>53030</v>
          </cell>
        </row>
        <row r="9148">
          <cell r="A9148">
            <v>3486</v>
          </cell>
          <cell r="B9148" t="str">
            <v>MARCO PARA PUERTA Y VENTANA PVC</v>
          </cell>
          <cell r="C9148" t="str">
            <v>ML</v>
          </cell>
          <cell r="E9148">
            <v>40478</v>
          </cell>
          <cell r="F9148">
            <v>9280</v>
          </cell>
        </row>
        <row r="9149">
          <cell r="A9149">
            <v>104615</v>
          </cell>
          <cell r="B9149" t="str">
            <v>P-1 aluminio+vidrio lam 4+4mm Col Gim Sur</v>
          </cell>
          <cell r="C9149" t="str">
            <v>UN</v>
          </cell>
          <cell r="E9149">
            <v>41176</v>
          </cell>
          <cell r="F9149">
            <v>1676217</v>
          </cell>
        </row>
        <row r="9151">
          <cell r="A9151">
            <v>1096</v>
          </cell>
          <cell r="B9151" t="str">
            <v>PASAMANOS ANOLOK X 6M</v>
          </cell>
          <cell r="C9151" t="str">
            <v>ML</v>
          </cell>
          <cell r="D9151" t="str">
            <v>FS387</v>
          </cell>
          <cell r="E9151">
            <v>40953</v>
          </cell>
          <cell r="F9151">
            <v>11000</v>
          </cell>
        </row>
        <row r="9152">
          <cell r="A9152">
            <v>1222</v>
          </cell>
          <cell r="B9152" t="str">
            <v>PASAMANOS BLANCO MATE</v>
          </cell>
          <cell r="C9152" t="str">
            <v>ML</v>
          </cell>
          <cell r="D9152" t="str">
            <v>S-387</v>
          </cell>
          <cell r="E9152">
            <v>40478</v>
          </cell>
          <cell r="F9152">
            <v>13201</v>
          </cell>
        </row>
        <row r="9154">
          <cell r="A9154">
            <v>103273</v>
          </cell>
          <cell r="B9154" t="str">
            <v>PELICULA TIPO SANDBLASTING PERSIANA</v>
          </cell>
          <cell r="C9154" t="str">
            <v>m2</v>
          </cell>
          <cell r="E9154">
            <v>41094</v>
          </cell>
          <cell r="F9154">
            <v>34800</v>
          </cell>
        </row>
        <row r="9156">
          <cell r="A9156">
            <v>102264</v>
          </cell>
          <cell r="B9156" t="str">
            <v>PERF.NUEVADIV.MEDIA</v>
          </cell>
          <cell r="C9156" t="str">
            <v>ML</v>
          </cell>
          <cell r="D9156" t="str">
            <v>DA-17ANOL</v>
          </cell>
          <cell r="E9156">
            <v>40283</v>
          </cell>
          <cell r="F9156">
            <v>51700</v>
          </cell>
        </row>
        <row r="9157">
          <cell r="A9157">
            <v>102411</v>
          </cell>
          <cell r="B9157" t="str">
            <v>PERFIL ABIERTO GALV. 120X60 CAL.16</v>
          </cell>
          <cell r="C9157" t="str">
            <v>ML</v>
          </cell>
          <cell r="D9157" t="str">
            <v>U-67 Mate</v>
          </cell>
          <cell r="E9157">
            <v>40150</v>
          </cell>
          <cell r="F9157">
            <v>65000</v>
          </cell>
        </row>
        <row r="9158">
          <cell r="A9158">
            <v>1003</v>
          </cell>
          <cell r="B9158" t="str">
            <v>PERFIL CANAL 2x1</v>
          </cell>
          <cell r="C9158" t="str">
            <v>ML</v>
          </cell>
          <cell r="D9158" t="str">
            <v>U-67 Mate</v>
          </cell>
          <cell r="E9158">
            <v>40478</v>
          </cell>
          <cell r="F9158">
            <v>1612</v>
          </cell>
        </row>
        <row r="9159">
          <cell r="A9159">
            <v>103368</v>
          </cell>
          <cell r="B9159" t="str">
            <v>PERFIL H**</v>
          </cell>
          <cell r="C9159" t="str">
            <v>ML</v>
          </cell>
          <cell r="D9159" t="str">
            <v>U-74</v>
          </cell>
          <cell r="E9159">
            <v>40459</v>
          </cell>
          <cell r="F9159">
            <v>5550</v>
          </cell>
        </row>
        <row r="9160">
          <cell r="A9160">
            <v>1985</v>
          </cell>
          <cell r="B9160" t="str">
            <v>PERFIL T (7/8) 1x1/16</v>
          </cell>
          <cell r="C9160" t="str">
            <v>ML</v>
          </cell>
          <cell r="D9160" t="str">
            <v>DA-17ANOL</v>
          </cell>
          <cell r="E9160">
            <v>40478</v>
          </cell>
          <cell r="F9160">
            <v>1158</v>
          </cell>
        </row>
        <row r="9161">
          <cell r="A9161">
            <v>1589</v>
          </cell>
          <cell r="B9161" t="str">
            <v>PERFIL T 3/4x1/16</v>
          </cell>
          <cell r="C9161" t="str">
            <v>ML</v>
          </cell>
          <cell r="D9161" t="str">
            <v>DA-19ANOL</v>
          </cell>
          <cell r="E9161">
            <v>39511</v>
          </cell>
          <cell r="F9161">
            <v>1728.4</v>
          </cell>
        </row>
        <row r="9162">
          <cell r="A9162">
            <v>103580</v>
          </cell>
          <cell r="B9162" t="str">
            <v>PERFIL TUBULAR (3/4"X 3/4") CAL.18</v>
          </cell>
          <cell r="C9162" t="str">
            <v>ML</v>
          </cell>
          <cell r="D9162" t="str">
            <v>DA-17ANOL</v>
          </cell>
          <cell r="E9162">
            <v>42975</v>
          </cell>
          <cell r="F9162">
            <v>2067</v>
          </cell>
        </row>
        <row r="9163">
          <cell r="A9163">
            <v>101008</v>
          </cell>
          <cell r="B9163" t="str">
            <v>PERFIL TUBULAR (4X8") cAL.18</v>
          </cell>
          <cell r="C9163" t="str">
            <v>ML</v>
          </cell>
          <cell r="D9163" t="str">
            <v>DA-17ANOL</v>
          </cell>
          <cell r="E9163">
            <v>40478</v>
          </cell>
          <cell r="F9163">
            <v>6833</v>
          </cell>
        </row>
        <row r="9164">
          <cell r="A9164">
            <v>1005</v>
          </cell>
          <cell r="B9164" t="str">
            <v>PERFIL U ½ x ½" CRUDO</v>
          </cell>
          <cell r="C9164" t="str">
            <v>ML</v>
          </cell>
          <cell r="D9164" t="str">
            <v>U-74</v>
          </cell>
          <cell r="E9164">
            <v>40478</v>
          </cell>
          <cell r="F9164">
            <v>1534</v>
          </cell>
        </row>
        <row r="9165">
          <cell r="A9165">
            <v>101493</v>
          </cell>
          <cell r="B9165" t="str">
            <v>PERFILALUMINIO C 2 1/2" CRUDO</v>
          </cell>
          <cell r="C9165" t="str">
            <v>ML</v>
          </cell>
          <cell r="D9165" t="str">
            <v>U-74</v>
          </cell>
          <cell r="E9165">
            <v>40478</v>
          </cell>
          <cell r="F9165">
            <v>8016</v>
          </cell>
        </row>
        <row r="9166">
          <cell r="A9166">
            <v>101492</v>
          </cell>
          <cell r="B9166" t="str">
            <v>PERFILALUMINIO U 1" CRUDO</v>
          </cell>
          <cell r="C9166" t="str">
            <v>ML</v>
          </cell>
          <cell r="D9166" t="str">
            <v>U-74</v>
          </cell>
          <cell r="E9166">
            <v>42111</v>
          </cell>
          <cell r="F9166">
            <v>3333</v>
          </cell>
        </row>
        <row r="9168">
          <cell r="A9168">
            <v>102689</v>
          </cell>
          <cell r="B9168" t="str">
            <v>PRLICULA DE SEGURIDAD (SUM+INSTAL)</v>
          </cell>
          <cell r="C9168" t="str">
            <v>M2</v>
          </cell>
          <cell r="E9168">
            <v>40283</v>
          </cell>
          <cell r="F9168">
            <v>93500</v>
          </cell>
        </row>
        <row r="9169">
          <cell r="A9169">
            <v>102685</v>
          </cell>
          <cell r="B9169" t="str">
            <v>PUERTA ALUM. 2.0 x 0.8+Cerra+Vidrio Sand</v>
          </cell>
          <cell r="C9169" t="str">
            <v>und</v>
          </cell>
          <cell r="E9169">
            <v>40283</v>
          </cell>
          <cell r="F9169">
            <v>844800</v>
          </cell>
        </row>
        <row r="9170">
          <cell r="A9170">
            <v>102683</v>
          </cell>
          <cell r="B9170" t="str">
            <v>PUERTA CORREDIZA ALUM. 2.10 x</v>
          </cell>
          <cell r="C9170" t="str">
            <v>und</v>
          </cell>
          <cell r="E9170">
            <v>40283</v>
          </cell>
          <cell r="F9170">
            <v>935000</v>
          </cell>
        </row>
        <row r="9171">
          <cell r="A9171">
            <v>102684</v>
          </cell>
          <cell r="B9171" t="str">
            <v>PUERTA CORREDIZA ALUM. 2.10 x</v>
          </cell>
          <cell r="C9171" t="str">
            <v>und</v>
          </cell>
          <cell r="E9171">
            <v>40281</v>
          </cell>
          <cell r="F9171">
            <v>986000</v>
          </cell>
        </row>
        <row r="9172">
          <cell r="A9172">
            <v>103498</v>
          </cell>
          <cell r="B9172" t="str">
            <v>PUERTA DOS HOJAS</v>
          </cell>
          <cell r="C9172" t="str">
            <v>und</v>
          </cell>
          <cell r="E9172">
            <v>41094</v>
          </cell>
          <cell r="F9172">
            <v>828000</v>
          </cell>
        </row>
        <row r="9173">
          <cell r="A9173">
            <v>105589</v>
          </cell>
          <cell r="B9173" t="str">
            <v>Puerta en madera Acustica+Marco</v>
          </cell>
          <cell r="C9173" t="str">
            <v>und</v>
          </cell>
          <cell r="E9173">
            <v>42117</v>
          </cell>
          <cell r="F9173">
            <v>1330000</v>
          </cell>
        </row>
        <row r="9174">
          <cell r="A9174">
            <v>104841</v>
          </cell>
          <cell r="B9174" t="str">
            <v>PUERTA ENTAMB. CORREDIZA C.R. C.18</v>
          </cell>
          <cell r="C9174" t="str">
            <v>und</v>
          </cell>
          <cell r="E9174">
            <v>41212</v>
          </cell>
          <cell r="F9174">
            <v>3500000</v>
          </cell>
        </row>
        <row r="9175">
          <cell r="A9175">
            <v>3481</v>
          </cell>
          <cell r="B9175" t="str">
            <v>PUERTA FRANCESA</v>
          </cell>
          <cell r="C9175" t="str">
            <v>M2</v>
          </cell>
          <cell r="E9175">
            <v>40478</v>
          </cell>
          <cell r="F9175">
            <v>313200</v>
          </cell>
        </row>
        <row r="9176">
          <cell r="A9176">
            <v>104838</v>
          </cell>
          <cell r="B9176" t="str">
            <v>Puerta Lamina C. R. Cal. 18 perf+Marco Col Tunal</v>
          </cell>
          <cell r="C9176" t="str">
            <v>UN</v>
          </cell>
          <cell r="E9176">
            <v>41212</v>
          </cell>
          <cell r="F9176">
            <v>1450000</v>
          </cell>
        </row>
        <row r="9177">
          <cell r="A9177">
            <v>300</v>
          </cell>
          <cell r="B9177" t="str">
            <v>PUERTA METALICA ENTRADA SIN CHAPA</v>
          </cell>
          <cell r="C9177" t="str">
            <v>UN</v>
          </cell>
          <cell r="E9177">
            <v>40808</v>
          </cell>
          <cell r="F9177">
            <v>350000</v>
          </cell>
        </row>
        <row r="9178">
          <cell r="A9178">
            <v>103499</v>
          </cell>
          <cell r="B9178" t="str">
            <v>PUERTA METALICA TIPO PERSIANA</v>
          </cell>
          <cell r="C9178" t="str">
            <v>und</v>
          </cell>
          <cell r="E9178">
            <v>40501</v>
          </cell>
          <cell r="F9178">
            <v>120000</v>
          </cell>
        </row>
        <row r="9179">
          <cell r="A9179">
            <v>2815</v>
          </cell>
          <cell r="B9179" t="str">
            <v>PUERTA PANORAMA</v>
          </cell>
          <cell r="C9179" t="str">
            <v>M2</v>
          </cell>
          <cell r="E9179">
            <v>40478</v>
          </cell>
          <cell r="F9179">
            <v>124120</v>
          </cell>
        </row>
        <row r="9180">
          <cell r="A9180">
            <v>101225</v>
          </cell>
          <cell r="B9180" t="str">
            <v>PUERTA VENTANA EN PERFIL 1/2"</v>
          </cell>
          <cell r="C9180" t="str">
            <v>M2</v>
          </cell>
          <cell r="E9180">
            <v>40478</v>
          </cell>
          <cell r="F9180">
            <v>81200</v>
          </cell>
        </row>
        <row r="9181">
          <cell r="A9181">
            <v>104611</v>
          </cell>
          <cell r="B9181" t="str">
            <v>PV-1 aluminio+vidrio lam 4+4mm Col Gim Sur</v>
          </cell>
          <cell r="C9181" t="str">
            <v>UN</v>
          </cell>
          <cell r="E9181">
            <v>41176</v>
          </cell>
          <cell r="F9181">
            <v>1877288</v>
          </cell>
        </row>
        <row r="9182">
          <cell r="A9182">
            <v>104612</v>
          </cell>
          <cell r="B9182" t="str">
            <v>PV-2 aluminio+vidrio lam 4+4mm Col Gim Sur</v>
          </cell>
          <cell r="C9182" t="str">
            <v>UN</v>
          </cell>
          <cell r="E9182">
            <v>41176</v>
          </cell>
          <cell r="F9182">
            <v>2578562</v>
          </cell>
        </row>
        <row r="9183">
          <cell r="A9183">
            <v>104613</v>
          </cell>
          <cell r="B9183" t="str">
            <v>PV-3 aluminio+vidrio lam 4+4mm Col Gim Sur</v>
          </cell>
          <cell r="C9183" t="str">
            <v>UN</v>
          </cell>
          <cell r="E9183">
            <v>41176</v>
          </cell>
          <cell r="F9183">
            <v>2007256</v>
          </cell>
        </row>
        <row r="9184">
          <cell r="A9184">
            <v>104614</v>
          </cell>
          <cell r="B9184" t="str">
            <v>PV-4 aluminio+vidrio lam 4+4mm Col Gim Sur</v>
          </cell>
          <cell r="C9184" t="str">
            <v>UN</v>
          </cell>
          <cell r="E9184">
            <v>41176</v>
          </cell>
          <cell r="F9184">
            <v>2176497</v>
          </cell>
        </row>
        <row r="9186">
          <cell r="A9186">
            <v>102870</v>
          </cell>
          <cell r="B9186" t="str">
            <v>Reja Bancaria**</v>
          </cell>
          <cell r="C9186" t="str">
            <v>m2</v>
          </cell>
          <cell r="D9186" t="str">
            <v>T-117</v>
          </cell>
          <cell r="E9186">
            <v>40336</v>
          </cell>
          <cell r="F9186">
            <v>90200</v>
          </cell>
        </row>
        <row r="9188">
          <cell r="A9188">
            <v>104821</v>
          </cell>
          <cell r="B9188" t="str">
            <v>Rejilla 0.77x2.0m tipo persian2 Hojas+antic(Sum+In</v>
          </cell>
          <cell r="C9188" t="str">
            <v>UN</v>
          </cell>
          <cell r="E9188">
            <v>41208</v>
          </cell>
          <cell r="F9188">
            <v>329700</v>
          </cell>
        </row>
        <row r="9190">
          <cell r="A9190">
            <v>100071</v>
          </cell>
          <cell r="B9190" t="str">
            <v>Resina epoxica secado rapido **</v>
          </cell>
          <cell r="C9190" t="str">
            <v>UN</v>
          </cell>
          <cell r="D9190" t="str">
            <v>T-117</v>
          </cell>
          <cell r="E9190">
            <v>40478</v>
          </cell>
          <cell r="F9190">
            <v>79412</v>
          </cell>
        </row>
        <row r="9191">
          <cell r="A9191">
            <v>101108</v>
          </cell>
          <cell r="B9191" t="str">
            <v>Resina Pack level</v>
          </cell>
          <cell r="C9191" t="str">
            <v>KG</v>
          </cell>
          <cell r="D9191" t="str">
            <v>T-117</v>
          </cell>
          <cell r="E9191">
            <v>40478</v>
          </cell>
          <cell r="F9191">
            <v>13000</v>
          </cell>
        </row>
        <row r="9193">
          <cell r="A9193">
            <v>105192</v>
          </cell>
          <cell r="B9193" t="str">
            <v>ROLADO DE TUBERIA</v>
          </cell>
          <cell r="C9193" t="str">
            <v>ML</v>
          </cell>
          <cell r="E9193">
            <v>42796</v>
          </cell>
          <cell r="F9193">
            <v>9865</v>
          </cell>
        </row>
        <row r="9195">
          <cell r="A9195">
            <v>100049</v>
          </cell>
          <cell r="B9195" t="str">
            <v>Soldadura estaño Plata</v>
          </cell>
          <cell r="C9195" t="str">
            <v>KG</v>
          </cell>
          <cell r="D9195" t="str">
            <v>T-117</v>
          </cell>
          <cell r="E9195">
            <v>42857</v>
          </cell>
          <cell r="F9195">
            <v>78897</v>
          </cell>
        </row>
        <row r="9197">
          <cell r="A9197">
            <v>104823</v>
          </cell>
          <cell r="B9197" t="str">
            <v>Sum+Ins.Puerta-Vent.(1.87x3.18m)S/Descripc.Té</v>
          </cell>
          <cell r="C9197" t="str">
            <v>UN</v>
          </cell>
          <cell r="E9197">
            <v>41208</v>
          </cell>
          <cell r="F9197">
            <v>1550000</v>
          </cell>
        </row>
        <row r="9198">
          <cell r="A9198">
            <v>104822</v>
          </cell>
          <cell r="B9198" t="str">
            <v>Sum+Ins.Puerta-Vent.(2.0x3.34m)S/Descripc.Téc</v>
          </cell>
          <cell r="C9198" t="str">
            <v>UN</v>
          </cell>
          <cell r="E9198">
            <v>41208</v>
          </cell>
          <cell r="F9198">
            <v>1644300</v>
          </cell>
        </row>
        <row r="9200">
          <cell r="B9200" t="str">
            <v>Tekhne Ltda. Control Integral de Obras</v>
          </cell>
        </row>
        <row r="9204">
          <cell r="B9204" t="str">
            <v>Listado de Insumos</v>
          </cell>
        </row>
        <row r="9206">
          <cell r="A9206">
            <v>43132</v>
          </cell>
          <cell r="C9206" t="str">
            <v>INSTITUTO DISTRITAL DE RECREACION Y</v>
          </cell>
          <cell r="E9206" t="str">
            <v>Página **</v>
          </cell>
        </row>
        <row r="9209">
          <cell r="A9209" t="str">
            <v>Código</v>
          </cell>
          <cell r="B9209" t="str">
            <v>Descripción</v>
          </cell>
          <cell r="D9209" t="str">
            <v>Unidad</v>
          </cell>
          <cell r="F9209" t="str">
            <v>Referencia</v>
          </cell>
        </row>
        <row r="9212">
          <cell r="A9212">
            <v>102659</v>
          </cell>
          <cell r="B9212" t="str">
            <v>Superfic.Mostrad.VidrioTempl.6mm(1.5x0.30)Sum</v>
          </cell>
          <cell r="C9212" t="str">
            <v>UN</v>
          </cell>
          <cell r="D9212" t="str">
            <v>DA-17ANOL</v>
          </cell>
          <cell r="E9212">
            <v>40283</v>
          </cell>
          <cell r="F9212">
            <v>187000</v>
          </cell>
        </row>
        <row r="9213">
          <cell r="A9213">
            <v>100045</v>
          </cell>
          <cell r="B9213" t="str">
            <v>Tee Cu 2 " cobre **</v>
          </cell>
          <cell r="C9213" t="str">
            <v>UN</v>
          </cell>
          <cell r="D9213" t="str">
            <v>T-117</v>
          </cell>
          <cell r="E9213">
            <v>40478</v>
          </cell>
          <cell r="F9213">
            <v>40510</v>
          </cell>
        </row>
        <row r="9214">
          <cell r="A9214">
            <v>100040</v>
          </cell>
          <cell r="B9214" t="str">
            <v>Tee acero al carbón Sch40 d= 6 " **</v>
          </cell>
          <cell r="C9214" t="str">
            <v>UN</v>
          </cell>
          <cell r="D9214" t="str">
            <v>T-117</v>
          </cell>
          <cell r="E9214">
            <v>39660</v>
          </cell>
          <cell r="F9214">
            <v>128515</v>
          </cell>
        </row>
        <row r="9215">
          <cell r="A9215">
            <v>100076</v>
          </cell>
          <cell r="B9215" t="str">
            <v>Tee acero al carbón Sch40 d=10 " **</v>
          </cell>
          <cell r="C9215" t="str">
            <v>UN</v>
          </cell>
          <cell r="D9215" t="str">
            <v>T-117</v>
          </cell>
          <cell r="E9215">
            <v>39511</v>
          </cell>
          <cell r="F9215">
            <v>740017</v>
          </cell>
        </row>
        <row r="9216">
          <cell r="A9216">
            <v>100075</v>
          </cell>
          <cell r="B9216" t="str">
            <v>Tee acero al carbón Sch40 d=8 " **</v>
          </cell>
          <cell r="C9216" t="str">
            <v>UN</v>
          </cell>
          <cell r="D9216" t="str">
            <v>T-117</v>
          </cell>
          <cell r="E9216">
            <v>39511</v>
          </cell>
          <cell r="F9216">
            <v>350309</v>
          </cell>
        </row>
        <row r="9217">
          <cell r="A9217">
            <v>100161</v>
          </cell>
          <cell r="B9217" t="str">
            <v>Tee acero al carbón Sch40 d= 2 " **</v>
          </cell>
          <cell r="C9217" t="str">
            <v>UN</v>
          </cell>
          <cell r="D9217" t="str">
            <v>T-117</v>
          </cell>
          <cell r="E9217">
            <v>39671</v>
          </cell>
          <cell r="F9217">
            <v>30300</v>
          </cell>
        </row>
        <row r="9218">
          <cell r="A9218">
            <v>100033</v>
          </cell>
          <cell r="B9218" t="str">
            <v>Tee acero al carbón Sch40 d= 2 1/2 " **</v>
          </cell>
          <cell r="C9218" t="str">
            <v>UN</v>
          </cell>
          <cell r="D9218" t="str">
            <v>T-117</v>
          </cell>
          <cell r="E9218">
            <v>39660</v>
          </cell>
          <cell r="F9218">
            <v>27059</v>
          </cell>
        </row>
        <row r="9219">
          <cell r="A9219">
            <v>100162</v>
          </cell>
          <cell r="B9219" t="str">
            <v>Tee acero al carbón Sch40 d= 3 " **</v>
          </cell>
          <cell r="C9219" t="str">
            <v>UN</v>
          </cell>
          <cell r="D9219" t="str">
            <v>T-117</v>
          </cell>
          <cell r="E9219">
            <v>39671</v>
          </cell>
          <cell r="F9219">
            <v>30300</v>
          </cell>
        </row>
        <row r="9220">
          <cell r="A9220">
            <v>100031</v>
          </cell>
          <cell r="B9220" t="str">
            <v>Tubo acero al carbón S/C d= 1 1/2 " **</v>
          </cell>
          <cell r="C9220" t="str">
            <v>ML</v>
          </cell>
          <cell r="D9220" t="str">
            <v>T-117</v>
          </cell>
          <cell r="E9220">
            <v>40478</v>
          </cell>
          <cell r="F9220">
            <v>26622</v>
          </cell>
        </row>
        <row r="9221">
          <cell r="A9221">
            <v>100030</v>
          </cell>
          <cell r="B9221" t="str">
            <v>Tubo acero al carbón S/C d= 2 " **</v>
          </cell>
          <cell r="C9221" t="str">
            <v>ML</v>
          </cell>
          <cell r="D9221" t="str">
            <v>T-117</v>
          </cell>
          <cell r="E9221">
            <v>40478</v>
          </cell>
          <cell r="F9221">
            <v>33640</v>
          </cell>
        </row>
        <row r="9222">
          <cell r="A9222">
            <v>100029</v>
          </cell>
          <cell r="B9222" t="str">
            <v>Tubo acero al carbón S/C d= 2 1/2" **</v>
          </cell>
          <cell r="C9222" t="str">
            <v>ML</v>
          </cell>
          <cell r="D9222" t="str">
            <v>T-117</v>
          </cell>
          <cell r="E9222">
            <v>40478</v>
          </cell>
          <cell r="F9222">
            <v>60620</v>
          </cell>
        </row>
        <row r="9223">
          <cell r="A9223">
            <v>100160</v>
          </cell>
          <cell r="B9223" t="str">
            <v>Tubo acero al carbón S/C d= 3" **</v>
          </cell>
          <cell r="C9223" t="str">
            <v>ML</v>
          </cell>
          <cell r="D9223" t="str">
            <v>T-117</v>
          </cell>
          <cell r="E9223">
            <v>40478</v>
          </cell>
          <cell r="F9223">
            <v>76510</v>
          </cell>
        </row>
        <row r="9224">
          <cell r="A9224">
            <v>100157</v>
          </cell>
          <cell r="B9224" t="str">
            <v>Tubo acero al carbón Sch40 con costura d= 10 " **</v>
          </cell>
          <cell r="C9224" t="str">
            <v>ML</v>
          </cell>
          <cell r="D9224" t="str">
            <v>T-117</v>
          </cell>
          <cell r="E9224">
            <v>40478</v>
          </cell>
          <cell r="F9224">
            <v>255200</v>
          </cell>
        </row>
        <row r="9225">
          <cell r="A9225">
            <v>100156</v>
          </cell>
          <cell r="B9225" t="str">
            <v>Tubo acero al carbón Sch40 con costura d= 6 " **</v>
          </cell>
          <cell r="C9225" t="str">
            <v>ML</v>
          </cell>
          <cell r="D9225" t="str">
            <v>T-117</v>
          </cell>
          <cell r="E9225">
            <v>40478</v>
          </cell>
          <cell r="F9225">
            <v>106720</v>
          </cell>
        </row>
        <row r="9226">
          <cell r="A9226">
            <v>100221</v>
          </cell>
          <cell r="B9226" t="str">
            <v>Tubo acero al carbón Sch40 con costura d= 8 " **</v>
          </cell>
          <cell r="C9226" t="str">
            <v>ML</v>
          </cell>
          <cell r="D9226" t="str">
            <v>T-117</v>
          </cell>
          <cell r="E9226">
            <v>40478</v>
          </cell>
          <cell r="F9226">
            <v>150800</v>
          </cell>
        </row>
        <row r="9227">
          <cell r="A9227">
            <v>101709</v>
          </cell>
          <cell r="B9227" t="str">
            <v>Tubo acero al carbón Sch40 sin costura d= 1 " **</v>
          </cell>
          <cell r="C9227" t="str">
            <v>ML</v>
          </cell>
          <cell r="D9227" t="str">
            <v>T-117</v>
          </cell>
          <cell r="E9227">
            <v>40478</v>
          </cell>
          <cell r="F9227">
            <v>19720</v>
          </cell>
        </row>
        <row r="9228">
          <cell r="A9228">
            <v>100082</v>
          </cell>
          <cell r="B9228" t="str">
            <v>Tubo acero al carbón Sch40 sin costura d= 10 " **</v>
          </cell>
          <cell r="C9228" t="str">
            <v>ML</v>
          </cell>
          <cell r="D9228" t="str">
            <v>T-117</v>
          </cell>
          <cell r="E9228">
            <v>42832</v>
          </cell>
          <cell r="F9228">
            <v>248234</v>
          </cell>
        </row>
        <row r="9229">
          <cell r="A9229">
            <v>101710</v>
          </cell>
          <cell r="B9229" t="str">
            <v>Tubo acero al carbón Sch40 sin costura d= 2 " **</v>
          </cell>
          <cell r="C9229" t="str">
            <v>ML</v>
          </cell>
          <cell r="D9229" t="str">
            <v>T-117</v>
          </cell>
          <cell r="E9229">
            <v>41995</v>
          </cell>
          <cell r="F9229">
            <v>27840</v>
          </cell>
        </row>
        <row r="9230">
          <cell r="A9230">
            <v>100042</v>
          </cell>
          <cell r="B9230" t="str">
            <v>Tubo acero al carbón Sch40 sin costura d= 6 " **</v>
          </cell>
          <cell r="C9230" t="str">
            <v>ML</v>
          </cell>
          <cell r="D9230" t="str">
            <v>T-117</v>
          </cell>
          <cell r="E9230">
            <v>40478</v>
          </cell>
          <cell r="F9230">
            <v>257949</v>
          </cell>
        </row>
        <row r="9231">
          <cell r="A9231">
            <v>100220</v>
          </cell>
          <cell r="B9231" t="str">
            <v>Tubo acero al carbón Sch40 sin costura d= 8 " **</v>
          </cell>
          <cell r="C9231" t="str">
            <v>ML</v>
          </cell>
          <cell r="D9231" t="str">
            <v>T-117</v>
          </cell>
          <cell r="E9231">
            <v>40478</v>
          </cell>
          <cell r="F9231">
            <v>317840</v>
          </cell>
        </row>
        <row r="9232">
          <cell r="A9232">
            <v>2144</v>
          </cell>
          <cell r="B9232" t="str">
            <v>TUBO Circ 1''</v>
          </cell>
          <cell r="C9232" t="str">
            <v>ML</v>
          </cell>
          <cell r="D9232" t="str">
            <v>TC-21CRUDO</v>
          </cell>
          <cell r="E9232">
            <v>40478</v>
          </cell>
          <cell r="F9232">
            <v>1933</v>
          </cell>
        </row>
        <row r="9233">
          <cell r="A9233">
            <v>100043</v>
          </cell>
          <cell r="B9233" t="str">
            <v>Tubo cobre tipo L d= 2 " **</v>
          </cell>
          <cell r="C9233" t="str">
            <v>ML</v>
          </cell>
          <cell r="D9233" t="str">
            <v>T-117</v>
          </cell>
          <cell r="E9233">
            <v>40478</v>
          </cell>
          <cell r="F9233">
            <v>70021</v>
          </cell>
        </row>
        <row r="9235">
          <cell r="A9235">
            <v>104872</v>
          </cell>
          <cell r="B9235" t="str">
            <v>TUBO ESTRUCTURAL</v>
          </cell>
          <cell r="C9235" t="str">
            <v>ML</v>
          </cell>
          <cell r="E9235">
            <v>41234</v>
          </cell>
          <cell r="F9235">
            <v>12592</v>
          </cell>
        </row>
        <row r="9237">
          <cell r="A9237">
            <v>2150</v>
          </cell>
          <cell r="B9237" t="str">
            <v>TUBULAR Al. CRUDO 1x1</v>
          </cell>
          <cell r="C9237" t="str">
            <v>ML</v>
          </cell>
          <cell r="D9237" t="str">
            <v>T-116</v>
          </cell>
          <cell r="E9237">
            <v>40478</v>
          </cell>
          <cell r="F9237">
            <v>754</v>
          </cell>
        </row>
        <row r="9238">
          <cell r="A9238">
            <v>2151</v>
          </cell>
          <cell r="B9238" t="str">
            <v>TUBULAR Al. CRUDO 2x1</v>
          </cell>
          <cell r="C9238" t="str">
            <v>ML</v>
          </cell>
          <cell r="D9238" t="str">
            <v>T-117</v>
          </cell>
          <cell r="E9238">
            <v>40478</v>
          </cell>
          <cell r="F9238">
            <v>1398</v>
          </cell>
        </row>
        <row r="9239">
          <cell r="A9239">
            <v>2149</v>
          </cell>
          <cell r="B9239" t="str">
            <v>TUBULAR ANOLOK 1x1</v>
          </cell>
          <cell r="C9239" t="str">
            <v>ML</v>
          </cell>
          <cell r="D9239" t="str">
            <v>T-116</v>
          </cell>
          <cell r="E9239">
            <v>39511</v>
          </cell>
          <cell r="F9239">
            <v>821</v>
          </cell>
        </row>
        <row r="9240">
          <cell r="A9240">
            <v>2152</v>
          </cell>
          <cell r="B9240" t="str">
            <v>TUBULAR ANOLOK 2x1</v>
          </cell>
          <cell r="C9240" t="str">
            <v>ML</v>
          </cell>
          <cell r="D9240" t="str">
            <v>T-117</v>
          </cell>
          <cell r="E9240">
            <v>40478</v>
          </cell>
          <cell r="F9240">
            <v>1528</v>
          </cell>
        </row>
        <row r="9241">
          <cell r="A9241">
            <v>100048</v>
          </cell>
          <cell r="B9241" t="str">
            <v>Universal bronce d= 2 " **</v>
          </cell>
          <cell r="C9241" t="str">
            <v>ML</v>
          </cell>
          <cell r="D9241" t="str">
            <v>T-117</v>
          </cell>
          <cell r="E9241">
            <v>40478</v>
          </cell>
          <cell r="F9241">
            <v>79184</v>
          </cell>
        </row>
        <row r="9243">
          <cell r="A9243">
            <v>104616</v>
          </cell>
          <cell r="B9243" t="str">
            <v>V-1 aluminio+vidrio lam 4+4mm Col Gim Sur</v>
          </cell>
          <cell r="C9243" t="str">
            <v>UN</v>
          </cell>
          <cell r="E9243">
            <v>41176</v>
          </cell>
          <cell r="F9243">
            <v>459360</v>
          </cell>
        </row>
        <row r="9244">
          <cell r="A9244">
            <v>104629</v>
          </cell>
          <cell r="B9244" t="str">
            <v>V-10 a y b aluminio+vidrio lam 4+4mm Col Gim Sur</v>
          </cell>
          <cell r="C9244" t="str">
            <v>UN</v>
          </cell>
          <cell r="E9244">
            <v>41177</v>
          </cell>
          <cell r="F9244">
            <v>342200</v>
          </cell>
        </row>
        <row r="9245">
          <cell r="A9245">
            <v>104628</v>
          </cell>
          <cell r="B9245" t="str">
            <v>V-10 aluminio+vidrio lam 4+4mm Col Gim Sur</v>
          </cell>
          <cell r="C9245" t="str">
            <v>UN</v>
          </cell>
          <cell r="E9245">
            <v>41177</v>
          </cell>
          <cell r="F9245">
            <v>295800</v>
          </cell>
        </row>
        <row r="9246">
          <cell r="A9246">
            <v>104630</v>
          </cell>
          <cell r="B9246" t="str">
            <v>V-11 aluminio+vidrio lam 4+4mm Col Gim Sur</v>
          </cell>
          <cell r="C9246" t="str">
            <v>UN</v>
          </cell>
          <cell r="E9246">
            <v>41177</v>
          </cell>
          <cell r="F9246">
            <v>301600</v>
          </cell>
        </row>
        <row r="9247">
          <cell r="A9247">
            <v>104632</v>
          </cell>
          <cell r="B9247" t="str">
            <v>V-12 a y b aluminio+vidrio lam 4+4mm Col Gim Sur</v>
          </cell>
          <cell r="C9247" t="str">
            <v>UN</v>
          </cell>
          <cell r="E9247">
            <v>41177</v>
          </cell>
          <cell r="F9247">
            <v>348000</v>
          </cell>
        </row>
        <row r="9248">
          <cell r="A9248">
            <v>104634</v>
          </cell>
          <cell r="B9248" t="str">
            <v>V-13 aluminio+vidrio lam 4+4mm Col Gim Sur</v>
          </cell>
          <cell r="C9248" t="str">
            <v>UN</v>
          </cell>
          <cell r="E9248">
            <v>41177</v>
          </cell>
          <cell r="F9248">
            <v>371200</v>
          </cell>
        </row>
        <row r="9249">
          <cell r="A9249">
            <v>104618</v>
          </cell>
          <cell r="B9249" t="str">
            <v>V-2 aluminio+vidrio lam 4+4mm Col Gim Sur</v>
          </cell>
          <cell r="C9249" t="str">
            <v>UN</v>
          </cell>
          <cell r="E9249">
            <v>41176</v>
          </cell>
          <cell r="F9249">
            <v>106720</v>
          </cell>
        </row>
        <row r="9250">
          <cell r="A9250">
            <v>104619</v>
          </cell>
          <cell r="B9250" t="str">
            <v>V-3 aluminio+vidrio lam 4+4mm Col Gim Sur</v>
          </cell>
          <cell r="C9250" t="str">
            <v>UN</v>
          </cell>
          <cell r="E9250">
            <v>41176</v>
          </cell>
          <cell r="F9250">
            <v>1113600</v>
          </cell>
        </row>
        <row r="9251">
          <cell r="A9251">
            <v>104621</v>
          </cell>
          <cell r="B9251" t="str">
            <v>V-4a V-4b aluminio+vidrio lam 4+4mm Col Gim Sur</v>
          </cell>
          <cell r="C9251" t="str">
            <v>UN</v>
          </cell>
          <cell r="E9251">
            <v>41176</v>
          </cell>
          <cell r="F9251">
            <v>469800</v>
          </cell>
        </row>
        <row r="9252">
          <cell r="A9252">
            <v>104622</v>
          </cell>
          <cell r="B9252" t="str">
            <v>V-5 aluminio+vidrio lam 4+4mm Col Gim Sur</v>
          </cell>
          <cell r="C9252" t="str">
            <v>UN</v>
          </cell>
          <cell r="E9252">
            <v>41176</v>
          </cell>
          <cell r="F9252">
            <v>411800</v>
          </cell>
        </row>
        <row r="9253">
          <cell r="A9253">
            <v>104623</v>
          </cell>
          <cell r="B9253" t="str">
            <v>V-6a y b aluminio+vidrio lam 4+4mm Col Gim Sur</v>
          </cell>
          <cell r="C9253" t="str">
            <v>UN</v>
          </cell>
          <cell r="E9253">
            <v>41177</v>
          </cell>
          <cell r="F9253">
            <v>429200</v>
          </cell>
        </row>
        <row r="9254">
          <cell r="A9254">
            <v>104625</v>
          </cell>
          <cell r="B9254" t="str">
            <v>V-7-V7a y b aluminio+vidrio lam 4+4mm Col Gim</v>
          </cell>
          <cell r="C9254" t="str">
            <v>UN</v>
          </cell>
          <cell r="E9254">
            <v>41177</v>
          </cell>
          <cell r="F9254">
            <v>481400</v>
          </cell>
        </row>
        <row r="9255">
          <cell r="A9255">
            <v>104626</v>
          </cell>
          <cell r="B9255" t="str">
            <v>V-8 aluminio+vidrio lam 4+4mm Col Gim Sur</v>
          </cell>
          <cell r="C9255" t="str">
            <v>UN</v>
          </cell>
          <cell r="E9255">
            <v>41177</v>
          </cell>
          <cell r="F9255">
            <v>90480</v>
          </cell>
        </row>
        <row r="9256">
          <cell r="A9256">
            <v>104627</v>
          </cell>
          <cell r="B9256" t="str">
            <v>V-9 aluminio+vidrio lam 4+4mm Col Gim Sur</v>
          </cell>
          <cell r="C9256" t="str">
            <v>UN</v>
          </cell>
          <cell r="E9256">
            <v>41177</v>
          </cell>
          <cell r="F9256">
            <v>90480</v>
          </cell>
        </row>
        <row r="9257">
          <cell r="A9257">
            <v>104668</v>
          </cell>
          <cell r="B9257" t="str">
            <v>Vent Alum Tub4"x1.3/4"Corred Vid Lam 3+3</v>
          </cell>
          <cell r="C9257" t="str">
            <v>M2</v>
          </cell>
          <cell r="E9257">
            <v>41180</v>
          </cell>
          <cell r="F9257">
            <v>312000</v>
          </cell>
        </row>
        <row r="9258">
          <cell r="A9258">
            <v>2477</v>
          </cell>
          <cell r="B9258" t="str">
            <v>VENTANA ANDINA VIDRIO</v>
          </cell>
          <cell r="C9258" t="str">
            <v>M2</v>
          </cell>
          <cell r="E9258">
            <v>40478</v>
          </cell>
          <cell r="F9258">
            <v>77720</v>
          </cell>
        </row>
        <row r="9259">
          <cell r="A9259">
            <v>2814</v>
          </cell>
          <cell r="B9259" t="str">
            <v>VENTANA EUROPA</v>
          </cell>
          <cell r="C9259" t="str">
            <v>M2</v>
          </cell>
          <cell r="E9259">
            <v>40478</v>
          </cell>
          <cell r="F9259">
            <v>174000</v>
          </cell>
        </row>
        <row r="9260">
          <cell r="A9260">
            <v>102350</v>
          </cell>
          <cell r="B9260" t="str">
            <v>VENTANA METALIC.CAL.20+BASCULANTE</v>
          </cell>
          <cell r="C9260" t="str">
            <v>M2</v>
          </cell>
          <cell r="E9260">
            <v>40128</v>
          </cell>
          <cell r="F9260">
            <v>75642</v>
          </cell>
        </row>
        <row r="9261">
          <cell r="A9261">
            <v>2813</v>
          </cell>
          <cell r="B9261" t="str">
            <v>VENTANA PROYECTANTE</v>
          </cell>
          <cell r="C9261" t="str">
            <v>M2</v>
          </cell>
          <cell r="E9261">
            <v>40478</v>
          </cell>
          <cell r="F9261">
            <v>105560</v>
          </cell>
        </row>
        <row r="9262">
          <cell r="A9262">
            <v>2812</v>
          </cell>
          <cell r="B9262" t="str">
            <v>VENTANA SERIE 2000</v>
          </cell>
          <cell r="C9262" t="str">
            <v>M2</v>
          </cell>
          <cell r="E9262">
            <v>40478</v>
          </cell>
          <cell r="F9262">
            <v>229680</v>
          </cell>
        </row>
        <row r="9263">
          <cell r="A9263">
            <v>103217</v>
          </cell>
          <cell r="B9263" t="str">
            <v>VENTANA AL. ANONIZ.MATE.1.20</v>
          </cell>
          <cell r="C9263" t="str">
            <v>und</v>
          </cell>
          <cell r="E9263">
            <v>40429</v>
          </cell>
          <cell r="F9263">
            <v>466000</v>
          </cell>
        </row>
        <row r="9264">
          <cell r="A9264">
            <v>59</v>
          </cell>
          <cell r="B9264" t="str">
            <v>VENTANA ALCOBA Cal. 20</v>
          </cell>
          <cell r="C9264" t="str">
            <v>M2</v>
          </cell>
          <cell r="E9264">
            <v>40045</v>
          </cell>
          <cell r="F9264">
            <v>46250</v>
          </cell>
        </row>
        <row r="9266">
          <cell r="B9266" t="str">
            <v>Tekhne Ltda. Control Integral de Obras</v>
          </cell>
        </row>
        <row r="9270">
          <cell r="B9270" t="str">
            <v>Listado de Insumos</v>
          </cell>
        </row>
        <row r="9272">
          <cell r="A9272">
            <v>43132</v>
          </cell>
          <cell r="C9272" t="str">
            <v>INSTITUTO DISTRITAL DE RECREACION Y</v>
          </cell>
          <cell r="E9272" t="str">
            <v>Página **</v>
          </cell>
        </row>
        <row r="9275">
          <cell r="A9275" t="str">
            <v>Código</v>
          </cell>
          <cell r="B9275" t="str">
            <v>Descripción</v>
          </cell>
          <cell r="D9275" t="str">
            <v>Unidad</v>
          </cell>
          <cell r="F9275" t="str">
            <v>Referencia</v>
          </cell>
        </row>
        <row r="9278">
          <cell r="A9278">
            <v>104667</v>
          </cell>
          <cell r="B9278" t="str">
            <v>Ventana Alum Tub.4"x1.3/4" Vid Lam 3+3 Squash</v>
          </cell>
          <cell r="C9278" t="str">
            <v>M2</v>
          </cell>
          <cell r="E9278">
            <v>41180</v>
          </cell>
          <cell r="F9278">
            <v>312000</v>
          </cell>
        </row>
        <row r="9279">
          <cell r="A9279">
            <v>104799</v>
          </cell>
          <cell r="B9279" t="str">
            <v>Ventana Alumin mate 38-31 tipo Persiana</v>
          </cell>
          <cell r="C9279" t="str">
            <v>M2</v>
          </cell>
          <cell r="E9279">
            <v>42971</v>
          </cell>
          <cell r="F9279">
            <v>261800</v>
          </cell>
        </row>
        <row r="9280">
          <cell r="A9280">
            <v>104798</v>
          </cell>
          <cell r="B9280" t="str">
            <v>Ventana Alumin mate 38-31 Vidrio lam4+4mm</v>
          </cell>
          <cell r="C9280" t="str">
            <v>M2</v>
          </cell>
          <cell r="E9280">
            <v>41208</v>
          </cell>
          <cell r="F9280">
            <v>338211</v>
          </cell>
        </row>
        <row r="9281">
          <cell r="A9281">
            <v>119</v>
          </cell>
          <cell r="B9281" t="str">
            <v>VENTANA BAÑO 0.60X0.60</v>
          </cell>
          <cell r="C9281" t="str">
            <v>UN</v>
          </cell>
          <cell r="E9281">
            <v>40478</v>
          </cell>
          <cell r="F9281">
            <v>162400</v>
          </cell>
        </row>
        <row r="9282">
          <cell r="A9282">
            <v>295</v>
          </cell>
          <cell r="B9282" t="str">
            <v>VENTANA COCINA 0.90X1.20</v>
          </cell>
          <cell r="C9282" t="str">
            <v>UN</v>
          </cell>
          <cell r="E9282">
            <v>40808</v>
          </cell>
          <cell r="F9282">
            <v>243600</v>
          </cell>
        </row>
        <row r="9283">
          <cell r="A9283">
            <v>102691</v>
          </cell>
          <cell r="B9283" t="str">
            <v>VENTANA CORRED.ALUM. 1.63 x 1.60+Vidrio</v>
          </cell>
          <cell r="C9283" t="str">
            <v>und</v>
          </cell>
          <cell r="E9283">
            <v>40283</v>
          </cell>
          <cell r="F9283">
            <v>745800</v>
          </cell>
        </row>
        <row r="9284">
          <cell r="A9284">
            <v>102692</v>
          </cell>
          <cell r="B9284" t="str">
            <v>VENTANA CORRED.ALUM. 1.94 x 1.80+Vidrio</v>
          </cell>
          <cell r="C9284" t="str">
            <v>und</v>
          </cell>
          <cell r="E9284">
            <v>40281</v>
          </cell>
          <cell r="F9284">
            <v>1001000</v>
          </cell>
        </row>
        <row r="9285">
          <cell r="A9285">
            <v>102686</v>
          </cell>
          <cell r="B9285" t="str">
            <v>VENTANA CORREDIZA ALUM. 1.50 x 0.9+Vidrio</v>
          </cell>
          <cell r="C9285" t="str">
            <v>und</v>
          </cell>
          <cell r="E9285">
            <v>42836</v>
          </cell>
          <cell r="F9285">
            <v>452200</v>
          </cell>
        </row>
        <row r="9286">
          <cell r="A9286">
            <v>102687</v>
          </cell>
          <cell r="B9286" t="str">
            <v>VENTANA CORREDIZA ALUM. 1.80 x 0.9+Vidrio</v>
          </cell>
          <cell r="C9286" t="str">
            <v>und</v>
          </cell>
          <cell r="E9286">
            <v>40283</v>
          </cell>
          <cell r="F9286">
            <v>462000</v>
          </cell>
        </row>
        <row r="9287">
          <cell r="A9287">
            <v>102690</v>
          </cell>
          <cell r="B9287" t="str">
            <v>VENTANA FIJA ALUM. 1.60 x 0.60+Vidrio iNC.</v>
          </cell>
          <cell r="C9287" t="str">
            <v>und</v>
          </cell>
          <cell r="E9287">
            <v>40283</v>
          </cell>
          <cell r="F9287">
            <v>264000</v>
          </cell>
        </row>
        <row r="9288">
          <cell r="A9288">
            <v>102688</v>
          </cell>
          <cell r="B9288" t="str">
            <v>VENTANA FIJA ALUM. 1.80 x 2.1+Vidrio.</v>
          </cell>
          <cell r="C9288" t="str">
            <v>m2</v>
          </cell>
          <cell r="E9288">
            <v>40283</v>
          </cell>
          <cell r="F9288">
            <v>693000</v>
          </cell>
        </row>
        <row r="9289">
          <cell r="A9289">
            <v>57</v>
          </cell>
          <cell r="B9289" t="str">
            <v>VENTANA SALA COMEDOR 1.5X1.8</v>
          </cell>
          <cell r="C9289" t="str">
            <v>M2</v>
          </cell>
          <cell r="E9289">
            <v>40478</v>
          </cell>
          <cell r="F9289">
            <v>150800</v>
          </cell>
        </row>
        <row r="9290">
          <cell r="A9290">
            <v>102353</v>
          </cell>
          <cell r="B9290" t="str">
            <v>VENTANA+MARC.ALUM.BLANCO MATE</v>
          </cell>
          <cell r="C9290" t="str">
            <v>UND</v>
          </cell>
          <cell r="E9290">
            <v>40130</v>
          </cell>
          <cell r="F9290">
            <v>158630</v>
          </cell>
        </row>
        <row r="9291">
          <cell r="A9291">
            <v>104400</v>
          </cell>
          <cell r="B9291" t="str">
            <v>VETANA ALUMINIO CORREDIZA 50-20</v>
          </cell>
          <cell r="C9291" t="str">
            <v>M2</v>
          </cell>
          <cell r="E9291">
            <v>41094</v>
          </cell>
          <cell r="F9291">
            <v>326247</v>
          </cell>
        </row>
        <row r="9292">
          <cell r="A9292">
            <v>1020</v>
          </cell>
          <cell r="B9292" t="str">
            <v>VETANA ALUMINIO CORREDIZA ECONOMICA</v>
          </cell>
          <cell r="C9292" t="str">
            <v>M2</v>
          </cell>
          <cell r="E9292">
            <v>40478</v>
          </cell>
          <cell r="F9292">
            <v>139200</v>
          </cell>
        </row>
        <row r="9293">
          <cell r="A9293">
            <v>104635</v>
          </cell>
          <cell r="B9293" t="str">
            <v>VR-1Rejilla aluminio natural Col Gim Sur</v>
          </cell>
          <cell r="C9293" t="str">
            <v>UN</v>
          </cell>
          <cell r="E9293">
            <v>41177</v>
          </cell>
          <cell r="F9293">
            <v>90480</v>
          </cell>
        </row>
        <row r="9294">
          <cell r="A9294">
            <v>104636</v>
          </cell>
          <cell r="B9294" t="str">
            <v>VR-2 Rejilla Aluminio Natural Col Gim Sur sum+ins</v>
          </cell>
          <cell r="C9294" t="str">
            <v>UN</v>
          </cell>
          <cell r="E9294">
            <v>41177</v>
          </cell>
          <cell r="F9294">
            <v>90480</v>
          </cell>
        </row>
        <row r="9295">
          <cell r="A9295">
            <v>104637</v>
          </cell>
          <cell r="B9295" t="str">
            <v>VR-3 y 4 Rejilla Alum Natural Col Gim Sur sum+inst</v>
          </cell>
          <cell r="C9295" t="str">
            <v>UN</v>
          </cell>
          <cell r="E9295">
            <v>41177</v>
          </cell>
          <cell r="F9295">
            <v>156600</v>
          </cell>
        </row>
        <row r="9298">
          <cell r="A9298">
            <v>18</v>
          </cell>
          <cell r="C9298" t="str">
            <v>PINTURAS</v>
          </cell>
        </row>
        <row r="9301">
          <cell r="A9301">
            <v>1023</v>
          </cell>
          <cell r="B9301" t="str">
            <v>ACRILTEX SEMIMATE</v>
          </cell>
          <cell r="C9301" t="str">
            <v>GLN</v>
          </cell>
          <cell r="E9301">
            <v>42852</v>
          </cell>
          <cell r="F9301">
            <v>59900</v>
          </cell>
        </row>
        <row r="9303">
          <cell r="A9303">
            <v>1024</v>
          </cell>
          <cell r="B9303" t="str">
            <v>ALUMINIO Liquido Brillante. ECP 100 PINTUCO</v>
          </cell>
          <cell r="C9303" t="str">
            <v>GN</v>
          </cell>
          <cell r="D9303" t="str">
            <v>ECP 100</v>
          </cell>
          <cell r="E9303">
            <v>40884</v>
          </cell>
          <cell r="F9303">
            <v>73700</v>
          </cell>
        </row>
        <row r="9305">
          <cell r="A9305">
            <v>105043</v>
          </cell>
          <cell r="B9305" t="str">
            <v>ANTICORROSIVO CROMATO DE ZINC VERDE</v>
          </cell>
          <cell r="C9305" t="str">
            <v>gln</v>
          </cell>
          <cell r="E9305">
            <v>42858</v>
          </cell>
          <cell r="F9305">
            <v>36800</v>
          </cell>
        </row>
        <row r="9307">
          <cell r="A9307">
            <v>103557</v>
          </cell>
          <cell r="B9307" t="str">
            <v>ANTICORROSIVO GRIS A BASE DE CROMATO</v>
          </cell>
          <cell r="C9307" t="str">
            <v>GN</v>
          </cell>
          <cell r="D9307">
            <v>4041047</v>
          </cell>
          <cell r="E9307">
            <v>42796</v>
          </cell>
          <cell r="F9307">
            <v>34900</v>
          </cell>
        </row>
        <row r="9308">
          <cell r="A9308">
            <v>1834</v>
          </cell>
          <cell r="B9308" t="str">
            <v>ANTICORROSIVO GRIS PROTECCIÓN.</v>
          </cell>
          <cell r="C9308" t="str">
            <v>GN</v>
          </cell>
          <cell r="D9308">
            <v>4041308</v>
          </cell>
          <cell r="E9308">
            <v>42853</v>
          </cell>
          <cell r="F9308">
            <v>35000</v>
          </cell>
        </row>
        <row r="9309">
          <cell r="A9309">
            <v>1025</v>
          </cell>
          <cell r="B9309" t="str">
            <v>ANTICORROSIVO OXIDO DE HIERRO ROJO</v>
          </cell>
          <cell r="C9309" t="str">
            <v>GN</v>
          </cell>
          <cell r="D9309">
            <v>310</v>
          </cell>
          <cell r="E9309">
            <v>42762</v>
          </cell>
          <cell r="F9309">
            <v>34510</v>
          </cell>
        </row>
        <row r="9310">
          <cell r="A9310">
            <v>1026</v>
          </cell>
          <cell r="B9310" t="str">
            <v>ANTICORROSIVO ROJO</v>
          </cell>
          <cell r="C9310" t="str">
            <v>GLN</v>
          </cell>
          <cell r="D9310">
            <v>2026</v>
          </cell>
          <cell r="E9310">
            <v>42775</v>
          </cell>
          <cell r="F9310">
            <v>27800</v>
          </cell>
        </row>
        <row r="9311">
          <cell r="A9311">
            <v>101014</v>
          </cell>
          <cell r="B9311" t="str">
            <v>ANTICORROSIVO ROJO PINTUCO</v>
          </cell>
          <cell r="C9311" t="str">
            <v>GN</v>
          </cell>
          <cell r="D9311">
            <v>4041506</v>
          </cell>
          <cell r="E9311">
            <v>42144</v>
          </cell>
          <cell r="F9311">
            <v>36800</v>
          </cell>
        </row>
        <row r="9312">
          <cell r="A9312">
            <v>1835</v>
          </cell>
          <cell r="B9312" t="str">
            <v>ANTICORROSIVO ROJO PROTECCION</v>
          </cell>
          <cell r="C9312" t="str">
            <v>GN</v>
          </cell>
          <cell r="D9312">
            <v>4041506</v>
          </cell>
          <cell r="E9312">
            <v>42853</v>
          </cell>
          <cell r="F9312">
            <v>33732</v>
          </cell>
        </row>
        <row r="9314">
          <cell r="A9314">
            <v>104910</v>
          </cell>
          <cell r="B9314" t="str">
            <v>ANTICORROSIVO VERDE OLIVA(CROM. DE</v>
          </cell>
          <cell r="C9314" t="str">
            <v>GLN</v>
          </cell>
          <cell r="E9314">
            <v>42775</v>
          </cell>
          <cell r="F9314">
            <v>72900</v>
          </cell>
        </row>
        <row r="9315">
          <cell r="A9315">
            <v>103481</v>
          </cell>
          <cell r="B9315" t="str">
            <v>ANTICORROSIVO VERDE/GRIS BASE DE</v>
          </cell>
          <cell r="C9315" t="str">
            <v>gln</v>
          </cell>
          <cell r="E9315">
            <v>42853</v>
          </cell>
          <cell r="F9315">
            <v>36800</v>
          </cell>
        </row>
        <row r="9316">
          <cell r="A9316">
            <v>104420</v>
          </cell>
          <cell r="B9316" t="str">
            <v>BARNIZ (BASE + ACABADO)MADERA</v>
          </cell>
          <cell r="C9316" t="str">
            <v>gln</v>
          </cell>
          <cell r="E9316">
            <v>42857</v>
          </cell>
          <cell r="F9316">
            <v>117800</v>
          </cell>
        </row>
        <row r="9317">
          <cell r="A9317">
            <v>104193</v>
          </cell>
          <cell r="B9317" t="str">
            <v>BARNIZ 70.000-COLPISA ALTA RES.</v>
          </cell>
          <cell r="C9317" t="str">
            <v>gln</v>
          </cell>
          <cell r="E9317">
            <v>41788</v>
          </cell>
          <cell r="F9317">
            <v>195760</v>
          </cell>
        </row>
        <row r="9318">
          <cell r="A9318">
            <v>105182</v>
          </cell>
          <cell r="B9318" t="str">
            <v>BARNIZ 980-COLPISA ALTA RES.</v>
          </cell>
          <cell r="C9318" t="str">
            <v>gln</v>
          </cell>
          <cell r="E9318">
            <v>41788</v>
          </cell>
          <cell r="F9318">
            <v>163000</v>
          </cell>
        </row>
        <row r="9319">
          <cell r="A9319">
            <v>105044</v>
          </cell>
          <cell r="B9319" t="str">
            <v>BARNIZ BRILLANTE EXTERIOR</v>
          </cell>
          <cell r="C9319" t="str">
            <v>gln</v>
          </cell>
          <cell r="E9319">
            <v>42863</v>
          </cell>
          <cell r="F9319">
            <v>50814</v>
          </cell>
        </row>
        <row r="9321">
          <cell r="A9321">
            <v>1027</v>
          </cell>
          <cell r="B9321" t="str">
            <v>BARNIZ BRILLANTE TRANSPARENTE PHILAAC</v>
          </cell>
          <cell r="C9321" t="str">
            <v>GN</v>
          </cell>
          <cell r="D9321">
            <v>2100</v>
          </cell>
          <cell r="E9321">
            <v>40798</v>
          </cell>
          <cell r="F9321">
            <v>38000</v>
          </cell>
        </row>
        <row r="9323">
          <cell r="A9323">
            <v>104192</v>
          </cell>
          <cell r="B9323" t="str">
            <v>BARNIZ MARINO-COLPISA ALTA RESISTENCIA</v>
          </cell>
          <cell r="C9323" t="str">
            <v>gln</v>
          </cell>
          <cell r="E9323">
            <v>41256</v>
          </cell>
          <cell r="F9323">
            <v>41280</v>
          </cell>
        </row>
        <row r="9325">
          <cell r="A9325">
            <v>1837</v>
          </cell>
          <cell r="B9325" t="str">
            <v>BARNIZ SINTETICO BRILLANTE ICO</v>
          </cell>
          <cell r="C9325" t="str">
            <v>GN</v>
          </cell>
          <cell r="D9325">
            <v>4042571</v>
          </cell>
          <cell r="E9325">
            <v>40452</v>
          </cell>
          <cell r="F9325">
            <v>27600</v>
          </cell>
        </row>
        <row r="9326">
          <cell r="A9326">
            <v>1028</v>
          </cell>
          <cell r="B9326" t="str">
            <v>BARNIZ SINTETICO Int-Ext Brillante SD1</v>
          </cell>
          <cell r="C9326" t="str">
            <v>GN</v>
          </cell>
          <cell r="D9326" t="str">
            <v>SD-1</v>
          </cell>
          <cell r="E9326">
            <v>41054</v>
          </cell>
          <cell r="F9326">
            <v>30000</v>
          </cell>
        </row>
        <row r="9328">
          <cell r="A9328">
            <v>104421</v>
          </cell>
          <cell r="B9328" t="str">
            <v>BARNIZ TRANAPARENTE MADERA</v>
          </cell>
          <cell r="C9328" t="str">
            <v>gln</v>
          </cell>
          <cell r="E9328">
            <v>42853</v>
          </cell>
          <cell r="F9328">
            <v>50814</v>
          </cell>
        </row>
        <row r="9330">
          <cell r="A9330">
            <v>1839</v>
          </cell>
          <cell r="B9330" t="str">
            <v>BARNIZ TRANSPARENTE MATE ICO</v>
          </cell>
          <cell r="C9330" t="str">
            <v>GN</v>
          </cell>
          <cell r="D9330">
            <v>4042578</v>
          </cell>
          <cell r="E9330">
            <v>40127</v>
          </cell>
          <cell r="F9330">
            <v>44562</v>
          </cell>
        </row>
        <row r="9331">
          <cell r="A9331">
            <v>1838</v>
          </cell>
          <cell r="B9331" t="str">
            <v>BARNIZ Trns. BRILLANTE EXTERIORES ICO</v>
          </cell>
          <cell r="C9331" t="str">
            <v>GN</v>
          </cell>
          <cell r="D9331">
            <v>4042570</v>
          </cell>
          <cell r="E9331">
            <v>40127</v>
          </cell>
          <cell r="F9331">
            <v>48603</v>
          </cell>
        </row>
        <row r="9332">
          <cell r="A9332">
            <v>1029</v>
          </cell>
          <cell r="B9332" t="str">
            <v>BASE Blanca P/LACA PINTUCO 7205</v>
          </cell>
          <cell r="C9332" t="str">
            <v>GN</v>
          </cell>
          <cell r="D9332">
            <v>119075</v>
          </cell>
          <cell r="E9332">
            <v>40884</v>
          </cell>
          <cell r="F9332">
            <v>50650</v>
          </cell>
        </row>
        <row r="9333">
          <cell r="A9333">
            <v>1030</v>
          </cell>
          <cell r="B9333" t="str">
            <v>BASE LACA BLANCA PHILAAC 5001</v>
          </cell>
          <cell r="C9333" t="str">
            <v>GN</v>
          </cell>
          <cell r="D9333">
            <v>5001</v>
          </cell>
          <cell r="E9333">
            <v>40798</v>
          </cell>
          <cell r="F9333">
            <v>51000</v>
          </cell>
        </row>
        <row r="9335">
          <cell r="A9335">
            <v>1032</v>
          </cell>
          <cell r="B9335" t="str">
            <v>CAL PROMICAL</v>
          </cell>
          <cell r="C9335" t="str">
            <v>KG</v>
          </cell>
          <cell r="E9335">
            <v>42797</v>
          </cell>
          <cell r="F9335">
            <v>910</v>
          </cell>
        </row>
        <row r="9336">
          <cell r="A9336">
            <v>1031</v>
          </cell>
          <cell r="B9336" t="str">
            <v>CAOLIN IMPALPABLE (saco de 25 Kg)</v>
          </cell>
          <cell r="C9336" t="str">
            <v>BT</v>
          </cell>
          <cell r="E9336">
            <v>42775</v>
          </cell>
          <cell r="F9336">
            <v>10000</v>
          </cell>
        </row>
        <row r="9338">
          <cell r="A9338">
            <v>102390</v>
          </cell>
          <cell r="B9338" t="str">
            <v>CARAPLAST OSCURO INSTALADO</v>
          </cell>
          <cell r="C9338" t="str">
            <v>M2</v>
          </cell>
          <cell r="D9338" t="str">
            <v>Col. claro</v>
          </cell>
          <cell r="E9338">
            <v>40792</v>
          </cell>
          <cell r="F9338">
            <v>11570</v>
          </cell>
        </row>
        <row r="9339">
          <cell r="A9339">
            <v>1066</v>
          </cell>
          <cell r="B9339" t="str">
            <v>CARAPLAST claro</v>
          </cell>
          <cell r="C9339" t="str">
            <v>M2</v>
          </cell>
          <cell r="D9339" t="str">
            <v>Col. claro</v>
          </cell>
          <cell r="E9339">
            <v>41088</v>
          </cell>
          <cell r="F9339">
            <v>2033</v>
          </cell>
        </row>
        <row r="9340">
          <cell r="A9340">
            <v>102389</v>
          </cell>
          <cell r="B9340" t="str">
            <v>CARAPLAST CLARO INSTALADO</v>
          </cell>
          <cell r="C9340" t="str">
            <v>M2</v>
          </cell>
          <cell r="D9340" t="str">
            <v>Col. claro</v>
          </cell>
          <cell r="E9340">
            <v>41054</v>
          </cell>
          <cell r="F9340">
            <v>8958</v>
          </cell>
        </row>
        <row r="9343">
          <cell r="B9343" t="str">
            <v>Tekhne Ltda. Control Integral de Obras</v>
          </cell>
        </row>
        <row r="9347">
          <cell r="B9347" t="str">
            <v>Listado de Insumos</v>
          </cell>
        </row>
        <row r="9349">
          <cell r="A9349">
            <v>43132</v>
          </cell>
          <cell r="C9349" t="str">
            <v>INSTITUTO DISTRITAL DE RECREACION Y</v>
          </cell>
          <cell r="E9349" t="str">
            <v>Página **</v>
          </cell>
        </row>
        <row r="9352">
          <cell r="A9352" t="str">
            <v>Código</v>
          </cell>
          <cell r="B9352" t="str">
            <v>Descripción</v>
          </cell>
          <cell r="D9352" t="str">
            <v>Unidad</v>
          </cell>
          <cell r="F9352" t="str">
            <v>Referencia</v>
          </cell>
        </row>
        <row r="9355">
          <cell r="A9355">
            <v>2564</v>
          </cell>
          <cell r="B9355" t="str">
            <v>CARAPLAST oscuros</v>
          </cell>
          <cell r="C9355" t="str">
            <v>M2</v>
          </cell>
          <cell r="D9355" t="str">
            <v>Col. Oscuro</v>
          </cell>
          <cell r="E9355">
            <v>40792</v>
          </cell>
          <cell r="F9355">
            <v>3000</v>
          </cell>
        </row>
        <row r="9357">
          <cell r="A9357">
            <v>1798</v>
          </cell>
          <cell r="B9357" t="str">
            <v>CASEINA PINTUCO</v>
          </cell>
          <cell r="C9357" t="str">
            <v>GN</v>
          </cell>
          <cell r="E9357">
            <v>40787</v>
          </cell>
          <cell r="F9357">
            <v>30000</v>
          </cell>
        </row>
        <row r="9358">
          <cell r="A9358">
            <v>104738</v>
          </cell>
          <cell r="B9358" t="str">
            <v>CATALIZADOR PARA PINTURA EPOXICA Pintuco</v>
          </cell>
          <cell r="C9358" t="str">
            <v>GLN</v>
          </cell>
          <cell r="E9358">
            <v>41200</v>
          </cell>
          <cell r="F9358">
            <v>160000</v>
          </cell>
        </row>
        <row r="9359">
          <cell r="A9359">
            <v>104661</v>
          </cell>
          <cell r="B9359" t="str">
            <v>CINTA ENMASCARAR 1" X 40 MTS</v>
          </cell>
          <cell r="C9359" t="str">
            <v>UN</v>
          </cell>
          <cell r="E9359">
            <v>42999</v>
          </cell>
          <cell r="F9359">
            <v>3150</v>
          </cell>
        </row>
        <row r="9360">
          <cell r="A9360">
            <v>103088</v>
          </cell>
          <cell r="B9360" t="str">
            <v>CINTA ENMASCARAR 1/2 X 40MTS</v>
          </cell>
          <cell r="C9360" t="str">
            <v>UND</v>
          </cell>
          <cell r="E9360">
            <v>42797</v>
          </cell>
          <cell r="F9360">
            <v>2975</v>
          </cell>
        </row>
        <row r="9361">
          <cell r="A9361">
            <v>104674</v>
          </cell>
          <cell r="B9361" t="str">
            <v>CINTA ENMASCARAR 18MM X 55M - Scoth Blue</v>
          </cell>
          <cell r="C9361" t="str">
            <v>UN</v>
          </cell>
          <cell r="E9361">
            <v>41183</v>
          </cell>
          <cell r="F9361">
            <v>4900</v>
          </cell>
        </row>
        <row r="9363">
          <cell r="A9363">
            <v>1744</v>
          </cell>
          <cell r="B9363" t="str">
            <v>DECORAMA TIPO 2 PHILAAC 1201</v>
          </cell>
          <cell r="C9363" t="str">
            <v>GLN</v>
          </cell>
          <cell r="D9363">
            <v>1201</v>
          </cell>
          <cell r="E9363">
            <v>40798</v>
          </cell>
          <cell r="F9363">
            <v>29000</v>
          </cell>
        </row>
        <row r="9365">
          <cell r="A9365">
            <v>104888</v>
          </cell>
          <cell r="B9365" t="str">
            <v>DESENGRASANTE HODROSOLVENTE</v>
          </cell>
          <cell r="C9365" t="str">
            <v>GAL</v>
          </cell>
          <cell r="E9365">
            <v>42856</v>
          </cell>
          <cell r="F9365">
            <v>15946</v>
          </cell>
        </row>
        <row r="9366">
          <cell r="A9366">
            <v>104191</v>
          </cell>
          <cell r="B9366" t="str">
            <v>DESENGRASANTE IXELL-COLPISA</v>
          </cell>
          <cell r="C9366" t="str">
            <v>gln</v>
          </cell>
          <cell r="E9366">
            <v>41787</v>
          </cell>
          <cell r="F9366">
            <v>23500</v>
          </cell>
        </row>
        <row r="9367">
          <cell r="A9367">
            <v>104217</v>
          </cell>
          <cell r="B9367" t="str">
            <v>DISOLVENTE D-20</v>
          </cell>
          <cell r="C9367" t="str">
            <v>GLN</v>
          </cell>
          <cell r="E9367">
            <v>41787</v>
          </cell>
          <cell r="F9367">
            <v>32300</v>
          </cell>
        </row>
        <row r="9369">
          <cell r="A9369">
            <v>1034</v>
          </cell>
          <cell r="B9369" t="str">
            <v>DISOLVENTE PINTURA EPOXICA</v>
          </cell>
          <cell r="C9369" t="str">
            <v>GN</v>
          </cell>
          <cell r="D9369">
            <v>121009</v>
          </cell>
          <cell r="E9369">
            <v>42775</v>
          </cell>
          <cell r="F9369">
            <v>27800</v>
          </cell>
        </row>
        <row r="9371">
          <cell r="A9371">
            <v>104563</v>
          </cell>
          <cell r="B9371" t="str">
            <v>DISOLVENTE PINTURA POLIURETANO</v>
          </cell>
          <cell r="C9371" t="str">
            <v>GL</v>
          </cell>
          <cell r="E9371">
            <v>42802</v>
          </cell>
          <cell r="F9371">
            <v>33863</v>
          </cell>
        </row>
        <row r="9372">
          <cell r="A9372">
            <v>103059</v>
          </cell>
          <cell r="B9372" t="str">
            <v>DISOLVENTE THINNER</v>
          </cell>
          <cell r="C9372" t="str">
            <v>GL</v>
          </cell>
          <cell r="E9372">
            <v>42762</v>
          </cell>
          <cell r="F9372">
            <v>14303</v>
          </cell>
        </row>
        <row r="9373">
          <cell r="A9373">
            <v>104216</v>
          </cell>
          <cell r="B9373" t="str">
            <v>ENDURECEDOR COLPISA X 20</v>
          </cell>
          <cell r="C9373" t="str">
            <v>gln</v>
          </cell>
          <cell r="E9373">
            <v>41787</v>
          </cell>
          <cell r="F9373">
            <v>127591</v>
          </cell>
        </row>
        <row r="9374">
          <cell r="A9374">
            <v>102904</v>
          </cell>
          <cell r="B9374" t="str">
            <v>ESMALTE SINTÉTICO DOMÉSTICO INTERIOR</v>
          </cell>
          <cell r="C9374" t="str">
            <v>GN</v>
          </cell>
          <cell r="E9374">
            <v>42853</v>
          </cell>
          <cell r="F9374">
            <v>48500</v>
          </cell>
        </row>
        <row r="9375">
          <cell r="A9375">
            <v>104553</v>
          </cell>
          <cell r="B9375" t="str">
            <v>ESMALTE ACRILICO PINTUCO</v>
          </cell>
          <cell r="C9375" t="str">
            <v>GN</v>
          </cell>
          <cell r="E9375">
            <v>41164</v>
          </cell>
          <cell r="F9375">
            <v>110000</v>
          </cell>
        </row>
        <row r="9377">
          <cell r="A9377">
            <v>1826</v>
          </cell>
          <cell r="B9377" t="str">
            <v>ESMALTE BRILLANTE COLOR (POR 5 GL)</v>
          </cell>
          <cell r="C9377" t="str">
            <v>GN</v>
          </cell>
          <cell r="D9377">
            <v>1011</v>
          </cell>
          <cell r="E9377">
            <v>42858</v>
          </cell>
          <cell r="F9377">
            <v>40900</v>
          </cell>
        </row>
        <row r="9379">
          <cell r="A9379">
            <v>1824</v>
          </cell>
          <cell r="B9379" t="str">
            <v>ESMALTE BRILLANTE SINTÉTICO INT. Y</v>
          </cell>
          <cell r="C9379" t="str">
            <v>GN</v>
          </cell>
          <cell r="E9379">
            <v>42807</v>
          </cell>
          <cell r="F9379">
            <v>65900</v>
          </cell>
        </row>
        <row r="9380">
          <cell r="A9380">
            <v>1037</v>
          </cell>
          <cell r="B9380" t="str">
            <v>ESMALTE DOMESTICO(interior)</v>
          </cell>
          <cell r="C9380" t="str">
            <v>GN</v>
          </cell>
          <cell r="E9380">
            <v>42853</v>
          </cell>
          <cell r="F9380">
            <v>48500</v>
          </cell>
        </row>
        <row r="9382">
          <cell r="A9382">
            <v>1850</v>
          </cell>
          <cell r="B9382" t="str">
            <v>ESMALTE HORNEABLE BLANCO ICO</v>
          </cell>
          <cell r="C9382" t="str">
            <v>GN</v>
          </cell>
          <cell r="D9382">
            <v>3032152</v>
          </cell>
          <cell r="E9382">
            <v>40127</v>
          </cell>
          <cell r="F9382">
            <v>74674</v>
          </cell>
        </row>
        <row r="9383">
          <cell r="A9383">
            <v>1851</v>
          </cell>
          <cell r="B9383" t="str">
            <v>ESMALTE HORNEABLE NEGRO ICO</v>
          </cell>
          <cell r="C9383" t="str">
            <v>GN</v>
          </cell>
          <cell r="D9383">
            <v>3032450</v>
          </cell>
          <cell r="E9383">
            <v>40127</v>
          </cell>
          <cell r="F9383">
            <v>63524</v>
          </cell>
        </row>
        <row r="9384">
          <cell r="A9384">
            <v>1827</v>
          </cell>
          <cell r="B9384" t="str">
            <v>ESMALTE ICOMATE BLANCO ICO</v>
          </cell>
          <cell r="C9384" t="str">
            <v>GN</v>
          </cell>
          <cell r="D9384">
            <v>1012150</v>
          </cell>
          <cell r="E9384">
            <v>40127</v>
          </cell>
          <cell r="F9384">
            <v>59548</v>
          </cell>
        </row>
        <row r="9385">
          <cell r="A9385">
            <v>1828</v>
          </cell>
          <cell r="B9385" t="str">
            <v>ESMALTE ICOMATE NEGRO ICO</v>
          </cell>
          <cell r="C9385" t="str">
            <v>GN</v>
          </cell>
          <cell r="D9385">
            <v>1012450</v>
          </cell>
          <cell r="E9385">
            <v>40452</v>
          </cell>
          <cell r="F9385">
            <v>49200</v>
          </cell>
        </row>
        <row r="9386">
          <cell r="A9386">
            <v>1853</v>
          </cell>
          <cell r="B9386" t="str">
            <v>ESMALTE MARTILLADO azul real ICO</v>
          </cell>
          <cell r="C9386" t="str">
            <v>GN</v>
          </cell>
          <cell r="D9386">
            <v>3035119</v>
          </cell>
          <cell r="E9386">
            <v>40127</v>
          </cell>
          <cell r="F9386">
            <v>86866</v>
          </cell>
        </row>
        <row r="9387">
          <cell r="A9387">
            <v>1854</v>
          </cell>
          <cell r="B9387" t="str">
            <v>ESMALTE MARTILLADO G/PLATA ICO</v>
          </cell>
          <cell r="C9387" t="str">
            <v>GN</v>
          </cell>
          <cell r="D9387">
            <v>3035119</v>
          </cell>
          <cell r="E9387">
            <v>40127</v>
          </cell>
          <cell r="F9387">
            <v>86866</v>
          </cell>
        </row>
        <row r="9389">
          <cell r="A9389">
            <v>1038</v>
          </cell>
          <cell r="B9389" t="str">
            <v>ESMALTE MATE SUPERSINTETICO Tipo-1</v>
          </cell>
          <cell r="C9389" t="str">
            <v>GN</v>
          </cell>
          <cell r="E9389">
            <v>42775</v>
          </cell>
          <cell r="F9389">
            <v>43900</v>
          </cell>
        </row>
        <row r="9391">
          <cell r="A9391">
            <v>1040</v>
          </cell>
          <cell r="B9391" t="str">
            <v>ESMALTE SEMI-Brillante</v>
          </cell>
          <cell r="C9391" t="str">
            <v>GN</v>
          </cell>
          <cell r="D9391">
            <v>1100</v>
          </cell>
          <cell r="E9391">
            <v>42853</v>
          </cell>
          <cell r="F9391">
            <v>48000</v>
          </cell>
        </row>
        <row r="9392">
          <cell r="A9392">
            <v>1765</v>
          </cell>
          <cell r="B9392" t="str">
            <v>ESMALTE Sint. UNIHOGAR BLANCO PHILAAC</v>
          </cell>
          <cell r="C9392" t="str">
            <v>GN</v>
          </cell>
          <cell r="D9392" t="str">
            <v>Blanco</v>
          </cell>
          <cell r="E9392">
            <v>40798</v>
          </cell>
          <cell r="F9392">
            <v>45000</v>
          </cell>
        </row>
        <row r="9394">
          <cell r="A9394">
            <v>1811</v>
          </cell>
          <cell r="B9394" t="str">
            <v>ESMALTE SINTETICO BRILLANTE</v>
          </cell>
          <cell r="C9394" t="str">
            <v>GN</v>
          </cell>
          <cell r="E9394">
            <v>42775</v>
          </cell>
          <cell r="F9394">
            <v>52000</v>
          </cell>
        </row>
        <row r="9396">
          <cell r="A9396">
            <v>1039</v>
          </cell>
          <cell r="B9396" t="str">
            <v>ESMALTE SINTETICO UNICOLOR BLANCO</v>
          </cell>
          <cell r="C9396" t="str">
            <v>GN</v>
          </cell>
          <cell r="D9396" t="str">
            <v>Blanco</v>
          </cell>
          <cell r="E9396">
            <v>42859</v>
          </cell>
          <cell r="F9396">
            <v>52000</v>
          </cell>
        </row>
        <row r="9398">
          <cell r="A9398">
            <v>100353</v>
          </cell>
          <cell r="B9398" t="str">
            <v>ESMALTE URETANO GRIS+CATALIZADOR **</v>
          </cell>
          <cell r="C9398" t="str">
            <v>GN</v>
          </cell>
          <cell r="E9398">
            <v>42796</v>
          </cell>
          <cell r="F9398">
            <v>264326</v>
          </cell>
        </row>
        <row r="9399">
          <cell r="A9399">
            <v>104138</v>
          </cell>
          <cell r="B9399" t="str">
            <v>ESMALTE URETANO NEGRO</v>
          </cell>
          <cell r="C9399" t="str">
            <v>GLN</v>
          </cell>
          <cell r="E9399">
            <v>40716</v>
          </cell>
          <cell r="F9399">
            <v>155440</v>
          </cell>
        </row>
        <row r="9400">
          <cell r="A9400">
            <v>104139</v>
          </cell>
          <cell r="B9400" t="str">
            <v>ESMALTE URETANO NEGRO</v>
          </cell>
          <cell r="C9400" t="str">
            <v>GLN</v>
          </cell>
          <cell r="E9400">
            <v>40716</v>
          </cell>
          <cell r="F9400">
            <v>232000</v>
          </cell>
        </row>
        <row r="9401">
          <cell r="A9401">
            <v>1041</v>
          </cell>
          <cell r="B9401" t="str">
            <v>ESTUCO CORONA BLANCO POR 5 Kg</v>
          </cell>
          <cell r="C9401" t="str">
            <v>KG</v>
          </cell>
          <cell r="E9401">
            <v>40823</v>
          </cell>
          <cell r="F9401">
            <v>980</v>
          </cell>
        </row>
        <row r="9403">
          <cell r="A9403">
            <v>1806</v>
          </cell>
          <cell r="B9403" t="str">
            <v>ESTUCO PASTA PINTUCO Int.</v>
          </cell>
          <cell r="C9403" t="str">
            <v>GN</v>
          </cell>
          <cell r="D9403">
            <v>117060</v>
          </cell>
          <cell r="E9403">
            <v>40786</v>
          </cell>
          <cell r="F9403">
            <v>11000</v>
          </cell>
        </row>
        <row r="9405">
          <cell r="A9405">
            <v>1266</v>
          </cell>
          <cell r="B9405" t="str">
            <v>ESTUCO PLASTICO</v>
          </cell>
          <cell r="C9405" t="str">
            <v>GLN</v>
          </cell>
          <cell r="E9405">
            <v>40792</v>
          </cell>
          <cell r="F9405">
            <v>13100</v>
          </cell>
        </row>
        <row r="9406">
          <cell r="A9406">
            <v>1267</v>
          </cell>
          <cell r="B9406" t="str">
            <v>ESTUCO PLASTICO</v>
          </cell>
          <cell r="C9406" t="str">
            <v>CUÑET</v>
          </cell>
          <cell r="E9406">
            <v>42992</v>
          </cell>
          <cell r="F9406">
            <v>49750</v>
          </cell>
        </row>
        <row r="9408">
          <cell r="A9408">
            <v>266</v>
          </cell>
          <cell r="B9408" t="str">
            <v>ESTUCO VENECIANO CLARO</v>
          </cell>
          <cell r="C9408" t="str">
            <v>GN</v>
          </cell>
          <cell r="D9408" t="str">
            <v>Col. claro</v>
          </cell>
          <cell r="E9408">
            <v>40792</v>
          </cell>
          <cell r="F9408">
            <v>35000</v>
          </cell>
        </row>
        <row r="9409">
          <cell r="A9409">
            <v>102391</v>
          </cell>
          <cell r="B9409" t="str">
            <v>ESTUCO VENECIANO CLARO</v>
          </cell>
          <cell r="C9409" t="str">
            <v>M2</v>
          </cell>
          <cell r="D9409" t="str">
            <v>Col. claro</v>
          </cell>
          <cell r="E9409">
            <v>40792</v>
          </cell>
          <cell r="F9409">
            <v>4375</v>
          </cell>
        </row>
        <row r="9410">
          <cell r="A9410">
            <v>102399</v>
          </cell>
          <cell r="B9410" t="str">
            <v>ESTUCO VENECIANO CLARO INSTALADO</v>
          </cell>
          <cell r="C9410" t="str">
            <v>M2</v>
          </cell>
          <cell r="D9410" t="str">
            <v>Col. claro</v>
          </cell>
          <cell r="E9410">
            <v>40792</v>
          </cell>
          <cell r="F9410">
            <v>35000</v>
          </cell>
        </row>
        <row r="9411">
          <cell r="A9411">
            <v>102392</v>
          </cell>
          <cell r="B9411" t="str">
            <v>ESTUCO VENECIANO OSCURO</v>
          </cell>
          <cell r="C9411" t="str">
            <v>M2</v>
          </cell>
          <cell r="D9411" t="str">
            <v>Col. claro</v>
          </cell>
          <cell r="E9411">
            <v>40792</v>
          </cell>
          <cell r="F9411">
            <v>5625</v>
          </cell>
        </row>
        <row r="9412">
          <cell r="A9412">
            <v>102398</v>
          </cell>
          <cell r="B9412" t="str">
            <v>ESTUCO VENECIANO OSCURO</v>
          </cell>
          <cell r="C9412" t="str">
            <v>GN</v>
          </cell>
          <cell r="D9412" t="str">
            <v>Col. claro</v>
          </cell>
          <cell r="E9412">
            <v>40792</v>
          </cell>
          <cell r="F9412">
            <v>45000</v>
          </cell>
        </row>
        <row r="9413">
          <cell r="A9413">
            <v>102400</v>
          </cell>
          <cell r="B9413" t="str">
            <v>ESTUCO VENECIANO OSCURO INSTALADO</v>
          </cell>
          <cell r="C9413" t="str">
            <v>M2</v>
          </cell>
          <cell r="D9413" t="str">
            <v>Col. claro</v>
          </cell>
          <cell r="E9413">
            <v>40792</v>
          </cell>
          <cell r="F9413">
            <v>35000</v>
          </cell>
        </row>
        <row r="9414">
          <cell r="A9414">
            <v>1859</v>
          </cell>
          <cell r="B9414" t="str">
            <v>FLEXICOLOR AZUL ICO</v>
          </cell>
          <cell r="C9414" t="str">
            <v>GN</v>
          </cell>
          <cell r="D9414">
            <v>3039150</v>
          </cell>
          <cell r="E9414">
            <v>40127</v>
          </cell>
          <cell r="F9414">
            <v>103710</v>
          </cell>
        </row>
        <row r="9415">
          <cell r="A9415">
            <v>1860</v>
          </cell>
          <cell r="B9415" t="str">
            <v>FLEXICOLOR BLANCO ICO</v>
          </cell>
          <cell r="C9415" t="str">
            <v>GN</v>
          </cell>
          <cell r="D9415">
            <v>3039150</v>
          </cell>
          <cell r="E9415">
            <v>40127</v>
          </cell>
          <cell r="F9415">
            <v>103710</v>
          </cell>
        </row>
        <row r="9416">
          <cell r="A9416">
            <v>1833</v>
          </cell>
          <cell r="B9416" t="str">
            <v>FLEXICOLOR PRIMER Cromato DE Zinc ROJO</v>
          </cell>
          <cell r="C9416" t="str">
            <v>GN</v>
          </cell>
          <cell r="D9416">
            <v>3039517</v>
          </cell>
          <cell r="E9416">
            <v>40127</v>
          </cell>
          <cell r="F9416">
            <v>93026</v>
          </cell>
        </row>
        <row r="9417">
          <cell r="A9417">
            <v>1861</v>
          </cell>
          <cell r="B9417" t="str">
            <v>FLEXICOLOR VERDE ICO</v>
          </cell>
          <cell r="C9417" t="str">
            <v>GN</v>
          </cell>
          <cell r="D9417">
            <v>3039150</v>
          </cell>
          <cell r="E9417">
            <v>40095</v>
          </cell>
          <cell r="F9417">
            <v>103710</v>
          </cell>
        </row>
        <row r="9418">
          <cell r="A9418">
            <v>1874</v>
          </cell>
          <cell r="B9418" t="str">
            <v>GRANIPLAST / DECORAPLAST ESGRAFIADO</v>
          </cell>
          <cell r="C9418" t="str">
            <v>M2</v>
          </cell>
          <cell r="D9418" t="str">
            <v>Col. claro</v>
          </cell>
          <cell r="E9418">
            <v>41221</v>
          </cell>
          <cell r="F9418">
            <v>5830</v>
          </cell>
        </row>
        <row r="9420">
          <cell r="A9420">
            <v>104863</v>
          </cell>
          <cell r="B9420" t="str">
            <v>GRANIPLAST / DECORPLAST ESGRAFIADO</v>
          </cell>
          <cell r="C9420" t="str">
            <v>KG</v>
          </cell>
          <cell r="E9420">
            <v>41221</v>
          </cell>
          <cell r="F9420">
            <v>2650</v>
          </cell>
        </row>
        <row r="9422">
          <cell r="A9422">
            <v>102396</v>
          </cell>
          <cell r="B9422" t="str">
            <v>GRANIPLAST/ DECOR ES. CLARO INSTALADO</v>
          </cell>
          <cell r="C9422" t="str">
            <v>M2</v>
          </cell>
          <cell r="D9422" t="str">
            <v>Col. claro</v>
          </cell>
          <cell r="E9422">
            <v>40793</v>
          </cell>
          <cell r="F9422">
            <v>11601</v>
          </cell>
        </row>
        <row r="9424">
          <cell r="B9424" t="str">
            <v>Tekhne Ltda. Control Integral de Obras</v>
          </cell>
        </row>
        <row r="9428">
          <cell r="B9428" t="str">
            <v>Listado de Insumos</v>
          </cell>
        </row>
        <row r="9430">
          <cell r="A9430">
            <v>43132</v>
          </cell>
          <cell r="C9430" t="str">
            <v>INSTITUTO DISTRITAL DE RECREACION Y</v>
          </cell>
          <cell r="E9430" t="str">
            <v>Página **</v>
          </cell>
        </row>
        <row r="9433">
          <cell r="A9433" t="str">
            <v>Código</v>
          </cell>
          <cell r="B9433" t="str">
            <v>Descripción</v>
          </cell>
          <cell r="D9433" t="str">
            <v>Unidad</v>
          </cell>
          <cell r="F9433" t="str">
            <v>Referencia</v>
          </cell>
        </row>
        <row r="9436">
          <cell r="A9436">
            <v>102397</v>
          </cell>
          <cell r="B9436" t="str">
            <v>GRANIPLAST/ DECOR ES. OSCURO</v>
          </cell>
          <cell r="C9436" t="str">
            <v>M2</v>
          </cell>
          <cell r="D9436" t="str">
            <v>Col. claro</v>
          </cell>
          <cell r="E9436">
            <v>40793</v>
          </cell>
          <cell r="F9436">
            <v>12569</v>
          </cell>
        </row>
        <row r="9437">
          <cell r="A9437">
            <v>102395</v>
          </cell>
          <cell r="B9437" t="str">
            <v>GRANIPLAST/ DECORAPLAST ESGRAFIADO</v>
          </cell>
          <cell r="C9437" t="str">
            <v>M2</v>
          </cell>
          <cell r="D9437" t="str">
            <v>Col. claro</v>
          </cell>
          <cell r="E9437">
            <v>40793</v>
          </cell>
          <cell r="F9437">
            <v>5749</v>
          </cell>
        </row>
        <row r="9438">
          <cell r="A9438">
            <v>1843</v>
          </cell>
          <cell r="B9438" t="str">
            <v>ICOLUX ALUMINIO ICO</v>
          </cell>
          <cell r="C9438" t="str">
            <v>GN</v>
          </cell>
          <cell r="D9438">
            <v>1011</v>
          </cell>
          <cell r="E9438">
            <v>40095</v>
          </cell>
          <cell r="F9438">
            <v>66395</v>
          </cell>
        </row>
        <row r="9439">
          <cell r="A9439">
            <v>1844</v>
          </cell>
          <cell r="B9439" t="str">
            <v>ICOLUX ANOLOC CHAMPAÑA ICO</v>
          </cell>
          <cell r="C9439" t="str">
            <v>GN</v>
          </cell>
          <cell r="D9439">
            <v>1011</v>
          </cell>
          <cell r="E9439">
            <v>40095</v>
          </cell>
          <cell r="F9439">
            <v>55747</v>
          </cell>
        </row>
        <row r="9441">
          <cell r="A9441">
            <v>1845</v>
          </cell>
          <cell r="B9441" t="str">
            <v>ICOLUX ANOLOC DORADO ICO</v>
          </cell>
          <cell r="C9441" t="str">
            <v>GN</v>
          </cell>
          <cell r="E9441">
            <v>40095</v>
          </cell>
          <cell r="F9441">
            <v>63270</v>
          </cell>
        </row>
        <row r="9443">
          <cell r="A9443">
            <v>1805</v>
          </cell>
          <cell r="B9443" t="str">
            <v>IMPRIMANTE DE VINILO PINTUCOBlc.3501</v>
          </cell>
          <cell r="C9443" t="str">
            <v>GN</v>
          </cell>
          <cell r="D9443">
            <v>117045</v>
          </cell>
          <cell r="E9443">
            <v>40799</v>
          </cell>
          <cell r="F9443">
            <v>24900</v>
          </cell>
        </row>
        <row r="9445">
          <cell r="A9445">
            <v>1797</v>
          </cell>
          <cell r="B9445" t="str">
            <v>INTERVINILO PINTUCO</v>
          </cell>
          <cell r="C9445" t="str">
            <v>GN</v>
          </cell>
          <cell r="E9445">
            <v>41759</v>
          </cell>
          <cell r="F9445">
            <v>29000</v>
          </cell>
        </row>
        <row r="9447">
          <cell r="A9447">
            <v>1050</v>
          </cell>
          <cell r="B9447" t="str">
            <v>LACA MADERA TRANSPARENTE BRILLANTE.</v>
          </cell>
          <cell r="C9447" t="str">
            <v>GN</v>
          </cell>
          <cell r="D9447">
            <v>7500</v>
          </cell>
          <cell r="E9447">
            <v>42857</v>
          </cell>
          <cell r="F9447">
            <v>49157</v>
          </cell>
        </row>
        <row r="9448">
          <cell r="A9448">
            <v>1042</v>
          </cell>
          <cell r="B9448" t="str">
            <v>LACA ACRILICA BLANCA PHILAAC</v>
          </cell>
          <cell r="C9448" t="str">
            <v>GN</v>
          </cell>
          <cell r="D9448">
            <v>6601</v>
          </cell>
          <cell r="E9448">
            <v>40799</v>
          </cell>
          <cell r="F9448">
            <v>50400</v>
          </cell>
        </row>
        <row r="9449">
          <cell r="A9449">
            <v>1045</v>
          </cell>
          <cell r="B9449" t="str">
            <v>LACA AUTOMOVIL. ROJO TOLOUDINE</v>
          </cell>
          <cell r="C9449" t="str">
            <v>GN</v>
          </cell>
          <cell r="D9449">
            <v>5505</v>
          </cell>
          <cell r="E9449">
            <v>40798</v>
          </cell>
          <cell r="F9449">
            <v>76000</v>
          </cell>
        </row>
        <row r="9450">
          <cell r="A9450">
            <v>2464</v>
          </cell>
          <cell r="B9450" t="str">
            <v>LACA ENTREMEZCLA NEGRA PHILAAC 5480</v>
          </cell>
          <cell r="C9450" t="str">
            <v>GN</v>
          </cell>
          <cell r="D9450" t="str">
            <v>54-80</v>
          </cell>
          <cell r="E9450">
            <v>40798</v>
          </cell>
          <cell r="F9450">
            <v>56000</v>
          </cell>
        </row>
        <row r="9451">
          <cell r="A9451">
            <v>2463</v>
          </cell>
          <cell r="B9451" t="str">
            <v>LACA ESPECIAL NEGRA MATE PHILAAC 5330</v>
          </cell>
          <cell r="C9451" t="str">
            <v>GN</v>
          </cell>
          <cell r="D9451" t="str">
            <v>53-30</v>
          </cell>
          <cell r="E9451">
            <v>42992</v>
          </cell>
          <cell r="F9451">
            <v>39999</v>
          </cell>
        </row>
        <row r="9452">
          <cell r="A9452">
            <v>1047</v>
          </cell>
          <cell r="B9452" t="str">
            <v>LACA MADERA Brillante.</v>
          </cell>
          <cell r="C9452" t="str">
            <v>GN</v>
          </cell>
          <cell r="D9452">
            <v>7400</v>
          </cell>
          <cell r="E9452">
            <v>42853</v>
          </cell>
          <cell r="F9452">
            <v>40000</v>
          </cell>
        </row>
        <row r="9453">
          <cell r="A9453">
            <v>1864</v>
          </cell>
          <cell r="B9453" t="str">
            <v>LACA Madera.Transp.MATE ICO</v>
          </cell>
          <cell r="C9453" t="str">
            <v>GN</v>
          </cell>
          <cell r="D9453">
            <v>6064578</v>
          </cell>
          <cell r="E9453">
            <v>40095</v>
          </cell>
          <cell r="F9453">
            <v>57242</v>
          </cell>
        </row>
        <row r="9454">
          <cell r="A9454">
            <v>1863</v>
          </cell>
          <cell r="B9454" t="str">
            <v>LACA MaderaTransp.Brillante ICO</v>
          </cell>
          <cell r="C9454" t="str">
            <v>GN</v>
          </cell>
          <cell r="D9454">
            <v>6064570</v>
          </cell>
          <cell r="E9454">
            <v>40095</v>
          </cell>
          <cell r="F9454">
            <v>52125</v>
          </cell>
        </row>
        <row r="9455">
          <cell r="A9455">
            <v>1048</v>
          </cell>
          <cell r="B9455" t="str">
            <v>LACA METALES 7406 PINTUCO Bte.</v>
          </cell>
          <cell r="C9455" t="str">
            <v>GN</v>
          </cell>
          <cell r="D9455">
            <v>7406</v>
          </cell>
          <cell r="E9455">
            <v>40787</v>
          </cell>
          <cell r="F9455">
            <v>52000</v>
          </cell>
        </row>
        <row r="9457">
          <cell r="A9457">
            <v>104606</v>
          </cell>
          <cell r="B9457" t="str">
            <v>LACA NITRO PARA MADERA PINTUCO</v>
          </cell>
          <cell r="C9457" t="str">
            <v>GN</v>
          </cell>
          <cell r="E9457">
            <v>41176</v>
          </cell>
          <cell r="F9457">
            <v>44800</v>
          </cell>
        </row>
        <row r="9458">
          <cell r="A9458">
            <v>103064</v>
          </cell>
          <cell r="B9458" t="str">
            <v>LIJA 80 PLIEGO</v>
          </cell>
          <cell r="C9458" t="str">
            <v>UN</v>
          </cell>
          <cell r="E9458">
            <v>42851</v>
          </cell>
          <cell r="F9458">
            <v>1200</v>
          </cell>
        </row>
        <row r="9459">
          <cell r="A9459">
            <v>102891</v>
          </cell>
          <cell r="B9459" t="str">
            <v>LIJA TELA PABMERIL PLIEGO 9X11" GRANO 150</v>
          </cell>
          <cell r="C9459" t="str">
            <v>UN</v>
          </cell>
          <cell r="E9459">
            <v>42864</v>
          </cell>
          <cell r="F9459">
            <v>1700</v>
          </cell>
        </row>
        <row r="9460">
          <cell r="A9460">
            <v>1053</v>
          </cell>
          <cell r="B9460" t="str">
            <v>MARMOLINA</v>
          </cell>
          <cell r="C9460" t="str">
            <v>kg</v>
          </cell>
          <cell r="E9460">
            <v>42843</v>
          </cell>
          <cell r="F9460">
            <v>261</v>
          </cell>
        </row>
        <row r="9461">
          <cell r="A9461">
            <v>3945</v>
          </cell>
          <cell r="B9461" t="str">
            <v>MARMOLINA BLANCA HUILA (40Kg)</v>
          </cell>
          <cell r="C9461" t="str">
            <v>BT</v>
          </cell>
          <cell r="E9461">
            <v>42843</v>
          </cell>
          <cell r="F9461">
            <v>10463</v>
          </cell>
        </row>
        <row r="9462">
          <cell r="A9462">
            <v>105058</v>
          </cell>
          <cell r="B9462" t="str">
            <v>MARMOLINA NEGRA (SACO DE 40 KG)</v>
          </cell>
          <cell r="C9462" t="str">
            <v>BT</v>
          </cell>
          <cell r="E9462">
            <v>41555</v>
          </cell>
          <cell r="F9462">
            <v>8120</v>
          </cell>
        </row>
        <row r="9464">
          <cell r="A9464">
            <v>2563</v>
          </cell>
          <cell r="B9464" t="str">
            <v>MARMOLPLAST CLARO</v>
          </cell>
          <cell r="C9464" t="str">
            <v>M2</v>
          </cell>
          <cell r="D9464" t="str">
            <v>Col. claro</v>
          </cell>
          <cell r="E9464">
            <v>40793</v>
          </cell>
          <cell r="F9464">
            <v>8750</v>
          </cell>
        </row>
        <row r="9465">
          <cell r="A9465">
            <v>102401</v>
          </cell>
          <cell r="B9465" t="str">
            <v>MARMOLPLAST CLARO INSTALADO</v>
          </cell>
          <cell r="C9465" t="str">
            <v>M2</v>
          </cell>
          <cell r="D9465" t="str">
            <v>Col. claro</v>
          </cell>
          <cell r="E9465">
            <v>40793</v>
          </cell>
          <cell r="F9465">
            <v>25000</v>
          </cell>
        </row>
        <row r="9466">
          <cell r="A9466">
            <v>102393</v>
          </cell>
          <cell r="B9466" t="str">
            <v>MARMOLPLAST OSCURO</v>
          </cell>
          <cell r="C9466" t="str">
            <v>M2</v>
          </cell>
          <cell r="D9466" t="str">
            <v>Col. claro</v>
          </cell>
          <cell r="E9466">
            <v>40793</v>
          </cell>
          <cell r="F9466">
            <v>12250</v>
          </cell>
        </row>
        <row r="9467">
          <cell r="A9467">
            <v>102402</v>
          </cell>
          <cell r="B9467" t="str">
            <v>MARMOLPLAST OSCURO INSTALADO</v>
          </cell>
          <cell r="C9467" t="str">
            <v>M2</v>
          </cell>
          <cell r="D9467" t="str">
            <v>Col. claro</v>
          </cell>
          <cell r="E9467">
            <v>40793</v>
          </cell>
          <cell r="F9467">
            <v>25000</v>
          </cell>
        </row>
        <row r="9468">
          <cell r="A9468">
            <v>1055</v>
          </cell>
          <cell r="B9468" t="str">
            <v>MASILLA BLANCA PHILAAC 5201</v>
          </cell>
          <cell r="C9468" t="str">
            <v>GN</v>
          </cell>
          <cell r="D9468">
            <v>5201</v>
          </cell>
          <cell r="E9468">
            <v>40799</v>
          </cell>
          <cell r="F9468">
            <v>52000</v>
          </cell>
        </row>
        <row r="9469">
          <cell r="A9469">
            <v>1056</v>
          </cell>
          <cell r="B9469" t="str">
            <v>MASILLA GRIS PINTUCO 119153</v>
          </cell>
          <cell r="C9469" t="str">
            <v>GN</v>
          </cell>
          <cell r="D9469">
            <v>119139</v>
          </cell>
          <cell r="E9469">
            <v>40793</v>
          </cell>
          <cell r="F9469">
            <v>47600</v>
          </cell>
        </row>
        <row r="9470">
          <cell r="A9470">
            <v>101736</v>
          </cell>
          <cell r="B9470" t="str">
            <v>MICROESFERA REFLECTIVA PARA PINTURA</v>
          </cell>
          <cell r="C9470" t="str">
            <v>kg</v>
          </cell>
          <cell r="D9470">
            <v>123503</v>
          </cell>
          <cell r="E9470">
            <v>42863</v>
          </cell>
          <cell r="F9470">
            <v>5236</v>
          </cell>
        </row>
        <row r="9472">
          <cell r="A9472">
            <v>102394</v>
          </cell>
          <cell r="B9472" t="str">
            <v>PASTA ACRILICA</v>
          </cell>
          <cell r="C9472" t="str">
            <v>Kg.</v>
          </cell>
          <cell r="E9472">
            <v>40137</v>
          </cell>
          <cell r="F9472">
            <v>1044</v>
          </cell>
        </row>
        <row r="9473">
          <cell r="A9473">
            <v>3197</v>
          </cell>
          <cell r="B9473" t="str">
            <v>PASTA ACRILICA (NO USAR)</v>
          </cell>
          <cell r="C9473" t="str">
            <v>M2</v>
          </cell>
          <cell r="E9473">
            <v>40135</v>
          </cell>
          <cell r="F9473">
            <v>2700</v>
          </cell>
        </row>
        <row r="9475">
          <cell r="A9475">
            <v>1057</v>
          </cell>
          <cell r="B9475" t="str">
            <v>PASTA PARA PULIR BLANCA PHILAAC 7001</v>
          </cell>
          <cell r="C9475" t="str">
            <v>GN</v>
          </cell>
          <cell r="D9475">
            <v>7001</v>
          </cell>
          <cell r="E9475">
            <v>40799</v>
          </cell>
          <cell r="F9475">
            <v>41000</v>
          </cell>
        </row>
        <row r="9477">
          <cell r="A9477">
            <v>1058</v>
          </cell>
          <cell r="B9477" t="str">
            <v>PASTA PULIDORA B. PINTUCO 120025</v>
          </cell>
          <cell r="C9477" t="str">
            <v>GN</v>
          </cell>
          <cell r="E9477">
            <v>40793</v>
          </cell>
          <cell r="F9477">
            <v>27500</v>
          </cell>
        </row>
        <row r="9478">
          <cell r="A9478">
            <v>1840</v>
          </cell>
          <cell r="B9478" t="str">
            <v>PASTA PULIDORA ICO (Estuco)</v>
          </cell>
          <cell r="C9478" t="str">
            <v>GN</v>
          </cell>
          <cell r="E9478">
            <v>40095</v>
          </cell>
          <cell r="F9478">
            <v>18650</v>
          </cell>
        </row>
        <row r="9480">
          <cell r="A9480">
            <v>1755</v>
          </cell>
          <cell r="B9480" t="str">
            <v>PEGANTE MADERA PAPEL(secado Rapido)</v>
          </cell>
          <cell r="C9480" t="str">
            <v>GN</v>
          </cell>
          <cell r="D9480">
            <v>519</v>
          </cell>
          <cell r="E9480">
            <v>42857</v>
          </cell>
          <cell r="F9480">
            <v>26600</v>
          </cell>
        </row>
        <row r="9481">
          <cell r="A9481">
            <v>2472</v>
          </cell>
          <cell r="B9481" t="str">
            <v>PEGANTE P.V.A. PHILAAC</v>
          </cell>
          <cell r="C9481" t="str">
            <v>GN</v>
          </cell>
          <cell r="D9481">
            <v>563</v>
          </cell>
          <cell r="E9481">
            <v>40134</v>
          </cell>
          <cell r="F9481">
            <v>29000</v>
          </cell>
        </row>
        <row r="9482">
          <cell r="A9482">
            <v>102798</v>
          </cell>
          <cell r="B9482" t="str">
            <v>PELICULA ANTIRAYON ***</v>
          </cell>
          <cell r="C9482" t="str">
            <v>m2</v>
          </cell>
          <cell r="D9482">
            <v>653</v>
          </cell>
          <cell r="E9482">
            <v>40318</v>
          </cell>
          <cell r="F9482">
            <v>28000</v>
          </cell>
        </row>
        <row r="9484">
          <cell r="A9484">
            <v>3184</v>
          </cell>
          <cell r="B9484" t="str">
            <v>PIGMENTO ACRILICO</v>
          </cell>
          <cell r="C9484" t="str">
            <v>GN</v>
          </cell>
          <cell r="E9484">
            <v>40135</v>
          </cell>
          <cell r="F9484">
            <v>45000</v>
          </cell>
        </row>
        <row r="9485">
          <cell r="A9485">
            <v>3198</v>
          </cell>
          <cell r="B9485" t="str">
            <v>PINACOLOR /IMPERCOLOR</v>
          </cell>
          <cell r="C9485" t="str">
            <v>GN</v>
          </cell>
          <cell r="E9485">
            <v>40136</v>
          </cell>
          <cell r="F9485">
            <v>87000</v>
          </cell>
        </row>
        <row r="9486">
          <cell r="A9486">
            <v>3209</v>
          </cell>
          <cell r="B9486" t="str">
            <v>PINAKRIL</v>
          </cell>
          <cell r="C9486" t="str">
            <v>GN</v>
          </cell>
          <cell r="E9486">
            <v>40136</v>
          </cell>
          <cell r="F9486">
            <v>98000</v>
          </cell>
        </row>
        <row r="9488">
          <cell r="A9488">
            <v>103046</v>
          </cell>
          <cell r="B9488" t="str">
            <v>PINT. MODULO M-3 COLUMPIO (USAR 15778)</v>
          </cell>
          <cell r="C9488" t="str">
            <v>und</v>
          </cell>
          <cell r="D9488">
            <v>653</v>
          </cell>
          <cell r="E9488">
            <v>41799</v>
          </cell>
          <cell r="F9488">
            <v>380000</v>
          </cell>
        </row>
        <row r="9489">
          <cell r="A9489">
            <v>101181</v>
          </cell>
          <cell r="B9489" t="str">
            <v>PINTUCOAT DOBLE COMPONENTE Blc.516</v>
          </cell>
          <cell r="C9489" t="str">
            <v>GN</v>
          </cell>
          <cell r="D9489">
            <v>653</v>
          </cell>
          <cell r="E9489">
            <v>40793</v>
          </cell>
          <cell r="F9489">
            <v>120000</v>
          </cell>
        </row>
        <row r="9490">
          <cell r="A9490">
            <v>1052</v>
          </cell>
          <cell r="B9490" t="str">
            <v>PINTURA TRAFICO AMARILLO</v>
          </cell>
          <cell r="C9490" t="str">
            <v>GN</v>
          </cell>
          <cell r="D9490">
            <v>3903</v>
          </cell>
          <cell r="E9490">
            <v>42796</v>
          </cell>
          <cell r="F9490">
            <v>61108</v>
          </cell>
        </row>
        <row r="9491">
          <cell r="A9491">
            <v>101133</v>
          </cell>
          <cell r="B9491" t="str">
            <v>Pintura Acrilica Base Solvente Negro</v>
          </cell>
          <cell r="C9491" t="str">
            <v>GN</v>
          </cell>
          <cell r="D9491">
            <v>6601</v>
          </cell>
          <cell r="E9491">
            <v>40793</v>
          </cell>
          <cell r="F9491">
            <v>68800</v>
          </cell>
        </row>
        <row r="9492">
          <cell r="A9492">
            <v>102698</v>
          </cell>
          <cell r="B9492" t="str">
            <v>Pintura Acrilica Base Solvente Negro</v>
          </cell>
          <cell r="C9492" t="str">
            <v>GN</v>
          </cell>
          <cell r="D9492">
            <v>6601</v>
          </cell>
          <cell r="E9492">
            <v>40793</v>
          </cell>
          <cell r="F9492">
            <v>68800</v>
          </cell>
        </row>
        <row r="9493">
          <cell r="A9493">
            <v>101134</v>
          </cell>
          <cell r="B9493" t="str">
            <v>Pintura Acrilica Base Solvente Rojo S/mate-Pintuco</v>
          </cell>
          <cell r="C9493" t="str">
            <v>GN</v>
          </cell>
          <cell r="D9493">
            <v>6601</v>
          </cell>
          <cell r="E9493">
            <v>40793</v>
          </cell>
          <cell r="F9493">
            <v>75600</v>
          </cell>
        </row>
        <row r="9494">
          <cell r="A9494">
            <v>102890</v>
          </cell>
          <cell r="B9494" t="str">
            <v>PINTURA ACRILICA MURALLA GRIS BASALTO</v>
          </cell>
          <cell r="C9494" t="str">
            <v>GN</v>
          </cell>
          <cell r="D9494">
            <v>3033</v>
          </cell>
          <cell r="E9494">
            <v>42863</v>
          </cell>
          <cell r="F9494">
            <v>50990</v>
          </cell>
        </row>
        <row r="9496">
          <cell r="A9496">
            <v>105179</v>
          </cell>
          <cell r="B9496" t="str">
            <v>PINTURA ALQUIDICA PINTUCO (271)</v>
          </cell>
          <cell r="C9496" t="str">
            <v>GLN</v>
          </cell>
          <cell r="E9496">
            <v>41775</v>
          </cell>
          <cell r="F9496">
            <v>53700</v>
          </cell>
        </row>
        <row r="9497">
          <cell r="A9497">
            <v>105178</v>
          </cell>
          <cell r="B9497" t="str">
            <v>PINTURA ANRICORROSIVA PINTUCO (505)</v>
          </cell>
          <cell r="C9497" t="str">
            <v>GLN</v>
          </cell>
          <cell r="E9497">
            <v>41775</v>
          </cell>
          <cell r="F9497">
            <v>76600</v>
          </cell>
        </row>
        <row r="9499">
          <cell r="A9499">
            <v>102785</v>
          </cell>
          <cell r="B9499" t="str">
            <v>PINTURA DE TECHO VINILO BLANCO TIPO</v>
          </cell>
          <cell r="C9499" t="str">
            <v>m2</v>
          </cell>
          <cell r="D9499">
            <v>653</v>
          </cell>
          <cell r="E9499">
            <v>40799</v>
          </cell>
          <cell r="F9499">
            <v>51250</v>
          </cell>
        </row>
        <row r="9501">
          <cell r="B9501" t="str">
            <v>Tekhne Ltda. Control Integral de Obras</v>
          </cell>
        </row>
        <row r="9505">
          <cell r="B9505" t="str">
            <v>Listado de Insumos</v>
          </cell>
        </row>
        <row r="9507">
          <cell r="A9507">
            <v>43132</v>
          </cell>
          <cell r="C9507" t="str">
            <v>INSTITUTO DISTRITAL DE RECREACION Y</v>
          </cell>
          <cell r="E9507" t="str">
            <v>Página **</v>
          </cell>
        </row>
        <row r="9510">
          <cell r="A9510" t="str">
            <v>Código</v>
          </cell>
          <cell r="B9510" t="str">
            <v>Descripción</v>
          </cell>
          <cell r="D9510" t="str">
            <v>Unidad</v>
          </cell>
          <cell r="F9510" t="str">
            <v>Referencia</v>
          </cell>
        </row>
        <row r="9513">
          <cell r="A9513">
            <v>105817</v>
          </cell>
          <cell r="B9513" t="str">
            <v>PINTURA ELECTROSTÁTICA (Sum+Intal) tubo</v>
          </cell>
          <cell r="C9513" t="str">
            <v>ML</v>
          </cell>
          <cell r="E9513">
            <v>42871</v>
          </cell>
          <cell r="F9513">
            <v>4405</v>
          </cell>
        </row>
        <row r="9514">
          <cell r="A9514">
            <v>105847</v>
          </cell>
          <cell r="B9514" t="str">
            <v>PINTURA ELECTROSTATICA PARA ANGULO DE</v>
          </cell>
          <cell r="C9514" t="str">
            <v>ML</v>
          </cell>
          <cell r="E9514">
            <v>42870</v>
          </cell>
          <cell r="F9514">
            <v>1063</v>
          </cell>
        </row>
        <row r="9515">
          <cell r="A9515">
            <v>105860</v>
          </cell>
          <cell r="B9515" t="str">
            <v>PINTURA ELECTROSTATICA PARA PLATINA DE</v>
          </cell>
          <cell r="C9515" t="str">
            <v>ML</v>
          </cell>
          <cell r="E9515">
            <v>42597</v>
          </cell>
          <cell r="F9515">
            <v>1329</v>
          </cell>
        </row>
        <row r="9516">
          <cell r="A9516">
            <v>105859</v>
          </cell>
          <cell r="B9516" t="str">
            <v>PINTURA ELECTROSTATICA PARA PLATINA DE</v>
          </cell>
          <cell r="C9516" t="str">
            <v>ML</v>
          </cell>
          <cell r="E9516">
            <v>42597</v>
          </cell>
          <cell r="F9516">
            <v>1994</v>
          </cell>
        </row>
        <row r="9517">
          <cell r="A9517">
            <v>105848</v>
          </cell>
          <cell r="B9517" t="str">
            <v>PINTURA ELECTROSTATICA PARA TUBO DE</v>
          </cell>
          <cell r="C9517" t="str">
            <v>ML</v>
          </cell>
          <cell r="E9517">
            <v>42591</v>
          </cell>
          <cell r="F9517">
            <v>1150</v>
          </cell>
        </row>
        <row r="9519">
          <cell r="A9519">
            <v>102703</v>
          </cell>
          <cell r="B9519" t="str">
            <v>PINTURA ELECTROSTATICA**(SUM+INST)</v>
          </cell>
          <cell r="C9519" t="str">
            <v>m2</v>
          </cell>
          <cell r="D9519">
            <v>653</v>
          </cell>
          <cell r="E9519">
            <v>42864</v>
          </cell>
          <cell r="F9519">
            <v>13000</v>
          </cell>
        </row>
        <row r="9520">
          <cell r="A9520">
            <v>101479</v>
          </cell>
          <cell r="B9520" t="str">
            <v>PINTURA EPOXICA ACABADOS (COMPONENTE</v>
          </cell>
          <cell r="C9520" t="str">
            <v>GN</v>
          </cell>
          <cell r="D9520">
            <v>3033</v>
          </cell>
          <cell r="E9520">
            <v>42859</v>
          </cell>
          <cell r="F9520">
            <v>130000</v>
          </cell>
        </row>
        <row r="9521">
          <cell r="A9521">
            <v>1855</v>
          </cell>
          <cell r="B9521" t="str">
            <v>PINTURA EPOXICA AZUL ICO</v>
          </cell>
          <cell r="C9521" t="str">
            <v>GN</v>
          </cell>
          <cell r="D9521">
            <v>3033</v>
          </cell>
          <cell r="E9521">
            <v>40095</v>
          </cell>
          <cell r="F9521">
            <v>108259</v>
          </cell>
        </row>
        <row r="9522">
          <cell r="A9522">
            <v>1856</v>
          </cell>
          <cell r="B9522" t="str">
            <v>PINTURA EPOXICA Con Catalizador (NO USAR)</v>
          </cell>
          <cell r="C9522" t="str">
            <v>GN</v>
          </cell>
          <cell r="D9522">
            <v>3033</v>
          </cell>
          <cell r="E9522">
            <v>42776</v>
          </cell>
          <cell r="F9522">
            <v>130000</v>
          </cell>
        </row>
        <row r="9524">
          <cell r="A9524">
            <v>103152</v>
          </cell>
          <cell r="B9524" t="str">
            <v>PINTURA ESMALTE</v>
          </cell>
          <cell r="C9524" t="str">
            <v>GLN</v>
          </cell>
          <cell r="E9524">
            <v>41733</v>
          </cell>
          <cell r="F9524">
            <v>34550</v>
          </cell>
        </row>
        <row r="9525">
          <cell r="A9525">
            <v>104874</v>
          </cell>
          <cell r="B9525" t="str">
            <v>PINTURA ESMALTE ALQUIDICO(GRIS PLATA)</v>
          </cell>
          <cell r="C9525" t="str">
            <v>GL</v>
          </cell>
          <cell r="E9525">
            <v>42856</v>
          </cell>
          <cell r="F9525">
            <v>55000</v>
          </cell>
        </row>
        <row r="9526">
          <cell r="A9526">
            <v>100364</v>
          </cell>
          <cell r="B9526" t="str">
            <v>Pintura Koraza</v>
          </cell>
          <cell r="C9526" t="str">
            <v>GN</v>
          </cell>
          <cell r="E9526">
            <v>42776</v>
          </cell>
          <cell r="F9526">
            <v>64900</v>
          </cell>
        </row>
        <row r="9528">
          <cell r="A9528">
            <v>103977</v>
          </cell>
          <cell r="B9528" t="str">
            <v>PINTURA MODULO M-3A COLUMPIO (TODO</v>
          </cell>
          <cell r="C9528" t="str">
            <v>und</v>
          </cell>
          <cell r="D9528">
            <v>653</v>
          </cell>
          <cell r="E9528">
            <v>40378</v>
          </cell>
          <cell r="F9528">
            <v>719000</v>
          </cell>
        </row>
        <row r="9529">
          <cell r="A9529">
            <v>103045</v>
          </cell>
          <cell r="B9529" t="str">
            <v>PINTURA MODULO M-5 COLUMPIO (TODO</v>
          </cell>
          <cell r="C9529" t="str">
            <v>und</v>
          </cell>
          <cell r="D9529">
            <v>653</v>
          </cell>
          <cell r="E9529">
            <v>40378</v>
          </cell>
          <cell r="F9529">
            <v>522000</v>
          </cell>
        </row>
        <row r="9530">
          <cell r="A9530">
            <v>102489</v>
          </cell>
          <cell r="B9530" t="str">
            <v>PINTURA PARA REMATES JUEGOS</v>
          </cell>
          <cell r="C9530" t="str">
            <v>ML</v>
          </cell>
          <cell r="D9530">
            <v>653</v>
          </cell>
          <cell r="E9530">
            <v>40215</v>
          </cell>
          <cell r="F9530">
            <v>3500</v>
          </cell>
        </row>
        <row r="9531">
          <cell r="A9531">
            <v>102797</v>
          </cell>
          <cell r="B9531" t="str">
            <v>PINTURA PARA REMATES JUEGOS</v>
          </cell>
          <cell r="C9531" t="str">
            <v>ML</v>
          </cell>
          <cell r="D9531">
            <v>653</v>
          </cell>
          <cell r="E9531">
            <v>40215</v>
          </cell>
          <cell r="F9531">
            <v>3500</v>
          </cell>
        </row>
        <row r="9532">
          <cell r="A9532">
            <v>2462</v>
          </cell>
          <cell r="B9532" t="str">
            <v>PINTURA PARA TABLERO NEGRA PHILAAC</v>
          </cell>
          <cell r="C9532" t="str">
            <v>GN</v>
          </cell>
          <cell r="D9532">
            <v>2530</v>
          </cell>
          <cell r="E9532">
            <v>40799</v>
          </cell>
          <cell r="F9532">
            <v>36700</v>
          </cell>
        </row>
        <row r="9533">
          <cell r="A9533">
            <v>1767</v>
          </cell>
          <cell r="B9533" t="str">
            <v>PINTURA PARA TABLERO VERDE PHILAAC</v>
          </cell>
          <cell r="C9533" t="str">
            <v>GN</v>
          </cell>
          <cell r="D9533">
            <v>2517</v>
          </cell>
          <cell r="E9533">
            <v>40799</v>
          </cell>
          <cell r="F9533">
            <v>36700</v>
          </cell>
        </row>
        <row r="9535">
          <cell r="A9535">
            <v>104561</v>
          </cell>
          <cell r="B9535" t="str">
            <v>PINTURA POLIURETANO COLOR</v>
          </cell>
          <cell r="C9535" t="str">
            <v>GL</v>
          </cell>
          <cell r="E9535">
            <v>42796</v>
          </cell>
          <cell r="F9535">
            <v>214403</v>
          </cell>
        </row>
        <row r="9536">
          <cell r="A9536">
            <v>104135</v>
          </cell>
          <cell r="B9536" t="str">
            <v>PINTURA POLIURETANO</v>
          </cell>
          <cell r="C9536" t="str">
            <v>gln</v>
          </cell>
          <cell r="E9536">
            <v>42857</v>
          </cell>
          <cell r="F9536">
            <v>214403</v>
          </cell>
        </row>
        <row r="9538">
          <cell r="A9538">
            <v>103558</v>
          </cell>
          <cell r="B9538" t="str">
            <v>PINTURA TRAFICO 653</v>
          </cell>
          <cell r="C9538" t="str">
            <v>GN</v>
          </cell>
          <cell r="D9538">
            <v>653</v>
          </cell>
          <cell r="E9538">
            <v>40793</v>
          </cell>
          <cell r="F9538">
            <v>61350</v>
          </cell>
        </row>
        <row r="9540">
          <cell r="A9540">
            <v>104932</v>
          </cell>
          <cell r="B9540" t="str">
            <v>PINTURA TRAFICO AMARILLO</v>
          </cell>
          <cell r="C9540" t="str">
            <v>GN</v>
          </cell>
          <cell r="E9540">
            <v>42796</v>
          </cell>
          <cell r="F9540">
            <v>61108</v>
          </cell>
        </row>
        <row r="9542">
          <cell r="A9542">
            <v>1060</v>
          </cell>
          <cell r="B9542" t="str">
            <v>PINTURA TRAFICO BLANCO</v>
          </cell>
          <cell r="C9542" t="str">
            <v>GN</v>
          </cell>
          <cell r="D9542">
            <v>653</v>
          </cell>
          <cell r="E9542">
            <v>42853</v>
          </cell>
          <cell r="F9542">
            <v>65560</v>
          </cell>
        </row>
        <row r="9544">
          <cell r="A9544">
            <v>1804</v>
          </cell>
          <cell r="B9544" t="str">
            <v>PINTURAMA PINTUCO</v>
          </cell>
          <cell r="C9544" t="str">
            <v>GN</v>
          </cell>
          <cell r="E9544">
            <v>40787</v>
          </cell>
          <cell r="F9544">
            <v>14000</v>
          </cell>
        </row>
        <row r="9545">
          <cell r="A9545">
            <v>103296</v>
          </cell>
          <cell r="B9545" t="str">
            <v>PLIEGO LIJA 120</v>
          </cell>
          <cell r="C9545" t="str">
            <v>UND</v>
          </cell>
          <cell r="E9545">
            <v>42776</v>
          </cell>
          <cell r="F9545">
            <v>1094</v>
          </cell>
        </row>
        <row r="9547">
          <cell r="A9547">
            <v>100656</v>
          </cell>
          <cell r="B9547" t="str">
            <v>POXIPOLIAMIDA ANTIHONGO ANTIMOHO 2</v>
          </cell>
          <cell r="C9547" t="str">
            <v>GLN</v>
          </cell>
          <cell r="D9547">
            <v>1601</v>
          </cell>
          <cell r="E9547">
            <v>42857</v>
          </cell>
          <cell r="F9547">
            <v>154916</v>
          </cell>
        </row>
        <row r="9549">
          <cell r="A9549">
            <v>105030</v>
          </cell>
          <cell r="B9549" t="str">
            <v>PRIMER EPOXICO POLIAMIDA VERDE (2</v>
          </cell>
          <cell r="C9549" t="str">
            <v>gln</v>
          </cell>
          <cell r="E9549">
            <v>42762</v>
          </cell>
          <cell r="F9549">
            <v>139000</v>
          </cell>
        </row>
        <row r="9551">
          <cell r="A9551">
            <v>1832</v>
          </cell>
          <cell r="B9551" t="str">
            <v>PRIMER(ANTICORROSIVO) Cr DE Zin VERDE</v>
          </cell>
          <cell r="C9551" t="str">
            <v>GN</v>
          </cell>
          <cell r="D9551">
            <v>4041047</v>
          </cell>
          <cell r="E9551">
            <v>42807</v>
          </cell>
          <cell r="F9551">
            <v>74970</v>
          </cell>
        </row>
        <row r="9552">
          <cell r="A9552">
            <v>101478</v>
          </cell>
          <cell r="B9552" t="str">
            <v>PRIMER(ANTICORROSIVO) CROMATO DE</v>
          </cell>
          <cell r="C9552" t="str">
            <v>GN</v>
          </cell>
          <cell r="D9552">
            <v>4041047</v>
          </cell>
          <cell r="E9552">
            <v>42853</v>
          </cell>
          <cell r="F9552">
            <v>65400</v>
          </cell>
        </row>
        <row r="9554">
          <cell r="A9554">
            <v>1061</v>
          </cell>
          <cell r="B9554" t="str">
            <v>PROMICAL (PAQUETE DE 10 Kg.)</v>
          </cell>
          <cell r="C9554" t="str">
            <v>KG</v>
          </cell>
          <cell r="E9554">
            <v>40136</v>
          </cell>
          <cell r="F9554">
            <v>650</v>
          </cell>
        </row>
        <row r="9555">
          <cell r="A9555">
            <v>104194</v>
          </cell>
          <cell r="B9555" t="str">
            <v>PROMOTOR DE ADHERENCIA IXELL-COLPISA</v>
          </cell>
          <cell r="C9555" t="str">
            <v>1/4GL</v>
          </cell>
          <cell r="E9555">
            <v>41787</v>
          </cell>
          <cell r="F9555">
            <v>22900</v>
          </cell>
        </row>
        <row r="9556">
          <cell r="A9556">
            <v>1062</v>
          </cell>
          <cell r="B9556" t="str">
            <v>REMOVEDOR No.1020 PINTUCO</v>
          </cell>
          <cell r="C9556" t="str">
            <v>GN</v>
          </cell>
          <cell r="E9556">
            <v>43032</v>
          </cell>
          <cell r="F9556">
            <v>59900</v>
          </cell>
        </row>
        <row r="9558">
          <cell r="A9558">
            <v>1841</v>
          </cell>
          <cell r="B9558" t="str">
            <v>REMOVEDOR ICO</v>
          </cell>
          <cell r="C9558" t="str">
            <v>GN</v>
          </cell>
          <cell r="D9558">
            <v>4043570</v>
          </cell>
          <cell r="E9558">
            <v>40427</v>
          </cell>
          <cell r="F9558">
            <v>68000</v>
          </cell>
        </row>
        <row r="9559">
          <cell r="A9559">
            <v>1063</v>
          </cell>
          <cell r="B9559" t="str">
            <v>REMOVEDOR PHILAAC 8000</v>
          </cell>
          <cell r="C9559" t="str">
            <v>GN</v>
          </cell>
          <cell r="D9559">
            <v>8000</v>
          </cell>
          <cell r="E9559">
            <v>40799</v>
          </cell>
          <cell r="F9559">
            <v>45000</v>
          </cell>
        </row>
        <row r="9560">
          <cell r="A9560">
            <v>1766</v>
          </cell>
          <cell r="B9560" t="str">
            <v>RETARDADOR PHILAAC 8025</v>
          </cell>
          <cell r="C9560" t="str">
            <v>GLN</v>
          </cell>
          <cell r="D9560">
            <v>8025</v>
          </cell>
          <cell r="E9560">
            <v>40799</v>
          </cell>
          <cell r="F9560">
            <v>29600</v>
          </cell>
        </row>
        <row r="9562">
          <cell r="A9562">
            <v>1326</v>
          </cell>
          <cell r="B9562" t="str">
            <v>RODILLO ESPUMA PARA PINTAR 9'' TIPO</v>
          </cell>
          <cell r="C9562" t="str">
            <v>UN</v>
          </cell>
          <cell r="E9562">
            <v>42857</v>
          </cell>
          <cell r="F9562">
            <v>5900</v>
          </cell>
        </row>
        <row r="9563">
          <cell r="A9563">
            <v>104137</v>
          </cell>
          <cell r="B9563" t="str">
            <v>RODILLO 3" FELPA MANGO PLASTICO PARA</v>
          </cell>
          <cell r="C9563" t="str">
            <v>und</v>
          </cell>
          <cell r="E9563">
            <v>42863</v>
          </cell>
          <cell r="F9563">
            <v>3990</v>
          </cell>
        </row>
        <row r="9564">
          <cell r="A9564">
            <v>104136</v>
          </cell>
          <cell r="B9564" t="str">
            <v>RODILLO 9" PARA VINILO+BANDEJA</v>
          </cell>
          <cell r="C9564" t="str">
            <v>und</v>
          </cell>
          <cell r="E9564">
            <v>42776</v>
          </cell>
          <cell r="F9564">
            <v>12800</v>
          </cell>
        </row>
        <row r="9565">
          <cell r="A9565">
            <v>104090</v>
          </cell>
          <cell r="B9565" t="str">
            <v>RODILLO OVEJERO (Lana)</v>
          </cell>
          <cell r="C9565" t="str">
            <v>und</v>
          </cell>
          <cell r="E9565">
            <v>42618</v>
          </cell>
          <cell r="F9565">
            <v>6950</v>
          </cell>
        </row>
        <row r="9566">
          <cell r="A9566">
            <v>102727</v>
          </cell>
          <cell r="B9566" t="str">
            <v>RODILLO REPUESTO EN POLYESTER DE 2"</v>
          </cell>
          <cell r="C9566" t="str">
            <v>UN</v>
          </cell>
          <cell r="E9566">
            <v>40793</v>
          </cell>
          <cell r="F9566">
            <v>2500</v>
          </cell>
        </row>
        <row r="9567">
          <cell r="A9567">
            <v>102726</v>
          </cell>
          <cell r="B9567" t="str">
            <v>RODILLO REPUESTO FELPA DE 9" X3/4"</v>
          </cell>
          <cell r="C9567" t="str">
            <v>UN</v>
          </cell>
          <cell r="E9567">
            <v>42776</v>
          </cell>
          <cell r="F9567">
            <v>6000</v>
          </cell>
        </row>
        <row r="9568">
          <cell r="A9568">
            <v>3180</v>
          </cell>
          <cell r="B9568" t="str">
            <v>RUSTIPLAST CLARO/ DOS MANOS</v>
          </cell>
          <cell r="C9568" t="str">
            <v>M2</v>
          </cell>
          <cell r="E9568">
            <v>40134</v>
          </cell>
          <cell r="F9568">
            <v>9500</v>
          </cell>
        </row>
        <row r="9570">
          <cell r="A9570">
            <v>101829</v>
          </cell>
          <cell r="B9570" t="str">
            <v>SELLADOR ETERNA A-53</v>
          </cell>
          <cell r="C9570" t="str">
            <v>GN</v>
          </cell>
          <cell r="D9570">
            <v>7428</v>
          </cell>
          <cell r="E9570">
            <v>40136</v>
          </cell>
          <cell r="F9570">
            <v>48585</v>
          </cell>
        </row>
        <row r="9571">
          <cell r="A9571">
            <v>1051</v>
          </cell>
          <cell r="B9571" t="str">
            <v>SELLADOR TRANSP. LIJABLE PINTUCO O</v>
          </cell>
          <cell r="C9571" t="str">
            <v>GN</v>
          </cell>
          <cell r="D9571">
            <v>7428</v>
          </cell>
          <cell r="E9571">
            <v>42872</v>
          </cell>
          <cell r="F9571">
            <v>44900</v>
          </cell>
        </row>
        <row r="9573">
          <cell r="A9573">
            <v>1064</v>
          </cell>
          <cell r="B9573" t="str">
            <v>SELLADOR TRANSP. LIJABLE PINTUCO O</v>
          </cell>
          <cell r="C9573" t="str">
            <v>GN</v>
          </cell>
          <cell r="E9573">
            <v>42872</v>
          </cell>
          <cell r="F9573">
            <v>44900</v>
          </cell>
        </row>
        <row r="9575">
          <cell r="A9575">
            <v>1065</v>
          </cell>
          <cell r="B9575" t="str">
            <v>SELLADOR TRANSP. LIJABLE PINTUCO O</v>
          </cell>
          <cell r="C9575" t="str">
            <v>GN</v>
          </cell>
          <cell r="D9575">
            <v>7434</v>
          </cell>
          <cell r="E9575">
            <v>42853</v>
          </cell>
          <cell r="F9575">
            <v>44900</v>
          </cell>
        </row>
        <row r="9576">
          <cell r="A9576">
            <v>1862</v>
          </cell>
          <cell r="B9576" t="str">
            <v>SELLADOR TRANSP. LIJABLE PINTUCO O</v>
          </cell>
          <cell r="C9576" t="str">
            <v>GN</v>
          </cell>
          <cell r="D9576">
            <v>6064559</v>
          </cell>
          <cell r="E9576">
            <v>42872</v>
          </cell>
          <cell r="F9576">
            <v>44900</v>
          </cell>
        </row>
        <row r="9577">
          <cell r="A9577">
            <v>101088</v>
          </cell>
          <cell r="B9577" t="str">
            <v>Sellante</v>
          </cell>
          <cell r="C9577" t="str">
            <v>M2</v>
          </cell>
          <cell r="D9577">
            <v>7428</v>
          </cell>
          <cell r="E9577">
            <v>40136</v>
          </cell>
          <cell r="F9577">
            <v>36924</v>
          </cell>
        </row>
        <row r="9578">
          <cell r="A9578">
            <v>1067</v>
          </cell>
          <cell r="B9578" t="str">
            <v>SILICONITE PINTUCO (Hidrofugo)</v>
          </cell>
          <cell r="C9578" t="str">
            <v>GN</v>
          </cell>
          <cell r="D9578">
            <v>3103</v>
          </cell>
          <cell r="E9578">
            <v>40787</v>
          </cell>
          <cell r="F9578">
            <v>35000</v>
          </cell>
        </row>
        <row r="9579">
          <cell r="A9579">
            <v>101109</v>
          </cell>
          <cell r="B9579" t="str">
            <v>SINTETICO RESYROCK</v>
          </cell>
          <cell r="C9579" t="str">
            <v>KG</v>
          </cell>
          <cell r="D9579" t="str">
            <v>Blanco</v>
          </cell>
          <cell r="E9579">
            <v>40136</v>
          </cell>
          <cell r="F9579">
            <v>11000</v>
          </cell>
        </row>
        <row r="9581">
          <cell r="B9581" t="str">
            <v>Tekhne Ltda. Control Integral de Obras</v>
          </cell>
        </row>
        <row r="9585">
          <cell r="B9585" t="str">
            <v>Listado de Insumos</v>
          </cell>
        </row>
        <row r="9587">
          <cell r="A9587">
            <v>43132</v>
          </cell>
          <cell r="C9587" t="str">
            <v>INSTITUTO DISTRITAL DE RECREACION Y</v>
          </cell>
          <cell r="E9587" t="str">
            <v>Página **</v>
          </cell>
        </row>
        <row r="9590">
          <cell r="A9590" t="str">
            <v>Código</v>
          </cell>
          <cell r="B9590" t="str">
            <v>Descripción</v>
          </cell>
          <cell r="D9590" t="str">
            <v>Unidad</v>
          </cell>
          <cell r="F9590" t="str">
            <v>Referencia</v>
          </cell>
        </row>
        <row r="9593">
          <cell r="A9593">
            <v>102617</v>
          </cell>
          <cell r="B9593" t="str">
            <v>TALCO (400) por bulto de 50Kg **</v>
          </cell>
          <cell r="C9593" t="str">
            <v>BULTO</v>
          </cell>
          <cell r="E9593">
            <v>42762</v>
          </cell>
          <cell r="F9593">
            <v>22610</v>
          </cell>
        </row>
        <row r="9594">
          <cell r="A9594">
            <v>1069</v>
          </cell>
          <cell r="B9594" t="str">
            <v>TAPAPOROS INCOLORO</v>
          </cell>
          <cell r="C9594" t="str">
            <v>GN</v>
          </cell>
          <cell r="E9594">
            <v>42853</v>
          </cell>
          <cell r="F9594">
            <v>45800</v>
          </cell>
        </row>
        <row r="9595">
          <cell r="A9595">
            <v>1842</v>
          </cell>
          <cell r="B9595" t="str">
            <v>TAPAPOROS NATURAL ICO</v>
          </cell>
          <cell r="C9595" t="str">
            <v>GN</v>
          </cell>
          <cell r="E9595">
            <v>39892</v>
          </cell>
          <cell r="F9595">
            <v>27000</v>
          </cell>
        </row>
        <row r="9597">
          <cell r="A9597">
            <v>1068</v>
          </cell>
          <cell r="B9597" t="str">
            <v>TAPAPOROS NOGAL PHILAAC 8467</v>
          </cell>
          <cell r="C9597" t="str">
            <v>GN</v>
          </cell>
          <cell r="D9597">
            <v>8467</v>
          </cell>
          <cell r="E9597">
            <v>40799</v>
          </cell>
          <cell r="F9597">
            <v>39000</v>
          </cell>
        </row>
        <row r="9598">
          <cell r="A9598">
            <v>1070</v>
          </cell>
          <cell r="B9598" t="str">
            <v>THINNER EXTRAFINO</v>
          </cell>
          <cell r="C9598" t="str">
            <v>GN</v>
          </cell>
          <cell r="D9598">
            <v>121132</v>
          </cell>
          <cell r="E9598">
            <v>42776</v>
          </cell>
          <cell r="F9598">
            <v>15000</v>
          </cell>
        </row>
        <row r="9599">
          <cell r="A9599">
            <v>1071</v>
          </cell>
          <cell r="B9599" t="str">
            <v>THINNER EXTRAFINO PHILAAC 9100</v>
          </cell>
          <cell r="C9599" t="str">
            <v>GN</v>
          </cell>
          <cell r="D9599">
            <v>9100</v>
          </cell>
          <cell r="E9599">
            <v>41054</v>
          </cell>
          <cell r="F9599">
            <v>20000</v>
          </cell>
        </row>
        <row r="9600">
          <cell r="A9600">
            <v>1072</v>
          </cell>
          <cell r="B9600" t="str">
            <v>THINNER FINO PHILAAC</v>
          </cell>
          <cell r="C9600" t="str">
            <v>GN</v>
          </cell>
          <cell r="D9600">
            <v>9101</v>
          </cell>
          <cell r="E9600">
            <v>41785</v>
          </cell>
          <cell r="F9600">
            <v>24000</v>
          </cell>
        </row>
        <row r="9601">
          <cell r="A9601">
            <v>101135</v>
          </cell>
          <cell r="B9601" t="str">
            <v>THINNER INCOLORO PINTUCO 121214</v>
          </cell>
          <cell r="C9601" t="str">
            <v>GN</v>
          </cell>
          <cell r="D9601">
            <v>121009</v>
          </cell>
          <cell r="E9601">
            <v>40794</v>
          </cell>
          <cell r="F9601">
            <v>32440</v>
          </cell>
        </row>
        <row r="9602">
          <cell r="A9602">
            <v>1073</v>
          </cell>
          <cell r="B9602" t="str">
            <v>TINTILLA P/MADERA 1/4 PINTUCO</v>
          </cell>
          <cell r="C9602" t="str">
            <v>LT</v>
          </cell>
          <cell r="D9602">
            <v>7427</v>
          </cell>
          <cell r="E9602">
            <v>40787</v>
          </cell>
          <cell r="F9602">
            <v>26000</v>
          </cell>
        </row>
        <row r="9603">
          <cell r="A9603">
            <v>1074</v>
          </cell>
          <cell r="B9603" t="str">
            <v>VARSOL PHILAAC DISOLVENTES ESMALTES</v>
          </cell>
          <cell r="C9603" t="str">
            <v>GN</v>
          </cell>
          <cell r="D9603">
            <v>8038</v>
          </cell>
          <cell r="E9603">
            <v>40134</v>
          </cell>
          <cell r="F9603">
            <v>23000</v>
          </cell>
        </row>
        <row r="9604">
          <cell r="A9604">
            <v>1075</v>
          </cell>
          <cell r="B9604" t="str">
            <v>VINICOLOR TIPO 1 PHILAAC</v>
          </cell>
          <cell r="C9604" t="str">
            <v>GN</v>
          </cell>
          <cell r="D9604">
            <v>1601</v>
          </cell>
          <cell r="E9604">
            <v>40134</v>
          </cell>
          <cell r="F9604">
            <v>45000</v>
          </cell>
        </row>
        <row r="9605">
          <cell r="A9605">
            <v>1754</v>
          </cell>
          <cell r="B9605" t="str">
            <v>VINIHOGAR TIPO 3 PHILAAC 0901</v>
          </cell>
          <cell r="C9605" t="str">
            <v>GN</v>
          </cell>
          <cell r="D9605">
            <v>901</v>
          </cell>
          <cell r="E9605">
            <v>40799</v>
          </cell>
          <cell r="F9605">
            <v>17000</v>
          </cell>
        </row>
        <row r="9606">
          <cell r="A9606">
            <v>1763</v>
          </cell>
          <cell r="B9606" t="str">
            <v>VINIL0 MURAL TIPO1 PHILAAC 1701</v>
          </cell>
          <cell r="C9606" t="str">
            <v>GN</v>
          </cell>
          <cell r="D9606">
            <v>1701</v>
          </cell>
          <cell r="E9606">
            <v>40799</v>
          </cell>
          <cell r="F9606">
            <v>42000</v>
          </cell>
        </row>
        <row r="9607">
          <cell r="A9607">
            <v>1847</v>
          </cell>
          <cell r="B9607" t="str">
            <v>VINILICO NEGRO ICO</v>
          </cell>
          <cell r="C9607" t="str">
            <v>GN</v>
          </cell>
          <cell r="D9607">
            <v>2027</v>
          </cell>
          <cell r="E9607">
            <v>40127</v>
          </cell>
          <cell r="F9607">
            <v>54811</v>
          </cell>
        </row>
        <row r="9608">
          <cell r="A9608">
            <v>1846</v>
          </cell>
          <cell r="B9608" t="str">
            <v>VINILICO OCRE ICO</v>
          </cell>
          <cell r="C9608" t="str">
            <v>GN</v>
          </cell>
          <cell r="D9608">
            <v>2027</v>
          </cell>
          <cell r="E9608">
            <v>40026</v>
          </cell>
          <cell r="F9608">
            <v>54811</v>
          </cell>
        </row>
        <row r="9609">
          <cell r="A9609">
            <v>1848</v>
          </cell>
          <cell r="B9609" t="str">
            <v>VINILICO VERDE INTENSO ICO</v>
          </cell>
          <cell r="C9609" t="str">
            <v>GN</v>
          </cell>
          <cell r="D9609">
            <v>2027</v>
          </cell>
          <cell r="E9609">
            <v>40136</v>
          </cell>
          <cell r="F9609">
            <v>36500</v>
          </cell>
        </row>
        <row r="9611">
          <cell r="A9611">
            <v>1829</v>
          </cell>
          <cell r="B9611" t="str">
            <v>VINILO TIPO- 1</v>
          </cell>
          <cell r="C9611" t="str">
            <v>GN</v>
          </cell>
          <cell r="E9611">
            <v>41247</v>
          </cell>
          <cell r="F9611">
            <v>43912</v>
          </cell>
        </row>
        <row r="9613">
          <cell r="A9613">
            <v>1830</v>
          </cell>
          <cell r="B9613" t="str">
            <v>VINILO TIPO II</v>
          </cell>
          <cell r="C9613" t="str">
            <v>GN</v>
          </cell>
          <cell r="D9613">
            <v>2022</v>
          </cell>
          <cell r="E9613">
            <v>42776</v>
          </cell>
          <cell r="F9613">
            <v>30800</v>
          </cell>
        </row>
        <row r="9615">
          <cell r="A9615">
            <v>102210</v>
          </cell>
          <cell r="B9615" t="str">
            <v>VINILO TIPO 1- KOLOR(Cuñete de 5 gal)**</v>
          </cell>
          <cell r="C9615" t="str">
            <v>gln</v>
          </cell>
          <cell r="E9615">
            <v>42762</v>
          </cell>
          <cell r="F9615">
            <v>33100</v>
          </cell>
        </row>
        <row r="9616">
          <cell r="A9616">
            <v>102616</v>
          </cell>
          <cell r="B9616" t="str">
            <v>VINILO TIPO 2 **</v>
          </cell>
          <cell r="C9616" t="str">
            <v>gln</v>
          </cell>
          <cell r="E9616">
            <v>42762</v>
          </cell>
          <cell r="F9616">
            <v>28900</v>
          </cell>
        </row>
        <row r="9618">
          <cell r="A9618">
            <v>1831</v>
          </cell>
          <cell r="B9618" t="str">
            <v>VINILO TIPO II</v>
          </cell>
          <cell r="C9618" t="str">
            <v>GN</v>
          </cell>
          <cell r="D9618">
            <v>2024</v>
          </cell>
          <cell r="E9618">
            <v>42776</v>
          </cell>
          <cell r="F9618">
            <v>20000</v>
          </cell>
        </row>
        <row r="9619">
          <cell r="A9619">
            <v>104398</v>
          </cell>
          <cell r="B9619" t="str">
            <v>VINILO TIPO II TITO PABON</v>
          </cell>
          <cell r="C9619" t="str">
            <v>GN</v>
          </cell>
          <cell r="D9619">
            <v>2024</v>
          </cell>
          <cell r="E9619">
            <v>42209</v>
          </cell>
          <cell r="F9619">
            <v>18200</v>
          </cell>
        </row>
        <row r="9621">
          <cell r="A9621">
            <v>1077</v>
          </cell>
          <cell r="B9621" t="str">
            <v>VINILTEX CANECA 5 GN. PINTUCO</v>
          </cell>
          <cell r="C9621" t="str">
            <v>UN</v>
          </cell>
          <cell r="E9621">
            <v>41759</v>
          </cell>
          <cell r="F9621">
            <v>239000</v>
          </cell>
        </row>
        <row r="9622">
          <cell r="A9622">
            <v>1078</v>
          </cell>
          <cell r="B9622" t="str">
            <v>VINILTEX O SIMILAR ( ACRILICA BASE</v>
          </cell>
          <cell r="C9622" t="str">
            <v>GN</v>
          </cell>
          <cell r="E9622">
            <v>42776</v>
          </cell>
          <cell r="F9622">
            <v>53320</v>
          </cell>
        </row>
        <row r="9624">
          <cell r="A9624">
            <v>1049</v>
          </cell>
          <cell r="B9624" t="str">
            <v>VITRIFLEX BARNIZ SEMIMATE 2150 PINTUCO</v>
          </cell>
          <cell r="C9624" t="str">
            <v>GN</v>
          </cell>
          <cell r="D9624">
            <v>2150</v>
          </cell>
          <cell r="E9624">
            <v>41057</v>
          </cell>
          <cell r="F9624">
            <v>95900</v>
          </cell>
        </row>
        <row r="9626">
          <cell r="A9626">
            <v>103151</v>
          </cell>
          <cell r="B9626" t="str">
            <v>WASH PRIMER B CATALIZADOR</v>
          </cell>
          <cell r="C9626" t="str">
            <v>1/4GL</v>
          </cell>
          <cell r="E9626">
            <v>42261</v>
          </cell>
          <cell r="F9626">
            <v>11035</v>
          </cell>
        </row>
        <row r="9627">
          <cell r="A9627">
            <v>103150</v>
          </cell>
          <cell r="B9627" t="str">
            <v>WASH PRIMER COMPONENTE- A (PINTURA)</v>
          </cell>
          <cell r="C9627" t="str">
            <v>1/4GL</v>
          </cell>
          <cell r="E9627">
            <v>42860</v>
          </cell>
          <cell r="F9627">
            <v>27825</v>
          </cell>
        </row>
        <row r="9628">
          <cell r="A9628">
            <v>1079</v>
          </cell>
          <cell r="B9628" t="str">
            <v>WASH PRIMER COMPONENTE A+B (POR 1/4)</v>
          </cell>
          <cell r="C9628" t="str">
            <v>1/4 g</v>
          </cell>
          <cell r="E9628">
            <v>42796</v>
          </cell>
          <cell r="F9628">
            <v>35375</v>
          </cell>
        </row>
        <row r="9629">
          <cell r="A9629">
            <v>103353</v>
          </cell>
          <cell r="B9629" t="str">
            <v>WASH PRIMER COMPONENTES A+B</v>
          </cell>
          <cell r="C9629" t="str">
            <v>gln</v>
          </cell>
          <cell r="E9629">
            <v>42807</v>
          </cell>
          <cell r="F9629">
            <v>111300</v>
          </cell>
        </row>
        <row r="9630">
          <cell r="A9630">
            <v>1080</v>
          </cell>
          <cell r="B9630" t="str">
            <v>YESO BULTO DE (25 KG)</v>
          </cell>
          <cell r="C9630" t="str">
            <v>BT</v>
          </cell>
          <cell r="E9630">
            <v>42929</v>
          </cell>
          <cell r="F9630">
            <v>22000</v>
          </cell>
        </row>
        <row r="9633">
          <cell r="A9633">
            <v>19</v>
          </cell>
          <cell r="C9633" t="str">
            <v>PREFABRICADOS</v>
          </cell>
        </row>
        <row r="9636">
          <cell r="A9636">
            <v>105875</v>
          </cell>
          <cell r="B9636" t="str">
            <v>ADOQUIN PEATONAL CON. BICAPA GRIS</v>
          </cell>
          <cell r="C9636" t="str">
            <v>UN</v>
          </cell>
          <cell r="E9636">
            <v>42817</v>
          </cell>
          <cell r="F9636">
            <v>656</v>
          </cell>
        </row>
        <row r="9637">
          <cell r="A9637">
            <v>105886</v>
          </cell>
          <cell r="B9637" t="str">
            <v>ADOQUIN PEATONAL CON.</v>
          </cell>
          <cell r="C9637" t="str">
            <v>und</v>
          </cell>
          <cell r="E9637">
            <v>42606</v>
          </cell>
          <cell r="F9637">
            <v>990</v>
          </cell>
        </row>
        <row r="9638">
          <cell r="A9638">
            <v>105904</v>
          </cell>
          <cell r="B9638" t="str">
            <v>AdoquinGramoquinConc.Gris(30x30x6CM)Peaton</v>
          </cell>
          <cell r="C9638" t="str">
            <v>UN</v>
          </cell>
          <cell r="E9638">
            <v>42719</v>
          </cell>
          <cell r="F9638">
            <v>3450</v>
          </cell>
        </row>
        <row r="9639">
          <cell r="A9639">
            <v>105876</v>
          </cell>
          <cell r="B9639" t="str">
            <v>AdoquínPeat,conc,bicapa,colorocre/terra(10x20x6</v>
          </cell>
          <cell r="C9639" t="str">
            <v>und</v>
          </cell>
          <cell r="E9639">
            <v>42817</v>
          </cell>
          <cell r="F9639">
            <v>706</v>
          </cell>
        </row>
        <row r="9640">
          <cell r="A9640">
            <v>2217</v>
          </cell>
          <cell r="B9640" t="str">
            <v>BAJANTE TALUD</v>
          </cell>
          <cell r="C9640" t="str">
            <v>UN</v>
          </cell>
          <cell r="E9640">
            <v>40478</v>
          </cell>
          <cell r="F9640">
            <v>14477</v>
          </cell>
        </row>
        <row r="9641">
          <cell r="A9641">
            <v>106681</v>
          </cell>
          <cell r="B9641" t="str">
            <v>Banca bicolor concreto GRC 21MP L=0.6m</v>
          </cell>
          <cell r="C9641" t="str">
            <v>und</v>
          </cell>
          <cell r="E9641">
            <v>43126</v>
          </cell>
          <cell r="F9641">
            <v>471240</v>
          </cell>
        </row>
        <row r="9642">
          <cell r="A9642">
            <v>106673</v>
          </cell>
          <cell r="B9642" t="str">
            <v>Banca bicolor concreto GRC 21MP L=1.8 Segun</v>
          </cell>
          <cell r="C9642" t="str">
            <v>und</v>
          </cell>
          <cell r="E9642">
            <v>43126</v>
          </cell>
          <cell r="F9642">
            <v>1026970</v>
          </cell>
        </row>
        <row r="9643">
          <cell r="A9643">
            <v>106688</v>
          </cell>
          <cell r="B9643" t="str">
            <v>Banca cilindrica Ø0,5m concreto Temik UHPC</v>
          </cell>
          <cell r="C9643" t="str">
            <v>und</v>
          </cell>
          <cell r="E9643">
            <v>43126</v>
          </cell>
          <cell r="F9643">
            <v>794550</v>
          </cell>
        </row>
        <row r="9644">
          <cell r="A9644">
            <v>106684</v>
          </cell>
          <cell r="B9644" t="str">
            <v>Banca concreto GRC 21 MP L=1,52 m Segun</v>
          </cell>
          <cell r="C9644" t="str">
            <v>und</v>
          </cell>
          <cell r="E9644">
            <v>43126</v>
          </cell>
          <cell r="F9644">
            <v>1184050</v>
          </cell>
        </row>
        <row r="9645">
          <cell r="A9645">
            <v>106523</v>
          </cell>
          <cell r="B9645" t="str">
            <v>Banca concreto GRC 21 MP L=1.93 m Segun</v>
          </cell>
          <cell r="C9645" t="str">
            <v>UND</v>
          </cell>
          <cell r="E9645">
            <v>43126</v>
          </cell>
          <cell r="F9645">
            <v>1587468</v>
          </cell>
        </row>
        <row r="9646">
          <cell r="A9646">
            <v>106682</v>
          </cell>
          <cell r="B9646" t="str">
            <v>Banca concreto GRC 21 MP L=2,06 m Segun</v>
          </cell>
          <cell r="C9646" t="str">
            <v>und</v>
          </cell>
          <cell r="E9646">
            <v>43126</v>
          </cell>
          <cell r="F9646">
            <v>1344700</v>
          </cell>
        </row>
        <row r="9647">
          <cell r="A9647">
            <v>106685</v>
          </cell>
          <cell r="B9647" t="str">
            <v>Banca concreto GRC 21MP 1,23x0.45m Segun</v>
          </cell>
          <cell r="C9647" t="str">
            <v>und</v>
          </cell>
          <cell r="E9647">
            <v>43126</v>
          </cell>
          <cell r="F9647">
            <v>910350</v>
          </cell>
        </row>
        <row r="9648">
          <cell r="A9648">
            <v>106675</v>
          </cell>
          <cell r="B9648" t="str">
            <v>Banca concreto GRC 21MP Circular</v>
          </cell>
          <cell r="C9648" t="str">
            <v>und</v>
          </cell>
          <cell r="E9648">
            <v>43126</v>
          </cell>
          <cell r="F9648">
            <v>948430</v>
          </cell>
        </row>
        <row r="9649">
          <cell r="A9649">
            <v>106678</v>
          </cell>
          <cell r="B9649" t="str">
            <v>Banca concreto GRC 21MP Circular</v>
          </cell>
          <cell r="C9649" t="str">
            <v>Un</v>
          </cell>
          <cell r="E9649">
            <v>43126</v>
          </cell>
          <cell r="F9649">
            <v>1689800</v>
          </cell>
        </row>
        <row r="9650">
          <cell r="A9650">
            <v>106674</v>
          </cell>
          <cell r="B9650" t="str">
            <v>Banca en concreto GRC 21 MP 50 x 50 Segun</v>
          </cell>
          <cell r="C9650" t="str">
            <v>un</v>
          </cell>
          <cell r="E9650">
            <v>43126</v>
          </cell>
          <cell r="F9650">
            <v>487900</v>
          </cell>
        </row>
        <row r="9651">
          <cell r="A9651">
            <v>106677</v>
          </cell>
          <cell r="B9651" t="str">
            <v>Banca en concreto GRC 21MP 0.55x0.63m Según</v>
          </cell>
          <cell r="C9651" t="str">
            <v>un</v>
          </cell>
          <cell r="E9651">
            <v>43126</v>
          </cell>
          <cell r="F9651">
            <v>541450</v>
          </cell>
        </row>
        <row r="9652">
          <cell r="A9652">
            <v>106694</v>
          </cell>
          <cell r="B9652" t="str">
            <v>Banca en concreto L=0,93mTemik UHPC Según</v>
          </cell>
          <cell r="C9652" t="str">
            <v>und</v>
          </cell>
          <cell r="E9652">
            <v>43126</v>
          </cell>
          <cell r="F9652">
            <v>1038050</v>
          </cell>
        </row>
        <row r="9655">
          <cell r="B9655" t="str">
            <v>Tekhne Ltda. Control Integral de Obras</v>
          </cell>
        </row>
        <row r="9659">
          <cell r="B9659" t="str">
            <v>Listado de Insumos</v>
          </cell>
        </row>
        <row r="9661">
          <cell r="A9661">
            <v>43132</v>
          </cell>
          <cell r="C9661" t="str">
            <v>INSTITUTO DISTRITAL DE RECREACION Y</v>
          </cell>
          <cell r="E9661" t="str">
            <v>Página **</v>
          </cell>
        </row>
        <row r="9664">
          <cell r="A9664" t="str">
            <v>Código</v>
          </cell>
          <cell r="B9664" t="str">
            <v>Descripción</v>
          </cell>
          <cell r="D9664" t="str">
            <v>Unidad</v>
          </cell>
          <cell r="F9664" t="str">
            <v>Referencia</v>
          </cell>
        </row>
        <row r="9667">
          <cell r="A9667">
            <v>106689</v>
          </cell>
          <cell r="B9667" t="str">
            <v>Banca en concreto Temik UHPC L= 0,6 m</v>
          </cell>
          <cell r="C9667" t="str">
            <v>und</v>
          </cell>
          <cell r="E9667">
            <v>43126</v>
          </cell>
          <cell r="F9667">
            <v>791050</v>
          </cell>
        </row>
        <row r="9668">
          <cell r="A9668">
            <v>106687</v>
          </cell>
          <cell r="B9668" t="str">
            <v>Banca petalo concreto L=1.2m Temik UHPC</v>
          </cell>
          <cell r="C9668" t="str">
            <v>und</v>
          </cell>
          <cell r="E9668">
            <v>43126</v>
          </cell>
          <cell r="F9668">
            <v>1237800</v>
          </cell>
        </row>
        <row r="9669">
          <cell r="A9669">
            <v>106686</v>
          </cell>
          <cell r="B9669" t="str">
            <v>Banca petalo concreto L=2.0m Temik UHPC</v>
          </cell>
          <cell r="C9669" t="str">
            <v>und</v>
          </cell>
          <cell r="E9669">
            <v>43126</v>
          </cell>
          <cell r="F9669">
            <v>1907150</v>
          </cell>
        </row>
        <row r="9670">
          <cell r="A9670">
            <v>106692</v>
          </cell>
          <cell r="B9670" t="str">
            <v>Banca rectangular concreto L=0,5m Temik UHPC</v>
          </cell>
          <cell r="C9670" t="str">
            <v>und</v>
          </cell>
          <cell r="E9670">
            <v>43126</v>
          </cell>
          <cell r="F9670">
            <v>891550</v>
          </cell>
        </row>
        <row r="9671">
          <cell r="A9671">
            <v>106690</v>
          </cell>
          <cell r="B9671" t="str">
            <v>Banca rectangular concreto L=1m Temik UHPC</v>
          </cell>
          <cell r="C9671" t="str">
            <v>und</v>
          </cell>
          <cell r="E9671">
            <v>43126</v>
          </cell>
          <cell r="F9671">
            <v>1117550</v>
          </cell>
        </row>
        <row r="9672">
          <cell r="A9672">
            <v>106693</v>
          </cell>
          <cell r="B9672" t="str">
            <v>Banca rectangular concreto L=2,m Temik UHPC</v>
          </cell>
          <cell r="C9672" t="str">
            <v>und</v>
          </cell>
          <cell r="E9672">
            <v>43126</v>
          </cell>
          <cell r="F9672">
            <v>1085450</v>
          </cell>
        </row>
        <row r="9673">
          <cell r="A9673">
            <v>106691</v>
          </cell>
          <cell r="B9673" t="str">
            <v>Banca sobreponer concreto Temik UHPCL= 045m</v>
          </cell>
          <cell r="C9673" t="str">
            <v>und</v>
          </cell>
          <cell r="E9673">
            <v>43126</v>
          </cell>
          <cell r="F9673">
            <v>394150</v>
          </cell>
        </row>
        <row r="9674">
          <cell r="A9674">
            <v>106679</v>
          </cell>
          <cell r="B9674" t="str">
            <v>Banca trapezoidal concretoGRC</v>
          </cell>
          <cell r="C9674" t="str">
            <v>und</v>
          </cell>
          <cell r="E9674">
            <v>43126</v>
          </cell>
          <cell r="F9674">
            <v>606900</v>
          </cell>
        </row>
        <row r="9675">
          <cell r="A9675">
            <v>106676</v>
          </cell>
          <cell r="B9675" t="str">
            <v>Banca trapezoidalconcretoGRC 21MP</v>
          </cell>
          <cell r="C9675" t="str">
            <v>un</v>
          </cell>
          <cell r="E9675">
            <v>43126</v>
          </cell>
          <cell r="F9675">
            <v>767550</v>
          </cell>
        </row>
        <row r="9676">
          <cell r="A9676">
            <v>103028</v>
          </cell>
          <cell r="B9676" t="str">
            <v>BLOQUE GRAMOQUIN 60X40X8CM***</v>
          </cell>
          <cell r="C9676" t="str">
            <v>und</v>
          </cell>
          <cell r="E9676">
            <v>42606</v>
          </cell>
          <cell r="F9676">
            <v>5500</v>
          </cell>
        </row>
        <row r="9677">
          <cell r="A9677">
            <v>103491</v>
          </cell>
          <cell r="B9677" t="str">
            <v>BLOQUE GRAMOQUIN Adoquin ecologico e=0.09</v>
          </cell>
          <cell r="C9677" t="str">
            <v>m2</v>
          </cell>
          <cell r="E9677">
            <v>42929</v>
          </cell>
          <cell r="F9677">
            <v>50729</v>
          </cell>
        </row>
        <row r="9678">
          <cell r="A9678">
            <v>104211</v>
          </cell>
          <cell r="B9678" t="str">
            <v>BORDILLO PREFABRICADO B-30</v>
          </cell>
          <cell r="C9678" t="str">
            <v>UN</v>
          </cell>
          <cell r="E9678">
            <v>42829</v>
          </cell>
          <cell r="F9678">
            <v>18000</v>
          </cell>
        </row>
        <row r="9679">
          <cell r="A9679">
            <v>104739</v>
          </cell>
          <cell r="B9679" t="str">
            <v>CAÑUELA CUNETA TIPO MEDIO TUBO (Titan)</v>
          </cell>
          <cell r="C9679" t="str">
            <v>UN</v>
          </cell>
          <cell r="E9679">
            <v>41200</v>
          </cell>
          <cell r="F9679">
            <v>30524</v>
          </cell>
        </row>
        <row r="9680">
          <cell r="A9680">
            <v>105885</v>
          </cell>
          <cell r="B9680" t="str">
            <v>Cañuela Pref.A-125(0.80x0.40x0.225) IncluyeTR Y</v>
          </cell>
          <cell r="C9680" t="str">
            <v>und</v>
          </cell>
          <cell r="E9680">
            <v>42606</v>
          </cell>
          <cell r="F9680">
            <v>27830</v>
          </cell>
        </row>
        <row r="9681">
          <cell r="A9681">
            <v>106111</v>
          </cell>
          <cell r="B9681" t="str">
            <v>CAÑUELA T-B PREFA- 80*18*100 REDONDEADA</v>
          </cell>
          <cell r="C9681" t="str">
            <v>mL</v>
          </cell>
          <cell r="E9681">
            <v>42776</v>
          </cell>
          <cell r="F9681">
            <v>20000</v>
          </cell>
        </row>
        <row r="9682">
          <cell r="A9682">
            <v>105273</v>
          </cell>
          <cell r="B9682" t="str">
            <v>CarcamoPref.(4.000)(Trf.Veh.Liv)H=35cm;A=40c</v>
          </cell>
          <cell r="C9682" t="str">
            <v>UN</v>
          </cell>
          <cell r="E9682">
            <v>41894</v>
          </cell>
          <cell r="F9682">
            <v>50000</v>
          </cell>
        </row>
        <row r="9684">
          <cell r="A9684">
            <v>101699</v>
          </cell>
          <cell r="B9684" t="str">
            <v>Cortacircuitos 15 KV-100A</v>
          </cell>
          <cell r="C9684" t="str">
            <v>UN</v>
          </cell>
          <cell r="D9684" t="str">
            <v>AP</v>
          </cell>
          <cell r="E9684">
            <v>42789</v>
          </cell>
          <cell r="F9684">
            <v>125000</v>
          </cell>
        </row>
        <row r="9685">
          <cell r="A9685">
            <v>101695</v>
          </cell>
          <cell r="B9685" t="str">
            <v>Cortacircuitos 15 KV-100A+fusibles+tierra</v>
          </cell>
          <cell r="C9685" t="str">
            <v>UN</v>
          </cell>
          <cell r="D9685" t="str">
            <v>AP</v>
          </cell>
          <cell r="E9685">
            <v>39965</v>
          </cell>
          <cell r="F9685">
            <v>1380000</v>
          </cell>
        </row>
        <row r="9687">
          <cell r="A9687">
            <v>103362</v>
          </cell>
          <cell r="B9687" t="str">
            <v>Duro Panel concreto e=0.10m Titán</v>
          </cell>
          <cell r="C9687" t="str">
            <v>M2</v>
          </cell>
          <cell r="E9687">
            <v>40458</v>
          </cell>
          <cell r="F9687">
            <v>130500</v>
          </cell>
        </row>
        <row r="9689">
          <cell r="A9689">
            <v>3924</v>
          </cell>
          <cell r="B9689" t="str">
            <v>ENTREPISO ICOPOR 10mm</v>
          </cell>
          <cell r="C9689" t="str">
            <v>M2</v>
          </cell>
          <cell r="D9689" t="str">
            <v>Original</v>
          </cell>
          <cell r="E9689">
            <v>40478</v>
          </cell>
          <cell r="F9689">
            <v>1566</v>
          </cell>
        </row>
        <row r="9690">
          <cell r="A9690">
            <v>3289</v>
          </cell>
          <cell r="B9690" t="str">
            <v>ENTREPISO ICOPOR 5mm</v>
          </cell>
          <cell r="C9690" t="str">
            <v>M2</v>
          </cell>
          <cell r="D9690" t="str">
            <v>Original</v>
          </cell>
          <cell r="E9690">
            <v>40478</v>
          </cell>
          <cell r="F9690">
            <v>783</v>
          </cell>
        </row>
        <row r="9691">
          <cell r="A9691">
            <v>3923</v>
          </cell>
          <cell r="B9691" t="str">
            <v>ENTREPISO ICOPOR 8mm</v>
          </cell>
          <cell r="C9691" t="str">
            <v>M2</v>
          </cell>
          <cell r="D9691" t="str">
            <v>Original</v>
          </cell>
          <cell r="E9691">
            <v>40478</v>
          </cell>
          <cell r="F9691">
            <v>1253</v>
          </cell>
        </row>
        <row r="9692">
          <cell r="A9692">
            <v>101697</v>
          </cell>
          <cell r="B9692" t="str">
            <v>Estructura LA 220+templete+tierra (VER</v>
          </cell>
          <cell r="C9692" t="str">
            <v>UN</v>
          </cell>
          <cell r="D9692" t="str">
            <v>AP</v>
          </cell>
          <cell r="E9692">
            <v>42821</v>
          </cell>
          <cell r="F9692">
            <v>3347700</v>
          </cell>
        </row>
        <row r="9693">
          <cell r="A9693">
            <v>101694</v>
          </cell>
          <cell r="B9693" t="str">
            <v>Estructura terminal LA 218</v>
          </cell>
          <cell r="C9693" t="str">
            <v>UN</v>
          </cell>
          <cell r="D9693" t="str">
            <v>AP</v>
          </cell>
          <cell r="E9693">
            <v>40478</v>
          </cell>
          <cell r="F9693">
            <v>402500</v>
          </cell>
        </row>
        <row r="9695">
          <cell r="A9695">
            <v>105657</v>
          </cell>
          <cell r="B9695" t="str">
            <v>LOSA CONCRETO 0.62X0.62 e=4cm,Acab.</v>
          </cell>
          <cell r="C9695" t="str">
            <v>und</v>
          </cell>
          <cell r="E9695">
            <v>42226</v>
          </cell>
          <cell r="F9695">
            <v>56608</v>
          </cell>
        </row>
        <row r="9697">
          <cell r="A9697">
            <v>3911</v>
          </cell>
          <cell r="B9697" t="str">
            <v>LOSA ENTREPISO LP10 FIBRIT (bodegas)</v>
          </cell>
          <cell r="C9697" t="str">
            <v>M2</v>
          </cell>
          <cell r="D9697" t="str">
            <v>LP-10</v>
          </cell>
          <cell r="E9697">
            <v>40478</v>
          </cell>
          <cell r="F9697">
            <v>102900</v>
          </cell>
        </row>
        <row r="9698">
          <cell r="A9698">
            <v>3908</v>
          </cell>
          <cell r="B9698" t="str">
            <v>LOSA ENTREPISO LP4 FIBRIT (VIS) long=3.45</v>
          </cell>
          <cell r="C9698" t="str">
            <v>M2</v>
          </cell>
          <cell r="D9698" t="str">
            <v>LP-4</v>
          </cell>
          <cell r="E9698">
            <v>40478</v>
          </cell>
          <cell r="F9698">
            <v>77870</v>
          </cell>
        </row>
        <row r="9699">
          <cell r="A9699">
            <v>3910</v>
          </cell>
          <cell r="B9699" t="str">
            <v>LOSA ENTREPISO LP6 FIBRIT (VIS) long=4.10</v>
          </cell>
          <cell r="C9699" t="str">
            <v>M2</v>
          </cell>
          <cell r="D9699" t="str">
            <v>LP-6</v>
          </cell>
          <cell r="E9699">
            <v>40478</v>
          </cell>
          <cell r="F9699">
            <v>85572</v>
          </cell>
        </row>
        <row r="9701">
          <cell r="A9701">
            <v>105658</v>
          </cell>
          <cell r="B9701" t="str">
            <v>NEOPRENO NIVELADOR |</v>
          </cell>
          <cell r="C9701" t="str">
            <v>und</v>
          </cell>
          <cell r="E9701">
            <v>42226</v>
          </cell>
          <cell r="F9701">
            <v>1800</v>
          </cell>
        </row>
        <row r="9703">
          <cell r="A9703">
            <v>101231</v>
          </cell>
          <cell r="B9703" t="str">
            <v>PANEL DIVISIÓN 0.95X0.56M(Sum+Inst.)</v>
          </cell>
          <cell r="C9703" t="str">
            <v>und</v>
          </cell>
          <cell r="D9703" t="str">
            <v>E-6 R</v>
          </cell>
          <cell r="E9703">
            <v>40478</v>
          </cell>
          <cell r="F9703">
            <v>270612</v>
          </cell>
        </row>
        <row r="9704">
          <cell r="A9704">
            <v>101232</v>
          </cell>
          <cell r="B9704" t="str">
            <v>PANEL DIVISIÓN 0.95X0.84M(Sum+Inst.)</v>
          </cell>
          <cell r="C9704" t="str">
            <v>und</v>
          </cell>
          <cell r="D9704" t="str">
            <v>E-6 R</v>
          </cell>
          <cell r="E9704">
            <v>40478</v>
          </cell>
          <cell r="F9704">
            <v>270612</v>
          </cell>
        </row>
        <row r="9705">
          <cell r="A9705">
            <v>101223</v>
          </cell>
          <cell r="B9705" t="str">
            <v>PANEL DIVISIÓN 1.35X0.56M(Sum+Inst.)</v>
          </cell>
          <cell r="C9705" t="str">
            <v>und</v>
          </cell>
          <cell r="D9705" t="str">
            <v>E-6 R</v>
          </cell>
          <cell r="E9705">
            <v>39757</v>
          </cell>
          <cell r="F9705">
            <v>299795</v>
          </cell>
        </row>
        <row r="9706">
          <cell r="A9706">
            <v>101224</v>
          </cell>
          <cell r="B9706" t="str">
            <v>PANEL DIVISIÓN 1.35X0.84M(Sum+Inst.)</v>
          </cell>
          <cell r="C9706" t="str">
            <v>und</v>
          </cell>
          <cell r="D9706" t="str">
            <v>E-6 R</v>
          </cell>
          <cell r="E9706">
            <v>40477</v>
          </cell>
          <cell r="F9706">
            <v>352961</v>
          </cell>
        </row>
        <row r="9707">
          <cell r="A9707">
            <v>101230</v>
          </cell>
          <cell r="B9707" t="str">
            <v>PANEL DIVISIÓN 1.35X1.12M(Sum+Inst.)</v>
          </cell>
          <cell r="C9707" t="str">
            <v>und</v>
          </cell>
          <cell r="D9707" t="str">
            <v>E-6 R</v>
          </cell>
          <cell r="E9707">
            <v>37192</v>
          </cell>
          <cell r="F9707">
            <v>229370</v>
          </cell>
        </row>
        <row r="9708">
          <cell r="A9708">
            <v>101182</v>
          </cell>
          <cell r="B9708" t="str">
            <v>PANEL EN TRIPLEX ESTRUCTURAL</v>
          </cell>
          <cell r="C9708" t="str">
            <v>M2</v>
          </cell>
          <cell r="D9708" t="str">
            <v>E-6 R</v>
          </cell>
          <cell r="E9708">
            <v>40479</v>
          </cell>
          <cell r="F9708">
            <v>45200</v>
          </cell>
        </row>
        <row r="9709">
          <cell r="A9709">
            <v>1085</v>
          </cell>
          <cell r="B9709" t="str">
            <v>PANEL ENTREPISOO CUBIERTA M/H FIBRIT</v>
          </cell>
          <cell r="C9709" t="str">
            <v>M2</v>
          </cell>
          <cell r="D9709" t="str">
            <v>E-6 R</v>
          </cell>
          <cell r="E9709">
            <v>40479</v>
          </cell>
          <cell r="F9709">
            <v>78844</v>
          </cell>
        </row>
        <row r="9710">
          <cell r="A9710">
            <v>101698</v>
          </cell>
          <cell r="B9710" t="str">
            <v>Pararrayos 12 KV 100 A</v>
          </cell>
          <cell r="C9710" t="str">
            <v>UN</v>
          </cell>
          <cell r="D9710" t="str">
            <v>AP</v>
          </cell>
          <cell r="E9710">
            <v>42789</v>
          </cell>
          <cell r="F9710">
            <v>113050</v>
          </cell>
        </row>
        <row r="9711">
          <cell r="A9711">
            <v>2801</v>
          </cell>
          <cell r="B9711" t="str">
            <v>PASO ESCALERA FIBRIT</v>
          </cell>
          <cell r="C9711" t="str">
            <v>UN</v>
          </cell>
          <cell r="D9711" t="str">
            <v>PEC</v>
          </cell>
          <cell r="E9711">
            <v>40479</v>
          </cell>
          <cell r="F9711">
            <v>46618</v>
          </cell>
        </row>
        <row r="9712">
          <cell r="A9712">
            <v>9456</v>
          </cell>
          <cell r="B9712" t="str">
            <v>PILOTES HINCADOS (GATO) CONCRETO</v>
          </cell>
          <cell r="C9712" t="str">
            <v>ML</v>
          </cell>
          <cell r="D9712" t="str">
            <v>HIDRAULICO</v>
          </cell>
          <cell r="E9712">
            <v>40479</v>
          </cell>
          <cell r="F9712">
            <v>29000</v>
          </cell>
        </row>
        <row r="9713">
          <cell r="A9713">
            <v>9457</v>
          </cell>
          <cell r="B9713" t="str">
            <v>PILOTES HINCADOS (GATO) CONCRETO</v>
          </cell>
          <cell r="C9713" t="str">
            <v>ML</v>
          </cell>
          <cell r="D9713" t="str">
            <v>HIDRAULICO</v>
          </cell>
          <cell r="E9713">
            <v>40479</v>
          </cell>
          <cell r="F9713">
            <v>37120</v>
          </cell>
        </row>
        <row r="9714">
          <cell r="A9714">
            <v>9458</v>
          </cell>
          <cell r="B9714" t="str">
            <v>PILOTES HINCADOS (GATO) CONCRETO</v>
          </cell>
          <cell r="C9714" t="str">
            <v>ML</v>
          </cell>
          <cell r="D9714" t="str">
            <v>HIDRAULICO</v>
          </cell>
          <cell r="E9714">
            <v>40479</v>
          </cell>
          <cell r="F9714">
            <v>44080</v>
          </cell>
        </row>
        <row r="9715">
          <cell r="A9715">
            <v>1088</v>
          </cell>
          <cell r="B9715" t="str">
            <v>PILOTES HINCADOS CONCRET 25x25</v>
          </cell>
          <cell r="C9715" t="str">
            <v>ML</v>
          </cell>
          <cell r="D9715" t="str">
            <v>DE CAIDA</v>
          </cell>
          <cell r="E9715">
            <v>40479</v>
          </cell>
          <cell r="F9715">
            <v>32480</v>
          </cell>
        </row>
        <row r="9716">
          <cell r="A9716">
            <v>3922</v>
          </cell>
          <cell r="B9716" t="str">
            <v>PILOTES HINCADOS CONCRET 30x30</v>
          </cell>
          <cell r="C9716" t="str">
            <v>ML</v>
          </cell>
          <cell r="D9716" t="str">
            <v>DE CAIDA</v>
          </cell>
          <cell r="E9716">
            <v>40479</v>
          </cell>
          <cell r="F9716">
            <v>118412</v>
          </cell>
        </row>
        <row r="9718">
          <cell r="A9718">
            <v>104232</v>
          </cell>
          <cell r="B9718" t="str">
            <v>Placa</v>
          </cell>
          <cell r="C9718" t="str">
            <v>UN</v>
          </cell>
          <cell r="E9718">
            <v>40869</v>
          </cell>
          <cell r="F9718">
            <v>40600</v>
          </cell>
        </row>
        <row r="9719">
          <cell r="A9719">
            <v>1764</v>
          </cell>
          <cell r="B9719" t="str">
            <v>PLACALISTA</v>
          </cell>
          <cell r="C9719" t="str">
            <v>M2</v>
          </cell>
          <cell r="E9719">
            <v>40479</v>
          </cell>
          <cell r="F9719">
            <v>50000</v>
          </cell>
        </row>
        <row r="9720">
          <cell r="A9720">
            <v>1675</v>
          </cell>
          <cell r="B9720" t="str">
            <v>PLAQUETA</v>
          </cell>
          <cell r="C9720" t="str">
            <v>M2</v>
          </cell>
          <cell r="E9720">
            <v>40479</v>
          </cell>
          <cell r="F9720">
            <v>35000</v>
          </cell>
        </row>
        <row r="9722">
          <cell r="A9722">
            <v>101265</v>
          </cell>
          <cell r="B9722" t="str">
            <v>POSTE CONC. PRETENS</v>
          </cell>
          <cell r="C9722" t="str">
            <v>UN</v>
          </cell>
          <cell r="D9722" t="str">
            <v>AP</v>
          </cell>
          <cell r="E9722">
            <v>40763</v>
          </cell>
          <cell r="F9722">
            <v>2552000</v>
          </cell>
        </row>
        <row r="9724">
          <cell r="A9724">
            <v>2610</v>
          </cell>
          <cell r="B9724" t="str">
            <v>POSTE CONCR(11x11) 2.2mPARA CERCA(6</v>
          </cell>
          <cell r="C9724" t="str">
            <v>UN</v>
          </cell>
          <cell r="E9724">
            <v>40515</v>
          </cell>
          <cell r="F9724">
            <v>25520</v>
          </cell>
        </row>
        <row r="9725">
          <cell r="A9725">
            <v>103519</v>
          </cell>
          <cell r="B9725" t="str">
            <v>POSTE CONCR(11X11) 2.4m.PARA CERCA(8</v>
          </cell>
          <cell r="C9725" t="str">
            <v>UN</v>
          </cell>
          <cell r="E9725">
            <v>40515</v>
          </cell>
          <cell r="F9725">
            <v>25520</v>
          </cell>
        </row>
        <row r="9726">
          <cell r="A9726">
            <v>2608</v>
          </cell>
          <cell r="B9726" t="str">
            <v>POSTE CONCR(11X11) 2m.PARA CERCA(5</v>
          </cell>
          <cell r="C9726" t="str">
            <v>UN</v>
          </cell>
          <cell r="E9726">
            <v>42857</v>
          </cell>
          <cell r="F9726">
            <v>52210</v>
          </cell>
        </row>
        <row r="9728">
          <cell r="B9728" t="str">
            <v>Tekhne Ltda. Control Integral de Obras</v>
          </cell>
        </row>
        <row r="9732">
          <cell r="B9732" t="str">
            <v>Listado de Insumos</v>
          </cell>
        </row>
        <row r="9734">
          <cell r="A9734">
            <v>43132</v>
          </cell>
          <cell r="C9734" t="str">
            <v>INSTITUTO DISTRITAL DE RECREACION Y</v>
          </cell>
          <cell r="E9734" t="str">
            <v>Página **</v>
          </cell>
        </row>
        <row r="9737">
          <cell r="A9737" t="str">
            <v>Código</v>
          </cell>
          <cell r="B9737" t="str">
            <v>Descripción</v>
          </cell>
          <cell r="D9737" t="str">
            <v>Unidad</v>
          </cell>
          <cell r="F9737" t="str">
            <v>Referencia</v>
          </cell>
        </row>
        <row r="9740">
          <cell r="A9740">
            <v>101693</v>
          </cell>
          <cell r="B9740" t="str">
            <v>POSTE CONCRETO 12m 1050 Kg</v>
          </cell>
          <cell r="C9740" t="str">
            <v>UN</v>
          </cell>
          <cell r="D9740" t="str">
            <v>AP</v>
          </cell>
          <cell r="E9740">
            <v>40763</v>
          </cell>
          <cell r="F9740">
            <v>893200</v>
          </cell>
        </row>
        <row r="9741">
          <cell r="A9741">
            <v>2235</v>
          </cell>
          <cell r="B9741" t="str">
            <v>POSTE DE CONC. PRETENS</v>
          </cell>
          <cell r="C9741" t="str">
            <v>UN</v>
          </cell>
          <cell r="D9741" t="str">
            <v>REFORZADO</v>
          </cell>
          <cell r="E9741">
            <v>40763</v>
          </cell>
          <cell r="F9741">
            <v>1218000</v>
          </cell>
        </row>
        <row r="9742">
          <cell r="A9742">
            <v>2219</v>
          </cell>
          <cell r="B9742" t="str">
            <v>POSTE DE CONC. PRETENS ENERG. Y TEL</v>
          </cell>
          <cell r="C9742" t="str">
            <v>UN</v>
          </cell>
          <cell r="D9742" t="str">
            <v>LINEA</v>
          </cell>
          <cell r="E9742">
            <v>40310</v>
          </cell>
          <cell r="F9742">
            <v>417600</v>
          </cell>
        </row>
        <row r="9743">
          <cell r="A9743">
            <v>2221</v>
          </cell>
          <cell r="B9743" t="str">
            <v>POSTE DE CONC. PRETENS. ENERG. Y TEL</v>
          </cell>
          <cell r="C9743" t="str">
            <v>UN</v>
          </cell>
          <cell r="D9743" t="str">
            <v>LINEA</v>
          </cell>
          <cell r="E9743">
            <v>40310</v>
          </cell>
          <cell r="F9743">
            <v>568400</v>
          </cell>
        </row>
        <row r="9744">
          <cell r="A9744">
            <v>2223</v>
          </cell>
          <cell r="B9744" t="str">
            <v>POSTE DE CONC. PRETENS. ENERG. Y TEL</v>
          </cell>
          <cell r="C9744" t="str">
            <v>UN</v>
          </cell>
          <cell r="D9744" t="str">
            <v>LINEA</v>
          </cell>
          <cell r="E9744">
            <v>40310</v>
          </cell>
          <cell r="F9744">
            <v>850000</v>
          </cell>
        </row>
        <row r="9745">
          <cell r="A9745">
            <v>2226</v>
          </cell>
          <cell r="B9745" t="str">
            <v>POSTE DE CONC. PRETENS. ENERG. Y TEL</v>
          </cell>
          <cell r="C9745" t="str">
            <v>UN</v>
          </cell>
          <cell r="D9745" t="str">
            <v>REFORZADO</v>
          </cell>
          <cell r="E9745">
            <v>40310</v>
          </cell>
          <cell r="F9745">
            <v>1322400</v>
          </cell>
        </row>
        <row r="9746">
          <cell r="A9746">
            <v>2220</v>
          </cell>
          <cell r="B9746" t="str">
            <v>POSTE DE CONC. PRETENS. ENERG. Y TEL</v>
          </cell>
          <cell r="C9746" t="str">
            <v>UN</v>
          </cell>
          <cell r="D9746" t="str">
            <v>REFORZADO</v>
          </cell>
          <cell r="E9746">
            <v>40310</v>
          </cell>
          <cell r="F9746">
            <v>387400</v>
          </cell>
        </row>
        <row r="9747">
          <cell r="A9747">
            <v>102206</v>
          </cell>
          <cell r="B9747" t="str">
            <v>POSTE DE CONC.PRETENS (12m)RESISTENC:</v>
          </cell>
          <cell r="C9747" t="str">
            <v>UN</v>
          </cell>
          <cell r="D9747" t="str">
            <v>REFORZADO</v>
          </cell>
          <cell r="E9747">
            <v>42789</v>
          </cell>
          <cell r="F9747">
            <v>451000</v>
          </cell>
        </row>
        <row r="9748">
          <cell r="A9748">
            <v>777</v>
          </cell>
          <cell r="B9748" t="str">
            <v>POSTE DE CONC.PRETENS A.P</v>
          </cell>
          <cell r="C9748" t="str">
            <v>UN</v>
          </cell>
          <cell r="D9748" t="str">
            <v>Extrareforza</v>
          </cell>
          <cell r="E9748">
            <v>40794</v>
          </cell>
          <cell r="F9748">
            <v>626400</v>
          </cell>
        </row>
        <row r="9749">
          <cell r="A9749">
            <v>101465</v>
          </cell>
          <cell r="B9749" t="str">
            <v>POSTE DE CONC.PRETENS A.P</v>
          </cell>
          <cell r="C9749" t="str">
            <v>UN</v>
          </cell>
          <cell r="D9749" t="str">
            <v>AP</v>
          </cell>
          <cell r="E9749">
            <v>42790</v>
          </cell>
          <cell r="F9749">
            <v>500000</v>
          </cell>
        </row>
        <row r="9750">
          <cell r="A9750">
            <v>2232</v>
          </cell>
          <cell r="B9750" t="str">
            <v>POSTE DE CONC.PRETENS A.P</v>
          </cell>
          <cell r="C9750" t="str">
            <v>UN</v>
          </cell>
          <cell r="D9750" t="str">
            <v>AP</v>
          </cell>
          <cell r="E9750">
            <v>40932</v>
          </cell>
          <cell r="F9750">
            <v>556800</v>
          </cell>
        </row>
        <row r="9751">
          <cell r="A9751">
            <v>101756</v>
          </cell>
          <cell r="B9751" t="str">
            <v>POSTE DE CONC.PRETENS A.P.</v>
          </cell>
          <cell r="C9751" t="str">
            <v>UN</v>
          </cell>
          <cell r="D9751" t="str">
            <v>EXTRAREFO</v>
          </cell>
          <cell r="E9751">
            <v>42930</v>
          </cell>
          <cell r="F9751">
            <v>883600</v>
          </cell>
        </row>
        <row r="9752">
          <cell r="A9752">
            <v>102205</v>
          </cell>
          <cell r="B9752" t="str">
            <v>POSTE DE CONC.PRETENS</v>
          </cell>
          <cell r="C9752" t="str">
            <v>UN</v>
          </cell>
          <cell r="D9752" t="str">
            <v>AP</v>
          </cell>
          <cell r="E9752">
            <v>42116</v>
          </cell>
          <cell r="F9752">
            <v>520000</v>
          </cell>
        </row>
        <row r="9753">
          <cell r="A9753">
            <v>102104</v>
          </cell>
          <cell r="B9753" t="str">
            <v>POSTE DE CONC.PRETENS</v>
          </cell>
          <cell r="C9753" t="str">
            <v>UN</v>
          </cell>
          <cell r="D9753" t="str">
            <v>EXTRAREFO</v>
          </cell>
          <cell r="E9753">
            <v>41759</v>
          </cell>
          <cell r="F9753">
            <v>510400</v>
          </cell>
        </row>
        <row r="9754">
          <cell r="A9754">
            <v>103173</v>
          </cell>
          <cell r="B9754" t="str">
            <v>POSTE DE CONC.PRETENS</v>
          </cell>
          <cell r="C9754" t="str">
            <v>UN</v>
          </cell>
          <cell r="D9754" t="str">
            <v>EXTRAREFO</v>
          </cell>
          <cell r="E9754">
            <v>42626</v>
          </cell>
          <cell r="F9754">
            <v>626400</v>
          </cell>
        </row>
        <row r="9755">
          <cell r="A9755">
            <v>2228</v>
          </cell>
          <cell r="B9755" t="str">
            <v>POSTE DE CONC.PRETENS A.P.(8m)</v>
          </cell>
          <cell r="C9755" t="str">
            <v>UN</v>
          </cell>
          <cell r="D9755" t="str">
            <v>AP</v>
          </cell>
          <cell r="E9755">
            <v>40763</v>
          </cell>
          <cell r="F9755">
            <v>350320</v>
          </cell>
        </row>
        <row r="9756">
          <cell r="A9756">
            <v>103171</v>
          </cell>
          <cell r="B9756" t="str">
            <v>POSTE DE CONC.PRETENS</v>
          </cell>
          <cell r="C9756" t="str">
            <v>UN</v>
          </cell>
          <cell r="D9756" t="str">
            <v>REFORZADO</v>
          </cell>
          <cell r="E9756">
            <v>40763</v>
          </cell>
          <cell r="F9756">
            <v>440800</v>
          </cell>
        </row>
        <row r="9757">
          <cell r="A9757">
            <v>101462</v>
          </cell>
          <cell r="B9757" t="str">
            <v>POSTE DE CONC.PRETENS.A.P.(14m)</v>
          </cell>
          <cell r="C9757" t="str">
            <v>UN</v>
          </cell>
          <cell r="D9757" t="str">
            <v>AP</v>
          </cell>
          <cell r="E9757">
            <v>42248</v>
          </cell>
          <cell r="F9757">
            <v>1020000</v>
          </cell>
        </row>
        <row r="9758">
          <cell r="A9758">
            <v>3670</v>
          </cell>
          <cell r="B9758" t="str">
            <v>POSTE GALVANIZADO h= 10.00 DOS BRAZOS</v>
          </cell>
          <cell r="C9758" t="str">
            <v>UN</v>
          </cell>
          <cell r="D9758" t="str">
            <v>3mm</v>
          </cell>
          <cell r="E9758">
            <v>40479</v>
          </cell>
          <cell r="F9758">
            <v>1494992</v>
          </cell>
        </row>
        <row r="9759">
          <cell r="A9759">
            <v>3669</v>
          </cell>
          <cell r="B9759" t="str">
            <v>POSTE GALVANIZADO h= 10.00 UN BRAZO</v>
          </cell>
          <cell r="C9759" t="str">
            <v>UN</v>
          </cell>
          <cell r="D9759" t="str">
            <v>3mm</v>
          </cell>
          <cell r="E9759">
            <v>40479</v>
          </cell>
          <cell r="F9759">
            <v>1460478</v>
          </cell>
        </row>
        <row r="9760">
          <cell r="A9760">
            <v>3672</v>
          </cell>
          <cell r="B9760" t="str">
            <v>POSTE GALVANIZADO h= 12.00 DOS BRAZOS</v>
          </cell>
          <cell r="C9760" t="str">
            <v>UN</v>
          </cell>
          <cell r="D9760" t="str">
            <v>3mm</v>
          </cell>
          <cell r="E9760">
            <v>40487</v>
          </cell>
          <cell r="F9760">
            <v>1380400</v>
          </cell>
        </row>
        <row r="9761">
          <cell r="A9761">
            <v>3671</v>
          </cell>
          <cell r="B9761" t="str">
            <v>POSTE GALVANIZADO h= 12.00 UN BRAZO</v>
          </cell>
          <cell r="C9761" t="str">
            <v>UN</v>
          </cell>
          <cell r="D9761" t="str">
            <v>3mm</v>
          </cell>
          <cell r="E9761">
            <v>40479</v>
          </cell>
          <cell r="F9761">
            <v>1732218</v>
          </cell>
        </row>
        <row r="9762">
          <cell r="A9762">
            <v>3674</v>
          </cell>
          <cell r="B9762" t="str">
            <v>POSTE GALVANIZADO h= 14.00 DOS BRAZOS</v>
          </cell>
          <cell r="C9762" t="str">
            <v>UN</v>
          </cell>
          <cell r="D9762" t="str">
            <v>3mm</v>
          </cell>
          <cell r="E9762">
            <v>40479</v>
          </cell>
          <cell r="F9762">
            <v>2914161</v>
          </cell>
        </row>
        <row r="9763">
          <cell r="A9763">
            <v>3673</v>
          </cell>
          <cell r="B9763" t="str">
            <v>POSTE GALVANIZADO h= 14.00 UN BRAZO</v>
          </cell>
          <cell r="C9763" t="str">
            <v>UN</v>
          </cell>
          <cell r="D9763" t="str">
            <v>3mm</v>
          </cell>
          <cell r="E9763">
            <v>40479</v>
          </cell>
          <cell r="F9763">
            <v>2864075</v>
          </cell>
        </row>
        <row r="9764">
          <cell r="A9764">
            <v>3676</v>
          </cell>
          <cell r="B9764" t="str">
            <v>POSTE GALVANIZADO h= 16.00 DOS BRAZOS</v>
          </cell>
          <cell r="C9764" t="str">
            <v>UN</v>
          </cell>
          <cell r="D9764" t="str">
            <v>3mm</v>
          </cell>
          <cell r="E9764">
            <v>40479</v>
          </cell>
          <cell r="F9764">
            <v>4084389</v>
          </cell>
        </row>
        <row r="9765">
          <cell r="A9765">
            <v>3675</v>
          </cell>
          <cell r="B9765" t="str">
            <v>POSTE GALVANIZADO h= 16.00 UN BRAZO</v>
          </cell>
          <cell r="C9765" t="str">
            <v>UN</v>
          </cell>
          <cell r="D9765" t="str">
            <v>3mm</v>
          </cell>
          <cell r="E9765">
            <v>40479</v>
          </cell>
          <cell r="F9765">
            <v>4196260</v>
          </cell>
        </row>
        <row r="9766">
          <cell r="A9766">
            <v>3664</v>
          </cell>
          <cell r="B9766" t="str">
            <v>POSTE GALVANIZADO h= 4.50 DOS BRAZOS</v>
          </cell>
          <cell r="C9766" t="str">
            <v>UN</v>
          </cell>
          <cell r="D9766" t="str">
            <v>3mm</v>
          </cell>
          <cell r="E9766">
            <v>40479</v>
          </cell>
          <cell r="F9766">
            <v>515567</v>
          </cell>
        </row>
        <row r="9767">
          <cell r="A9767">
            <v>3663</v>
          </cell>
          <cell r="B9767" t="str">
            <v>POSTE GALVANIZADO h= 4.50 UN BRAZO</v>
          </cell>
          <cell r="C9767" t="str">
            <v>UN</v>
          </cell>
          <cell r="D9767" t="str">
            <v>3mm</v>
          </cell>
          <cell r="E9767">
            <v>40479</v>
          </cell>
          <cell r="F9767">
            <v>489043</v>
          </cell>
        </row>
        <row r="9768">
          <cell r="A9768">
            <v>3666</v>
          </cell>
          <cell r="B9768" t="str">
            <v>POSTE GALVANIZADO h= 6.00 DOS BRAZOS</v>
          </cell>
          <cell r="C9768" t="str">
            <v>UN</v>
          </cell>
          <cell r="D9768" t="str">
            <v>3mm M-130</v>
          </cell>
          <cell r="E9768">
            <v>40479</v>
          </cell>
          <cell r="F9768">
            <v>687422</v>
          </cell>
        </row>
        <row r="9769">
          <cell r="A9769">
            <v>3668</v>
          </cell>
          <cell r="B9769" t="str">
            <v>POSTE GALVANIZADO h= 8.00 DOS BRAZOS</v>
          </cell>
          <cell r="C9769" t="str">
            <v>UN</v>
          </cell>
          <cell r="D9769" t="str">
            <v>3mm</v>
          </cell>
          <cell r="E9769">
            <v>40479</v>
          </cell>
          <cell r="F9769">
            <v>1363604</v>
          </cell>
        </row>
        <row r="9770">
          <cell r="A9770">
            <v>3667</v>
          </cell>
          <cell r="B9770" t="str">
            <v>POSTE GALVANIZADO h= 8.00 UN BRAZO</v>
          </cell>
          <cell r="C9770" t="str">
            <v>UN</v>
          </cell>
          <cell r="D9770" t="str">
            <v>3mm</v>
          </cell>
          <cell r="E9770">
            <v>40479</v>
          </cell>
          <cell r="F9770">
            <v>1359178</v>
          </cell>
        </row>
        <row r="9771">
          <cell r="A9771">
            <v>3665</v>
          </cell>
          <cell r="B9771" t="str">
            <v>Poste Galvanizado Ø4" h=6.00+Un</v>
          </cell>
          <cell r="C9771" t="str">
            <v>UN</v>
          </cell>
          <cell r="D9771" t="str">
            <v>3mm M-130</v>
          </cell>
          <cell r="E9771">
            <v>42619</v>
          </cell>
          <cell r="F9771">
            <v>609580</v>
          </cell>
        </row>
        <row r="9772">
          <cell r="A9772">
            <v>6533</v>
          </cell>
          <cell r="B9772" t="str">
            <v>POSTE METALICO h= 6.00 UN BRAZO</v>
          </cell>
          <cell r="C9772" t="str">
            <v>UN</v>
          </cell>
          <cell r="D9772" t="str">
            <v>3mm</v>
          </cell>
          <cell r="E9772">
            <v>40487</v>
          </cell>
          <cell r="F9772">
            <v>679160</v>
          </cell>
        </row>
        <row r="9773">
          <cell r="A9773">
            <v>101467</v>
          </cell>
          <cell r="B9773" t="str">
            <v>Poste metálicoH=16m con peldaños,canasta y</v>
          </cell>
          <cell r="C9773" t="str">
            <v>UN</v>
          </cell>
          <cell r="D9773" t="str">
            <v>AP</v>
          </cell>
          <cell r="E9773">
            <v>42318</v>
          </cell>
          <cell r="F9773">
            <v>5223886</v>
          </cell>
        </row>
        <row r="9775">
          <cell r="A9775">
            <v>105251</v>
          </cell>
          <cell r="B9775" t="str">
            <v>Poste PolipropilenoAlta</v>
          </cell>
          <cell r="C9775" t="str">
            <v>UN</v>
          </cell>
          <cell r="E9775">
            <v>41862</v>
          </cell>
          <cell r="F9775">
            <v>75632</v>
          </cell>
        </row>
        <row r="9777">
          <cell r="A9777">
            <v>106424</v>
          </cell>
          <cell r="B9777" t="str">
            <v>Poste PolipropilenoAltaResist. (4.5x4.5cm)</v>
          </cell>
          <cell r="C9777" t="str">
            <v>ML</v>
          </cell>
          <cell r="D9777" t="str">
            <v>POLO-P</v>
          </cell>
          <cell r="E9777">
            <v>42880</v>
          </cell>
          <cell r="F9777">
            <v>30001</v>
          </cell>
        </row>
        <row r="9778">
          <cell r="A9778">
            <v>100578</v>
          </cell>
          <cell r="B9778" t="str">
            <v>Poste PolipropilenoAltaResist.L=1.00 m(4.5x4.5cm)</v>
          </cell>
          <cell r="C9778" t="str">
            <v>UN</v>
          </cell>
          <cell r="D9778" t="str">
            <v>POLO-P</v>
          </cell>
          <cell r="E9778">
            <v>42880</v>
          </cell>
          <cell r="F9778">
            <v>30001</v>
          </cell>
        </row>
        <row r="9779">
          <cell r="A9779">
            <v>2178</v>
          </cell>
          <cell r="B9779" t="str">
            <v>POSTES PARA CERCA (H 2.05)</v>
          </cell>
          <cell r="C9779" t="str">
            <v>UN</v>
          </cell>
          <cell r="D9779" t="str">
            <v>P0205</v>
          </cell>
          <cell r="E9779">
            <v>40479</v>
          </cell>
          <cell r="F9779">
            <v>27040</v>
          </cell>
        </row>
        <row r="9780">
          <cell r="A9780">
            <v>2179</v>
          </cell>
          <cell r="B9780" t="str">
            <v>POSTES PARA CERCA (H 2.80)</v>
          </cell>
          <cell r="C9780" t="str">
            <v>UN</v>
          </cell>
          <cell r="D9780" t="str">
            <v>P0280</v>
          </cell>
          <cell r="E9780">
            <v>40479</v>
          </cell>
          <cell r="F9780">
            <v>40287</v>
          </cell>
        </row>
        <row r="9781">
          <cell r="A9781">
            <v>2180</v>
          </cell>
          <cell r="B9781" t="str">
            <v>POSTES PARA CERCA (POLO PEQUEÑO)</v>
          </cell>
          <cell r="C9781" t="str">
            <v>UN</v>
          </cell>
          <cell r="D9781" t="str">
            <v>POLO-P</v>
          </cell>
          <cell r="E9781">
            <v>40479</v>
          </cell>
          <cell r="F9781">
            <v>53360</v>
          </cell>
        </row>
        <row r="9782">
          <cell r="A9782">
            <v>101184</v>
          </cell>
          <cell r="B9782" t="str">
            <v>Recub.Fibra de Vidrio 5-9mm Panel dos</v>
          </cell>
          <cell r="C9782" t="str">
            <v>M2</v>
          </cell>
          <cell r="D9782" t="str">
            <v>E-6 R</v>
          </cell>
          <cell r="E9782">
            <v>40479</v>
          </cell>
          <cell r="F9782">
            <v>116000</v>
          </cell>
        </row>
        <row r="9784">
          <cell r="A9784">
            <v>104424</v>
          </cell>
          <cell r="B9784" t="str">
            <v>REJILLA PEATONAL 40X40X8CM CONCRTETO</v>
          </cell>
          <cell r="C9784" t="str">
            <v>und</v>
          </cell>
          <cell r="E9784">
            <v>41114</v>
          </cell>
          <cell r="F9784">
            <v>21510</v>
          </cell>
        </row>
        <row r="9785">
          <cell r="A9785">
            <v>105577</v>
          </cell>
          <cell r="B9785" t="str">
            <v>REJILLA PEATONAL DE 29X50X5 (SUM+</v>
          </cell>
          <cell r="C9785" t="str">
            <v>und</v>
          </cell>
          <cell r="E9785">
            <v>42864</v>
          </cell>
          <cell r="F9785">
            <v>22651</v>
          </cell>
        </row>
        <row r="9786">
          <cell r="A9786">
            <v>104923</v>
          </cell>
          <cell r="B9786" t="str">
            <v>Rejilla sumidero (40X40X10) VEIH. CARCAMO T-B</v>
          </cell>
          <cell r="C9786" t="str">
            <v>UN</v>
          </cell>
          <cell r="E9786">
            <v>42857</v>
          </cell>
          <cell r="F9786">
            <v>73080</v>
          </cell>
        </row>
        <row r="9787">
          <cell r="A9787">
            <v>105274</v>
          </cell>
          <cell r="B9787" t="str">
            <v>RejillaPref.(4.000)(Tr.Veh.Liv)H=9cm;A=31cm;L=5</v>
          </cell>
          <cell r="C9787" t="str">
            <v>UN</v>
          </cell>
          <cell r="E9787">
            <v>41894</v>
          </cell>
          <cell r="F9787">
            <v>15000</v>
          </cell>
        </row>
        <row r="9788">
          <cell r="A9788">
            <v>106683</v>
          </cell>
          <cell r="B9788" t="str">
            <v>Silla bicolor concreto GRC21MP 0.60x0.80</v>
          </cell>
          <cell r="C9788" t="str">
            <v>und</v>
          </cell>
          <cell r="E9788">
            <v>43126</v>
          </cell>
          <cell r="F9788">
            <v>592620</v>
          </cell>
        </row>
        <row r="9789">
          <cell r="A9789">
            <v>106512</v>
          </cell>
          <cell r="B9789" t="str">
            <v>Silla concreto GRC 21MP 0.81x0.64 Segun diseño</v>
          </cell>
          <cell r="C9789" t="str">
            <v>UND</v>
          </cell>
          <cell r="E9789">
            <v>43126</v>
          </cell>
          <cell r="F9789">
            <v>1049580</v>
          </cell>
        </row>
        <row r="9790">
          <cell r="A9790">
            <v>106680</v>
          </cell>
          <cell r="B9790" t="str">
            <v>Silla en concreto GRC 21MP 0,7x0.51 Segun</v>
          </cell>
          <cell r="C9790" t="str">
            <v>und</v>
          </cell>
          <cell r="E9790">
            <v>43126</v>
          </cell>
          <cell r="F9790">
            <v>761600</v>
          </cell>
        </row>
        <row r="9791">
          <cell r="A9791">
            <v>106524</v>
          </cell>
          <cell r="B9791" t="str">
            <v>Silla VINKËL CONCRETO 3000 PSI Y ACERO</v>
          </cell>
          <cell r="C9791" t="str">
            <v>UND</v>
          </cell>
          <cell r="E9791">
            <v>42997</v>
          </cell>
          <cell r="F9791">
            <v>0</v>
          </cell>
        </row>
        <row r="9792">
          <cell r="A9792">
            <v>1676</v>
          </cell>
          <cell r="B9792" t="str">
            <v>VIGUETA</v>
          </cell>
          <cell r="C9792" t="str">
            <v>ML</v>
          </cell>
          <cell r="E9792">
            <v>40479</v>
          </cell>
          <cell r="F9792">
            <v>18700</v>
          </cell>
        </row>
        <row r="9794">
          <cell r="B9794" t="str">
            <v>Tekhne Ltda. Control Integral de Obras</v>
          </cell>
        </row>
        <row r="9798">
          <cell r="B9798" t="str">
            <v>Listado de Insumos</v>
          </cell>
        </row>
        <row r="9800">
          <cell r="A9800">
            <v>43132</v>
          </cell>
          <cell r="C9800" t="str">
            <v>INSTITUTO DISTRITAL DE RECREACION Y</v>
          </cell>
          <cell r="E9800" t="str">
            <v>Página **</v>
          </cell>
        </row>
        <row r="9803">
          <cell r="A9803" t="str">
            <v>Código</v>
          </cell>
          <cell r="B9803" t="str">
            <v>Descripción</v>
          </cell>
          <cell r="D9803" t="str">
            <v>Unidad</v>
          </cell>
          <cell r="F9803" t="str">
            <v>Referencia</v>
          </cell>
        </row>
        <row r="9806">
          <cell r="A9806">
            <v>20</v>
          </cell>
          <cell r="C9806" t="str">
            <v>TUBERIA SUBT,REJILLAS,SUMIDER.</v>
          </cell>
        </row>
        <row r="9809">
          <cell r="A9809">
            <v>104679</v>
          </cell>
          <cell r="B9809" t="str">
            <v>ABRAZADERA TIPO PERA DE 2 1/2"</v>
          </cell>
          <cell r="C9809" t="str">
            <v>UN</v>
          </cell>
          <cell r="E9809">
            <v>41183</v>
          </cell>
          <cell r="F9809">
            <v>1972</v>
          </cell>
        </row>
        <row r="9810">
          <cell r="A9810">
            <v>104680</v>
          </cell>
          <cell r="B9810" t="str">
            <v>ABRAZADERA TIPO PERA DE 3"</v>
          </cell>
          <cell r="C9810" t="str">
            <v>UN</v>
          </cell>
          <cell r="E9810">
            <v>41183</v>
          </cell>
          <cell r="F9810">
            <v>2088</v>
          </cell>
        </row>
        <row r="9812">
          <cell r="A9812">
            <v>3532</v>
          </cell>
          <cell r="B9812" t="str">
            <v>ADAPTADOR ALCANT NOVAFORT 4-110MM</v>
          </cell>
          <cell r="C9812" t="str">
            <v>UN</v>
          </cell>
          <cell r="D9812">
            <v>10054</v>
          </cell>
          <cell r="E9812">
            <v>41036</v>
          </cell>
          <cell r="F9812">
            <v>7434</v>
          </cell>
        </row>
        <row r="9813">
          <cell r="A9813">
            <v>3533</v>
          </cell>
          <cell r="B9813" t="str">
            <v>ADAPTADOR ALCANT NOVAFORT 6-160MM</v>
          </cell>
          <cell r="C9813" t="str">
            <v>UN</v>
          </cell>
          <cell r="D9813">
            <v>10055</v>
          </cell>
          <cell r="E9813">
            <v>41036</v>
          </cell>
          <cell r="F9813">
            <v>27676</v>
          </cell>
        </row>
        <row r="9814">
          <cell r="A9814">
            <v>3534</v>
          </cell>
          <cell r="B9814" t="str">
            <v>ADAPTADOR ALCANT NOVAFORT 8-200MM</v>
          </cell>
          <cell r="C9814" t="str">
            <v>UN</v>
          </cell>
          <cell r="D9814">
            <v>10056</v>
          </cell>
          <cell r="E9814">
            <v>41036</v>
          </cell>
          <cell r="F9814">
            <v>29800</v>
          </cell>
        </row>
        <row r="9816">
          <cell r="A9816">
            <v>105093</v>
          </cell>
          <cell r="B9816" t="str">
            <v>Adaptador Campana ducto electrico tipo DB 2"</v>
          </cell>
          <cell r="C9816" t="str">
            <v>UN</v>
          </cell>
          <cell r="E9816">
            <v>42808</v>
          </cell>
          <cell r="F9816">
            <v>2339</v>
          </cell>
        </row>
        <row r="9817">
          <cell r="A9817">
            <v>105089</v>
          </cell>
          <cell r="B9817" t="str">
            <v>Adaptador CampanaDuctoElectricoTipoTDPØ6"</v>
          </cell>
          <cell r="C9817" t="str">
            <v>UN</v>
          </cell>
          <cell r="E9817">
            <v>42819</v>
          </cell>
          <cell r="F9817">
            <v>12000</v>
          </cell>
        </row>
        <row r="9819">
          <cell r="A9819">
            <v>101751</v>
          </cell>
          <cell r="B9819" t="str">
            <v>ADAPTADOR LIMPIEZA D=6" PVC</v>
          </cell>
          <cell r="C9819" t="str">
            <v>UN</v>
          </cell>
          <cell r="D9819">
            <v>10054</v>
          </cell>
          <cell r="E9819">
            <v>40470</v>
          </cell>
          <cell r="F9819">
            <v>37745</v>
          </cell>
        </row>
        <row r="9820">
          <cell r="A9820">
            <v>1102</v>
          </cell>
          <cell r="B9820" t="str">
            <v>ADAPTADOR UNION Z 3"PVC PAVCO</v>
          </cell>
          <cell r="C9820" t="str">
            <v>ML</v>
          </cell>
          <cell r="D9820">
            <v>12781</v>
          </cell>
          <cell r="E9820">
            <v>40135</v>
          </cell>
          <cell r="F9820">
            <v>27712.400000000001</v>
          </cell>
        </row>
        <row r="9821">
          <cell r="A9821">
            <v>1103</v>
          </cell>
          <cell r="B9821" t="str">
            <v>ADAPTADOR UNION RAPIDA Z 3" PAVCO</v>
          </cell>
          <cell r="C9821" t="str">
            <v>UN</v>
          </cell>
          <cell r="D9821">
            <v>12778</v>
          </cell>
          <cell r="E9821">
            <v>40490</v>
          </cell>
          <cell r="F9821">
            <v>27977</v>
          </cell>
        </row>
        <row r="9822">
          <cell r="A9822">
            <v>102433</v>
          </cell>
          <cell r="B9822" t="str">
            <v>Aro Base Cámara ETB T-13 **</v>
          </cell>
          <cell r="C9822" t="str">
            <v>UN</v>
          </cell>
          <cell r="D9822" t="str">
            <v>MTPA-60</v>
          </cell>
          <cell r="E9822">
            <v>40196</v>
          </cell>
          <cell r="F9822">
            <v>150000</v>
          </cell>
        </row>
        <row r="9823">
          <cell r="A9823">
            <v>100643</v>
          </cell>
          <cell r="B9823" t="str">
            <v>Aro de ajuste pozo prefab para cono h=0.1 **</v>
          </cell>
          <cell r="C9823" t="str">
            <v>UN</v>
          </cell>
          <cell r="D9823" t="str">
            <v>MTPA-60</v>
          </cell>
          <cell r="E9823">
            <v>40148</v>
          </cell>
          <cell r="F9823">
            <v>165460</v>
          </cell>
        </row>
        <row r="9824">
          <cell r="A9824">
            <v>101364</v>
          </cell>
          <cell r="B9824" t="str">
            <v>Aro Separador de Cicloruta SC-01(Sum)**</v>
          </cell>
          <cell r="C9824" t="str">
            <v>UN</v>
          </cell>
          <cell r="D9824" t="str">
            <v>MTPA-60</v>
          </cell>
          <cell r="E9824">
            <v>42871</v>
          </cell>
          <cell r="F9824">
            <v>130900</v>
          </cell>
        </row>
        <row r="9825">
          <cell r="A9825">
            <v>102434</v>
          </cell>
          <cell r="B9825" t="str">
            <v>Aro Tapa Cámara ETB T-13 **</v>
          </cell>
          <cell r="C9825" t="str">
            <v>UN</v>
          </cell>
          <cell r="D9825" t="str">
            <v>MTPA-60</v>
          </cell>
          <cell r="E9825">
            <v>40196</v>
          </cell>
          <cell r="F9825">
            <v>150000</v>
          </cell>
        </row>
        <row r="9826">
          <cell r="A9826">
            <v>100413</v>
          </cell>
          <cell r="B9826" t="str">
            <v>Aro tapa d=1.7 pozo de inspeccion acuec **</v>
          </cell>
          <cell r="C9826" t="str">
            <v>UN</v>
          </cell>
          <cell r="D9826" t="str">
            <v>MTPA-60</v>
          </cell>
          <cell r="E9826">
            <v>42828</v>
          </cell>
          <cell r="F9826">
            <v>696000</v>
          </cell>
        </row>
        <row r="9827">
          <cell r="A9827">
            <v>1125</v>
          </cell>
          <cell r="B9827" t="str">
            <v>ARO/CARGUE + TAPA POZO INSPECCION D=1</v>
          </cell>
          <cell r="C9827" t="str">
            <v>UN</v>
          </cell>
          <cell r="D9827" t="str">
            <v>MTPA-60</v>
          </cell>
          <cell r="E9827">
            <v>42790</v>
          </cell>
          <cell r="F9827">
            <v>321300</v>
          </cell>
        </row>
        <row r="9828">
          <cell r="A9828">
            <v>100639</v>
          </cell>
          <cell r="B9828" t="str">
            <v>Base pref pozo **</v>
          </cell>
          <cell r="C9828" t="str">
            <v>UN</v>
          </cell>
          <cell r="D9828" t="str">
            <v>MTPA-60</v>
          </cell>
          <cell r="E9828">
            <v>40147</v>
          </cell>
          <cell r="F9828">
            <v>592041</v>
          </cell>
        </row>
        <row r="9829">
          <cell r="A9829">
            <v>100418</v>
          </cell>
          <cell r="B9829" t="str">
            <v>Bizcocho TAPA POZO INSPECCION **</v>
          </cell>
          <cell r="C9829" t="str">
            <v>UN</v>
          </cell>
          <cell r="D9829" t="str">
            <v>MTPA-60</v>
          </cell>
          <cell r="E9829">
            <v>41436</v>
          </cell>
          <cell r="F9829">
            <v>707600</v>
          </cell>
        </row>
        <row r="9830">
          <cell r="A9830">
            <v>2132</v>
          </cell>
          <cell r="B9830" t="str">
            <v>CAJA INSPECCION h=30 cm FIBRIT</v>
          </cell>
          <cell r="C9830" t="str">
            <v>UN</v>
          </cell>
          <cell r="D9830" t="str">
            <v>CIT30F</v>
          </cell>
          <cell r="E9830">
            <v>40148</v>
          </cell>
          <cell r="F9830">
            <v>36815</v>
          </cell>
        </row>
        <row r="9831">
          <cell r="A9831">
            <v>1106</v>
          </cell>
          <cell r="B9831" t="str">
            <v>CAJA INSPECCION h=65 cm FIBRIT</v>
          </cell>
          <cell r="C9831" t="str">
            <v>UN</v>
          </cell>
          <cell r="D9831" t="str">
            <v>CAI65F</v>
          </cell>
          <cell r="E9831">
            <v>40148</v>
          </cell>
          <cell r="F9831">
            <v>112305</v>
          </cell>
        </row>
        <row r="9832">
          <cell r="A9832">
            <v>1105</v>
          </cell>
          <cell r="B9832" t="str">
            <v>CAJA INSPECCION Sin Tapa h=30 FIBRIT</v>
          </cell>
          <cell r="C9832" t="str">
            <v>UN</v>
          </cell>
          <cell r="D9832" t="str">
            <v>CIT-30F</v>
          </cell>
          <cell r="E9832">
            <v>40148</v>
          </cell>
          <cell r="F9832">
            <v>36815</v>
          </cell>
        </row>
        <row r="9833">
          <cell r="A9833">
            <v>2836</v>
          </cell>
          <cell r="B9833" t="str">
            <v>CAJA INSPECCION Sin Tapa h=50</v>
          </cell>
          <cell r="C9833" t="str">
            <v>UN</v>
          </cell>
          <cell r="D9833" t="str">
            <v>CAI-97F</v>
          </cell>
          <cell r="E9833">
            <v>43083</v>
          </cell>
          <cell r="F9833">
            <v>69615</v>
          </cell>
        </row>
        <row r="9835">
          <cell r="A9835">
            <v>102586</v>
          </cell>
          <cell r="B9835" t="str">
            <v>CAJA LAMINA PARA CONTROLADOR RIEGO</v>
          </cell>
          <cell r="C9835" t="str">
            <v>UN</v>
          </cell>
          <cell r="E9835">
            <v>42760</v>
          </cell>
          <cell r="F9835">
            <v>152558</v>
          </cell>
        </row>
        <row r="9836">
          <cell r="A9836">
            <v>102214</v>
          </cell>
          <cell r="B9836" t="str">
            <v>CAJA LAMINA PARA REGISTRO ACUEDUCTO</v>
          </cell>
          <cell r="C9836" t="str">
            <v>UN</v>
          </cell>
          <cell r="E9836">
            <v>40070</v>
          </cell>
          <cell r="F9836">
            <v>82000</v>
          </cell>
        </row>
        <row r="9837">
          <cell r="A9837">
            <v>102215</v>
          </cell>
          <cell r="B9837" t="str">
            <v>CAJA PREFABRIC.DE PISO PARA MED.DE</v>
          </cell>
          <cell r="C9837" t="str">
            <v>UN</v>
          </cell>
          <cell r="E9837">
            <v>42618</v>
          </cell>
          <cell r="F9837">
            <v>110664</v>
          </cell>
        </row>
        <row r="9839">
          <cell r="A9839">
            <v>101416</v>
          </cell>
          <cell r="B9839" t="str">
            <v>CAJILLA MEDIDOR ELECTRICO</v>
          </cell>
          <cell r="C9839" t="str">
            <v>UN</v>
          </cell>
          <cell r="D9839" t="str">
            <v>CIMA-530</v>
          </cell>
          <cell r="E9839">
            <v>40150</v>
          </cell>
          <cell r="F9839">
            <v>34800</v>
          </cell>
        </row>
        <row r="9840">
          <cell r="A9840">
            <v>101417</v>
          </cell>
          <cell r="B9840" t="str">
            <v>CAJILLA MEDIDOR ELECTRICO TRIFASICO</v>
          </cell>
          <cell r="C9840" t="str">
            <v>UN</v>
          </cell>
          <cell r="D9840" t="str">
            <v>CIMA-530</v>
          </cell>
          <cell r="E9840">
            <v>40150</v>
          </cell>
          <cell r="F9840">
            <v>63800</v>
          </cell>
        </row>
        <row r="9841">
          <cell r="A9841">
            <v>1104</v>
          </cell>
          <cell r="B9841" t="str">
            <v>CAJILLA MEDIDORES ACUEDUCTO(FIBRIT)</v>
          </cell>
          <cell r="C9841" t="str">
            <v>UN</v>
          </cell>
          <cell r="D9841" t="str">
            <v>CIMA-530</v>
          </cell>
          <cell r="E9841">
            <v>43040</v>
          </cell>
          <cell r="F9841">
            <v>98256</v>
          </cell>
        </row>
        <row r="9842">
          <cell r="A9842">
            <v>103419</v>
          </cell>
          <cell r="B9842" t="str">
            <v>camilla 140*40 Maderplast **</v>
          </cell>
          <cell r="C9842" t="str">
            <v>UN</v>
          </cell>
          <cell r="D9842" t="str">
            <v>R-25-C</v>
          </cell>
          <cell r="E9842">
            <v>40470</v>
          </cell>
          <cell r="F9842">
            <v>185020</v>
          </cell>
        </row>
        <row r="9843">
          <cell r="A9843">
            <v>1107</v>
          </cell>
          <cell r="B9843" t="str">
            <v>CAMPANA REDU/BAJA/ACR ETERNI</v>
          </cell>
          <cell r="C9843" t="str">
            <v>UN</v>
          </cell>
          <cell r="D9843">
            <v>602340000</v>
          </cell>
          <cell r="E9843">
            <v>40147</v>
          </cell>
          <cell r="F9843">
            <v>4563</v>
          </cell>
        </row>
        <row r="9844">
          <cell r="A9844">
            <v>2248</v>
          </cell>
          <cell r="B9844" t="str">
            <v>CAMPANA REDUC/BAJ/ABR ETERNIT</v>
          </cell>
          <cell r="C9844" t="str">
            <v>UN</v>
          </cell>
          <cell r="D9844">
            <v>602330000</v>
          </cell>
          <cell r="E9844">
            <v>40147</v>
          </cell>
          <cell r="F9844">
            <v>4565</v>
          </cell>
        </row>
        <row r="9845">
          <cell r="A9845">
            <v>2247</v>
          </cell>
          <cell r="B9845" t="str">
            <v>CAMPANA REDUC/BAJ/BCR ETERNIT</v>
          </cell>
          <cell r="C9845" t="str">
            <v>UN</v>
          </cell>
          <cell r="D9845">
            <v>602350000</v>
          </cell>
          <cell r="E9845">
            <v>40147</v>
          </cell>
          <cell r="F9845">
            <v>3573</v>
          </cell>
        </row>
        <row r="9846">
          <cell r="A9846">
            <v>2249</v>
          </cell>
          <cell r="B9846" t="str">
            <v>CAMPANA SIMPLE BAJ/AR ETERNIT</v>
          </cell>
          <cell r="C9846" t="str">
            <v>UN</v>
          </cell>
          <cell r="D9846">
            <v>602200000</v>
          </cell>
          <cell r="E9846">
            <v>40147</v>
          </cell>
          <cell r="F9846">
            <v>4239</v>
          </cell>
        </row>
        <row r="9847">
          <cell r="A9847">
            <v>2250</v>
          </cell>
          <cell r="B9847" t="str">
            <v>CAMPANA SIMPLE BAJ/BR ETERNIT</v>
          </cell>
          <cell r="C9847" t="str">
            <v>UN</v>
          </cell>
          <cell r="D9847">
            <v>602210000</v>
          </cell>
          <cell r="E9847">
            <v>40147</v>
          </cell>
          <cell r="F9847">
            <v>3574</v>
          </cell>
        </row>
        <row r="9848">
          <cell r="A9848">
            <v>2251</v>
          </cell>
          <cell r="B9848" t="str">
            <v>CAMPANA SIMPLE BAJ/CR ETERNIT</v>
          </cell>
          <cell r="C9848" t="str">
            <v>UN</v>
          </cell>
          <cell r="D9848">
            <v>602220000</v>
          </cell>
          <cell r="E9848">
            <v>40147</v>
          </cell>
          <cell r="F9848">
            <v>2509</v>
          </cell>
        </row>
        <row r="9849">
          <cell r="A9849">
            <v>552</v>
          </cell>
          <cell r="B9849" t="str">
            <v>CARCAMO H.F.</v>
          </cell>
          <cell r="C9849" t="str">
            <v>UN</v>
          </cell>
          <cell r="D9849" t="str">
            <v>CAR40x100 cm</v>
          </cell>
          <cell r="E9849">
            <v>40147</v>
          </cell>
          <cell r="F9849">
            <v>941444</v>
          </cell>
        </row>
        <row r="9850">
          <cell r="A9850">
            <v>101764</v>
          </cell>
          <cell r="B9850" t="str">
            <v>CODO 11 1/4° PVC 3" PAVCO</v>
          </cell>
          <cell r="C9850" t="str">
            <v>ML</v>
          </cell>
          <cell r="D9850">
            <v>10630</v>
          </cell>
          <cell r="E9850">
            <v>40470</v>
          </cell>
          <cell r="F9850">
            <v>30455</v>
          </cell>
        </row>
        <row r="9851">
          <cell r="A9851">
            <v>3537</v>
          </cell>
          <cell r="B9851" t="str">
            <v>CODO 45° ALCANT NOVAFORT 110MM PAVCO</v>
          </cell>
          <cell r="C9851" t="str">
            <v>UN</v>
          </cell>
          <cell r="D9851">
            <v>10698</v>
          </cell>
          <cell r="E9851">
            <v>41036</v>
          </cell>
          <cell r="F9851">
            <v>12747</v>
          </cell>
        </row>
        <row r="9852">
          <cell r="A9852">
            <v>3538</v>
          </cell>
          <cell r="B9852" t="str">
            <v>CODO 45° ALCANT NOVAFORT 160MM</v>
          </cell>
          <cell r="C9852" t="str">
            <v>UN</v>
          </cell>
          <cell r="D9852">
            <v>10699</v>
          </cell>
          <cell r="E9852">
            <v>42305</v>
          </cell>
          <cell r="F9852">
            <v>31920</v>
          </cell>
        </row>
        <row r="9853">
          <cell r="A9853">
            <v>3535</v>
          </cell>
          <cell r="B9853" t="str">
            <v>CODO 90° ALCANT NOVAFORT 110MM PAVCO</v>
          </cell>
          <cell r="C9853" t="str">
            <v>UN</v>
          </cell>
          <cell r="D9853">
            <v>10708</v>
          </cell>
          <cell r="E9853">
            <v>41036</v>
          </cell>
          <cell r="F9853">
            <v>25274</v>
          </cell>
        </row>
        <row r="9854">
          <cell r="A9854">
            <v>3536</v>
          </cell>
          <cell r="B9854" t="str">
            <v>CODO 90° ALCANT NOVAFORT 160MM PAVCO</v>
          </cell>
          <cell r="C9854" t="str">
            <v>UN</v>
          </cell>
          <cell r="D9854">
            <v>10709</v>
          </cell>
          <cell r="E9854">
            <v>41036</v>
          </cell>
          <cell r="F9854">
            <v>58650</v>
          </cell>
        </row>
        <row r="9855">
          <cell r="A9855">
            <v>1100</v>
          </cell>
          <cell r="B9855" t="str">
            <v>CODO ALCANT 90° CxE 4" PAVCO</v>
          </cell>
          <cell r="C9855" t="str">
            <v>UN</v>
          </cell>
          <cell r="D9855">
            <v>10714</v>
          </cell>
          <cell r="E9855">
            <v>40470</v>
          </cell>
          <cell r="F9855">
            <v>10662</v>
          </cell>
        </row>
        <row r="9856">
          <cell r="A9856">
            <v>1112</v>
          </cell>
          <cell r="B9856" t="str">
            <v>CODO RECTO DE GRES 4" MOORE</v>
          </cell>
          <cell r="C9856" t="str">
            <v>UN</v>
          </cell>
          <cell r="D9856">
            <v>282</v>
          </cell>
          <cell r="E9856">
            <v>40156</v>
          </cell>
          <cell r="F9856">
            <v>20317</v>
          </cell>
        </row>
        <row r="9857">
          <cell r="A9857">
            <v>1113</v>
          </cell>
          <cell r="B9857" t="str">
            <v>CODO RECTO DE GRES 6" MOORE</v>
          </cell>
          <cell r="C9857" t="str">
            <v>UN</v>
          </cell>
          <cell r="D9857">
            <v>283</v>
          </cell>
          <cell r="E9857">
            <v>40156</v>
          </cell>
          <cell r="F9857">
            <v>25389</v>
          </cell>
        </row>
        <row r="9858">
          <cell r="A9858">
            <v>2484</v>
          </cell>
          <cell r="B9858" t="str">
            <v>CODO RECTO DE GRES 8" MOORE</v>
          </cell>
          <cell r="C9858" t="str">
            <v>UN</v>
          </cell>
          <cell r="D9858">
            <v>284</v>
          </cell>
          <cell r="E9858">
            <v>39889</v>
          </cell>
          <cell r="F9858">
            <v>50778</v>
          </cell>
        </row>
        <row r="9859">
          <cell r="A9859">
            <v>1114</v>
          </cell>
          <cell r="B9859" t="str">
            <v>CODO UNION Z 90° 3"PVC PAVCO</v>
          </cell>
          <cell r="C9859" t="str">
            <v>UN</v>
          </cell>
          <cell r="D9859">
            <v>13458</v>
          </cell>
          <cell r="E9859">
            <v>40135</v>
          </cell>
          <cell r="F9859">
            <v>98767</v>
          </cell>
        </row>
        <row r="9860">
          <cell r="A9860">
            <v>1115</v>
          </cell>
          <cell r="B9860" t="str">
            <v>CODO UNION Z 90° 4" PAVCO</v>
          </cell>
          <cell r="C9860" t="str">
            <v>ML</v>
          </cell>
          <cell r="D9860">
            <v>13457</v>
          </cell>
          <cell r="E9860">
            <v>40135</v>
          </cell>
          <cell r="F9860">
            <v>168828</v>
          </cell>
        </row>
        <row r="9863">
          <cell r="B9863" t="str">
            <v>Tekhne Ltda. Control Integral de Obras</v>
          </cell>
        </row>
        <row r="9867">
          <cell r="B9867" t="str">
            <v>Listado de Insumos</v>
          </cell>
        </row>
        <row r="9869">
          <cell r="A9869">
            <v>43132</v>
          </cell>
          <cell r="C9869" t="str">
            <v>INSTITUTO DISTRITAL DE RECREACION Y</v>
          </cell>
          <cell r="E9869" t="str">
            <v>Página **</v>
          </cell>
        </row>
        <row r="9872">
          <cell r="A9872" t="str">
            <v>Código</v>
          </cell>
          <cell r="B9872" t="str">
            <v>Descripción</v>
          </cell>
          <cell r="D9872" t="str">
            <v>Unidad</v>
          </cell>
          <cell r="F9872" t="str">
            <v>Referencia</v>
          </cell>
        </row>
        <row r="9875">
          <cell r="A9875">
            <v>100644</v>
          </cell>
          <cell r="B9875" t="str">
            <v>Cono excentrico pozo 1.2*0.6 h=0.75 prefab **</v>
          </cell>
          <cell r="C9875" t="str">
            <v>UN</v>
          </cell>
          <cell r="D9875" t="str">
            <v>MTPA-60</v>
          </cell>
          <cell r="E9875">
            <v>39665</v>
          </cell>
          <cell r="F9875">
            <v>179670</v>
          </cell>
        </row>
        <row r="9876">
          <cell r="A9876">
            <v>1117</v>
          </cell>
          <cell r="B9876" t="str">
            <v>CUNETA PARA VIAS L= 1.00</v>
          </cell>
          <cell r="C9876" t="str">
            <v>UN</v>
          </cell>
          <cell r="D9876" t="str">
            <v>CU-30-10</v>
          </cell>
          <cell r="E9876">
            <v>40143</v>
          </cell>
          <cell r="F9876">
            <v>22354</v>
          </cell>
        </row>
        <row r="9877">
          <cell r="A9877">
            <v>101387</v>
          </cell>
          <cell r="B9877" t="str">
            <v>Cuneta Prefabricada</v>
          </cell>
          <cell r="C9877" t="str">
            <v>UN</v>
          </cell>
          <cell r="D9877" t="str">
            <v>CU-30-10</v>
          </cell>
          <cell r="E9877">
            <v>42079</v>
          </cell>
          <cell r="F9877">
            <v>40701</v>
          </cell>
        </row>
        <row r="9878">
          <cell r="A9878">
            <v>136</v>
          </cell>
          <cell r="B9878" t="str">
            <v>CUPULA CONCENTRICA 5"x3" Br.</v>
          </cell>
          <cell r="C9878" t="str">
            <v>UN</v>
          </cell>
          <cell r="D9878" t="str">
            <v>CC5"x3"</v>
          </cell>
          <cell r="E9878">
            <v>40142</v>
          </cell>
          <cell r="F9878">
            <v>92138</v>
          </cell>
        </row>
        <row r="9879">
          <cell r="A9879">
            <v>1118</v>
          </cell>
          <cell r="B9879" t="str">
            <v>CUPULA TRADICIONAL C-4"x2" Aluminio.</v>
          </cell>
          <cell r="C9879" t="str">
            <v>UN</v>
          </cell>
          <cell r="D9879" t="str">
            <v>C4"X2"</v>
          </cell>
          <cell r="E9879">
            <v>42214</v>
          </cell>
          <cell r="F9879">
            <v>6032</v>
          </cell>
        </row>
        <row r="9880">
          <cell r="A9880">
            <v>1109</v>
          </cell>
          <cell r="B9880" t="str">
            <v>CURVO DE GRES 4" MOORE</v>
          </cell>
          <cell r="C9880" t="str">
            <v>UN</v>
          </cell>
          <cell r="D9880" t="str">
            <v>SEGUNDAS</v>
          </cell>
          <cell r="E9880">
            <v>40136</v>
          </cell>
          <cell r="F9880">
            <v>20317</v>
          </cell>
        </row>
        <row r="9881">
          <cell r="A9881">
            <v>1110</v>
          </cell>
          <cell r="B9881" t="str">
            <v>CURVO DE GRES 6" MOORE</v>
          </cell>
          <cell r="C9881" t="str">
            <v>UN</v>
          </cell>
          <cell r="D9881">
            <v>273</v>
          </cell>
          <cell r="E9881">
            <v>40136</v>
          </cell>
          <cell r="F9881">
            <v>25389</v>
          </cell>
        </row>
        <row r="9883">
          <cell r="A9883">
            <v>1160</v>
          </cell>
          <cell r="B9883" t="str">
            <v>DUCTO 4" (Tubo 4 M)MLC ETERNIT</v>
          </cell>
          <cell r="C9883" t="str">
            <v>ML</v>
          </cell>
          <cell r="E9883">
            <v>40170</v>
          </cell>
          <cell r="F9883">
            <v>6593</v>
          </cell>
        </row>
        <row r="9885">
          <cell r="A9885">
            <v>9436</v>
          </cell>
          <cell r="B9885" t="str">
            <v>EXTRACTOR OLOR 15x15 cm</v>
          </cell>
          <cell r="C9885" t="str">
            <v>UN</v>
          </cell>
          <cell r="D9885">
            <v>506</v>
          </cell>
          <cell r="E9885">
            <v>40140</v>
          </cell>
          <cell r="F9885">
            <v>70284</v>
          </cell>
        </row>
        <row r="9886">
          <cell r="A9886">
            <v>2404</v>
          </cell>
          <cell r="B9886" t="str">
            <v>EXTRACTOR OLOR 20x20 cm</v>
          </cell>
          <cell r="C9886" t="str">
            <v>UN</v>
          </cell>
          <cell r="D9886">
            <v>508</v>
          </cell>
          <cell r="E9886">
            <v>40140</v>
          </cell>
          <cell r="F9886">
            <v>74576</v>
          </cell>
        </row>
        <row r="9887">
          <cell r="A9887">
            <v>100016</v>
          </cell>
          <cell r="B9887" t="str">
            <v>Geodren planar e= 5.0mm (goeText+geoRed)</v>
          </cell>
          <cell r="C9887" t="str">
            <v>ML</v>
          </cell>
          <cell r="D9887">
            <v>2063859207</v>
          </cell>
          <cell r="E9887">
            <v>42796</v>
          </cell>
          <cell r="F9887">
            <v>24709</v>
          </cell>
        </row>
        <row r="9888">
          <cell r="A9888">
            <v>100675</v>
          </cell>
          <cell r="B9888" t="str">
            <v>Geodren planar e= 5.0mm (goeText+geoRed)</v>
          </cell>
          <cell r="C9888" t="str">
            <v>ML</v>
          </cell>
          <cell r="D9888">
            <v>2063859207</v>
          </cell>
          <cell r="E9888">
            <v>42796</v>
          </cell>
          <cell r="F9888">
            <v>52068</v>
          </cell>
        </row>
        <row r="9889">
          <cell r="A9889">
            <v>3549</v>
          </cell>
          <cell r="B9889" t="str">
            <v>HIDROSELLO ALCANT NOVAFORT 110MM</v>
          </cell>
          <cell r="C9889" t="str">
            <v>UN</v>
          </cell>
          <cell r="D9889">
            <v>390064</v>
          </cell>
          <cell r="E9889">
            <v>41036</v>
          </cell>
          <cell r="F9889">
            <v>1477</v>
          </cell>
        </row>
        <row r="9890">
          <cell r="A9890">
            <v>3550</v>
          </cell>
          <cell r="B9890" t="str">
            <v>HIDROSELLO ALCANT NOVAFORT 160MM</v>
          </cell>
          <cell r="C9890" t="str">
            <v>UN</v>
          </cell>
          <cell r="D9890">
            <v>390065</v>
          </cell>
          <cell r="E9890">
            <v>41036</v>
          </cell>
          <cell r="F9890">
            <v>2399</v>
          </cell>
        </row>
        <row r="9891">
          <cell r="A9891">
            <v>3551</v>
          </cell>
          <cell r="B9891" t="str">
            <v>HIDROSELLO ALCANT NOVAFORT 200MM</v>
          </cell>
          <cell r="C9891" t="str">
            <v>UN</v>
          </cell>
          <cell r="D9891">
            <v>390066</v>
          </cell>
          <cell r="E9891">
            <v>41036</v>
          </cell>
          <cell r="F9891">
            <v>4335</v>
          </cell>
        </row>
        <row r="9892">
          <cell r="A9892">
            <v>2109</v>
          </cell>
          <cell r="B9892" t="str">
            <v>HIDROSELLO ALCANT NOVAFORT 250MM</v>
          </cell>
          <cell r="C9892" t="str">
            <v>UN</v>
          </cell>
          <cell r="D9892">
            <v>390067</v>
          </cell>
          <cell r="E9892">
            <v>41036</v>
          </cell>
          <cell r="F9892">
            <v>7871</v>
          </cell>
        </row>
        <row r="9893">
          <cell r="A9893">
            <v>2111</v>
          </cell>
          <cell r="B9893" t="str">
            <v>HIDROSELLO ALCANT NOVAFORT 315MM</v>
          </cell>
          <cell r="C9893" t="str">
            <v>UN</v>
          </cell>
          <cell r="D9893">
            <v>390068</v>
          </cell>
          <cell r="E9893">
            <v>41036</v>
          </cell>
          <cell r="F9893">
            <v>15884</v>
          </cell>
        </row>
        <row r="9894">
          <cell r="A9894">
            <v>2112</v>
          </cell>
          <cell r="B9894" t="str">
            <v>HIDROSELLO ALCANT NOVAFORT 400MM</v>
          </cell>
          <cell r="C9894" t="str">
            <v>UN</v>
          </cell>
          <cell r="D9894">
            <v>390069</v>
          </cell>
          <cell r="E9894">
            <v>41036</v>
          </cell>
          <cell r="F9894">
            <v>32347</v>
          </cell>
        </row>
        <row r="9895">
          <cell r="A9895">
            <v>2113</v>
          </cell>
          <cell r="B9895" t="str">
            <v>HIDROSELLO ALCANT NOVAFORT 450MM</v>
          </cell>
          <cell r="C9895" t="str">
            <v>UN</v>
          </cell>
          <cell r="D9895">
            <v>390070</v>
          </cell>
          <cell r="E9895">
            <v>41036</v>
          </cell>
          <cell r="F9895">
            <v>46757</v>
          </cell>
        </row>
        <row r="9896">
          <cell r="A9896">
            <v>2114</v>
          </cell>
          <cell r="B9896" t="str">
            <v>HIDROSELLO ALCANT NOVAFORT 500MM</v>
          </cell>
          <cell r="C9896" t="str">
            <v>UN</v>
          </cell>
          <cell r="D9896">
            <v>390071</v>
          </cell>
          <cell r="E9896">
            <v>41036</v>
          </cell>
          <cell r="F9896">
            <v>52601</v>
          </cell>
        </row>
        <row r="9897">
          <cell r="A9897">
            <v>1123</v>
          </cell>
          <cell r="B9897" t="str">
            <v>MARCO REJILLA EN CONCRETO PREF.</v>
          </cell>
          <cell r="C9897" t="str">
            <v>UN</v>
          </cell>
          <cell r="D9897" t="str">
            <v>MR-70</v>
          </cell>
          <cell r="E9897">
            <v>42832</v>
          </cell>
          <cell r="F9897">
            <v>71800</v>
          </cell>
        </row>
        <row r="9898">
          <cell r="A9898">
            <v>100636</v>
          </cell>
          <cell r="B9898" t="str">
            <v>Marco Rejilla sumidero lateral EAAB 14*100*L=65</v>
          </cell>
          <cell r="C9898" t="str">
            <v>UN</v>
          </cell>
          <cell r="D9898" t="str">
            <v>R-25-C</v>
          </cell>
          <cell r="E9898">
            <v>40142</v>
          </cell>
          <cell r="F9898">
            <v>42746</v>
          </cell>
        </row>
        <row r="9899">
          <cell r="A9899">
            <v>102249</v>
          </cell>
          <cell r="B9899" t="str">
            <v>MARCO Y CONTRAM.FUND.CONC. CAJA</v>
          </cell>
          <cell r="C9899" t="str">
            <v>UN</v>
          </cell>
          <cell r="D9899" t="str">
            <v>MTPA-60</v>
          </cell>
          <cell r="E9899">
            <v>40682</v>
          </cell>
          <cell r="F9899">
            <v>146392</v>
          </cell>
        </row>
        <row r="9900">
          <cell r="A9900">
            <v>101779</v>
          </cell>
          <cell r="B9900" t="str">
            <v>MARCO Y TAPA CAJA INSPECCION CS275 **</v>
          </cell>
          <cell r="C9900" t="str">
            <v>UN</v>
          </cell>
          <cell r="D9900" t="str">
            <v>CAI-TP</v>
          </cell>
          <cell r="E9900">
            <v>42789</v>
          </cell>
          <cell r="F9900">
            <v>304500</v>
          </cell>
        </row>
        <row r="9901">
          <cell r="A9901">
            <v>100414</v>
          </cell>
          <cell r="B9901" t="str">
            <v>Marco y tapa para camara CS276 **</v>
          </cell>
          <cell r="C9901" t="str">
            <v>UN</v>
          </cell>
          <cell r="D9901" t="str">
            <v>MTPA-60</v>
          </cell>
          <cell r="E9901">
            <v>42807</v>
          </cell>
          <cell r="F9901">
            <v>542880</v>
          </cell>
        </row>
        <row r="9903">
          <cell r="A9903">
            <v>105104</v>
          </cell>
          <cell r="B9903" t="str">
            <v>Marco+Tapa(Äng+Plat+acero+Conc.3.000)Caja</v>
          </cell>
          <cell r="C9903" t="str">
            <v>UN</v>
          </cell>
          <cell r="E9903">
            <v>42809</v>
          </cell>
          <cell r="F9903">
            <v>58310</v>
          </cell>
        </row>
        <row r="9905">
          <cell r="A9905">
            <v>100647</v>
          </cell>
          <cell r="B9905" t="str">
            <v>Placa pozo 1.0*h=0.20 prefab **</v>
          </cell>
          <cell r="C9905" t="str">
            <v>UN</v>
          </cell>
          <cell r="D9905" t="str">
            <v>MTPA-60</v>
          </cell>
          <cell r="E9905">
            <v>39665</v>
          </cell>
          <cell r="F9905">
            <v>151898</v>
          </cell>
        </row>
        <row r="9906">
          <cell r="A9906">
            <v>100646</v>
          </cell>
          <cell r="B9906" t="str">
            <v>Placa pozo 1.7*h=0.25 prefab **</v>
          </cell>
          <cell r="C9906" t="str">
            <v>UN</v>
          </cell>
          <cell r="D9906" t="str">
            <v>MTPA-60</v>
          </cell>
          <cell r="E9906">
            <v>39665</v>
          </cell>
          <cell r="F9906">
            <v>485586</v>
          </cell>
        </row>
        <row r="9907">
          <cell r="A9907">
            <v>319</v>
          </cell>
          <cell r="B9907" t="str">
            <v>REJILLA para H.F. 4"x3" Al.</v>
          </cell>
          <cell r="C9907" t="str">
            <v>UN</v>
          </cell>
          <cell r="D9907" t="str">
            <v>H4"x3"</v>
          </cell>
          <cell r="E9907">
            <v>40141</v>
          </cell>
          <cell r="F9907">
            <v>3036</v>
          </cell>
        </row>
        <row r="9909">
          <cell r="A9909">
            <v>1318</v>
          </cell>
          <cell r="B9909" t="str">
            <v>REJILLA VETILACION 15*15</v>
          </cell>
          <cell r="C9909" t="str">
            <v>UN</v>
          </cell>
          <cell r="E9909">
            <v>39884</v>
          </cell>
          <cell r="F9909">
            <v>2899</v>
          </cell>
        </row>
        <row r="9910">
          <cell r="A9910">
            <v>1322</v>
          </cell>
          <cell r="B9910" t="str">
            <v>REJILLA VETILACION 20*20</v>
          </cell>
          <cell r="C9910" t="str">
            <v>UN</v>
          </cell>
          <cell r="E9910">
            <v>39870</v>
          </cell>
          <cell r="F9910">
            <v>12000</v>
          </cell>
        </row>
        <row r="9912">
          <cell r="A9912">
            <v>100239</v>
          </cell>
          <cell r="B9912" t="str">
            <v>Rejilla Aluminio TC 3"x2" (Tradic.Concentrica)</v>
          </cell>
          <cell r="C9912" t="str">
            <v>UN</v>
          </cell>
          <cell r="D9912" t="str">
            <v>Galvanizado</v>
          </cell>
          <cell r="E9912">
            <v>42859</v>
          </cell>
          <cell r="F9912">
            <v>5700</v>
          </cell>
        </row>
        <row r="9913">
          <cell r="A9913">
            <v>100238</v>
          </cell>
          <cell r="B9913" t="str">
            <v>Rejilla Aluminio brillante HC 4"x3" **</v>
          </cell>
          <cell r="C9913" t="str">
            <v>UN</v>
          </cell>
          <cell r="D9913" t="str">
            <v>Galvanizado</v>
          </cell>
          <cell r="E9913">
            <v>42836</v>
          </cell>
          <cell r="F9913">
            <v>6000</v>
          </cell>
        </row>
        <row r="9914">
          <cell r="A9914">
            <v>100237</v>
          </cell>
          <cell r="B9914" t="str">
            <v>Rejilla Aluminio brillante HC 5"x3" **</v>
          </cell>
          <cell r="C9914" t="str">
            <v>UN</v>
          </cell>
          <cell r="D9914" t="str">
            <v>Galvanizado</v>
          </cell>
          <cell r="E9914">
            <v>40876</v>
          </cell>
          <cell r="F9914">
            <v>7459</v>
          </cell>
        </row>
        <row r="9915">
          <cell r="A9915">
            <v>102314</v>
          </cell>
          <cell r="B9915" t="str">
            <v>Rejilla Aluminio brillante HC 5"x3" **</v>
          </cell>
          <cell r="C9915" t="str">
            <v>UN</v>
          </cell>
          <cell r="D9915" t="str">
            <v>Galvanizado</v>
          </cell>
          <cell r="E9915">
            <v>40876</v>
          </cell>
          <cell r="F9915">
            <v>7459</v>
          </cell>
        </row>
        <row r="9916">
          <cell r="A9916">
            <v>100236</v>
          </cell>
          <cell r="B9916" t="str">
            <v>Rejilla Aluminio brillante TC 6"x4" **</v>
          </cell>
          <cell r="C9916" t="str">
            <v>UN</v>
          </cell>
          <cell r="D9916" t="str">
            <v>Galvanizado</v>
          </cell>
          <cell r="E9916">
            <v>40241</v>
          </cell>
          <cell r="F9916">
            <v>6885</v>
          </cell>
        </row>
        <row r="9917">
          <cell r="A9917">
            <v>366</v>
          </cell>
          <cell r="B9917" t="str">
            <v>REJILLA ALUMINIO CON SOSCO (3"x2")</v>
          </cell>
          <cell r="C9917" t="str">
            <v>UN</v>
          </cell>
          <cell r="D9917" t="str">
            <v>S3"x2"</v>
          </cell>
          <cell r="E9917">
            <v>42853</v>
          </cell>
          <cell r="F9917">
            <v>3117</v>
          </cell>
        </row>
        <row r="9919">
          <cell r="A9919">
            <v>1307</v>
          </cell>
          <cell r="B9919" t="str">
            <v>REJILLA ALUMINIO CON SOSCO 3*2</v>
          </cell>
          <cell r="C9919" t="str">
            <v>UN</v>
          </cell>
          <cell r="E9919">
            <v>42264</v>
          </cell>
          <cell r="F9919">
            <v>4060</v>
          </cell>
        </row>
        <row r="9920">
          <cell r="A9920">
            <v>1308</v>
          </cell>
          <cell r="B9920" t="str">
            <v>REJILLA ALUMINIO CON SOSCO 4*3</v>
          </cell>
          <cell r="C9920" t="str">
            <v>UN</v>
          </cell>
          <cell r="E9920">
            <v>40875</v>
          </cell>
          <cell r="F9920">
            <v>4037</v>
          </cell>
        </row>
        <row r="9921">
          <cell r="A9921">
            <v>1310</v>
          </cell>
          <cell r="B9921" t="str">
            <v>REJILLA ALUMINIO CON SOSCO 5*4</v>
          </cell>
          <cell r="C9921" t="str">
            <v>UN</v>
          </cell>
          <cell r="E9921">
            <v>40875</v>
          </cell>
          <cell r="F9921">
            <v>6055</v>
          </cell>
        </row>
        <row r="9922">
          <cell r="A9922">
            <v>1311</v>
          </cell>
          <cell r="B9922" t="str">
            <v>REJILLA ALUMINIO CON SOSCO 6*4</v>
          </cell>
          <cell r="C9922" t="str">
            <v>UN</v>
          </cell>
          <cell r="E9922">
            <v>40875</v>
          </cell>
          <cell r="F9922">
            <v>7250</v>
          </cell>
        </row>
        <row r="9923">
          <cell r="A9923">
            <v>1312</v>
          </cell>
          <cell r="B9923" t="str">
            <v>REJILLA ALUMINIO PLANA T3</v>
          </cell>
          <cell r="C9923" t="str">
            <v>UN</v>
          </cell>
          <cell r="E9923">
            <v>40875</v>
          </cell>
          <cell r="F9923">
            <v>1183</v>
          </cell>
        </row>
        <row r="9924">
          <cell r="A9924">
            <v>1313</v>
          </cell>
          <cell r="B9924" t="str">
            <v>REJILLA ALUMINIO PLANA T4</v>
          </cell>
          <cell r="C9924" t="str">
            <v>UN</v>
          </cell>
          <cell r="E9924">
            <v>40875</v>
          </cell>
          <cell r="F9924">
            <v>1891</v>
          </cell>
        </row>
        <row r="9926">
          <cell r="A9926">
            <v>315</v>
          </cell>
          <cell r="B9926" t="str">
            <v>REJILLA ANTICUCARACHA 3"x2" COMBINADA</v>
          </cell>
          <cell r="C9926" t="str">
            <v>UN</v>
          </cell>
          <cell r="D9926" t="str">
            <v>TA3x2"</v>
          </cell>
          <cell r="E9926">
            <v>40875</v>
          </cell>
          <cell r="F9926">
            <v>4280</v>
          </cell>
        </row>
        <row r="9927">
          <cell r="A9927">
            <v>316</v>
          </cell>
          <cell r="B9927" t="str">
            <v>REJILLA ANTICUCARACHA 6"x4" Al.</v>
          </cell>
          <cell r="C9927" t="str">
            <v>UN</v>
          </cell>
          <cell r="D9927" t="str">
            <v>TA6x4"</v>
          </cell>
          <cell r="E9927">
            <v>40875</v>
          </cell>
          <cell r="F9927">
            <v>7772</v>
          </cell>
        </row>
        <row r="9928">
          <cell r="A9928">
            <v>100240</v>
          </cell>
          <cell r="B9928" t="str">
            <v>Rejilla Bronce brillante TC 3"x2" **</v>
          </cell>
          <cell r="C9928" t="str">
            <v>UN</v>
          </cell>
          <cell r="D9928" t="str">
            <v>Galvanizado</v>
          </cell>
          <cell r="E9928">
            <v>40207</v>
          </cell>
          <cell r="F9928">
            <v>8408</v>
          </cell>
        </row>
        <row r="9929">
          <cell r="A9929">
            <v>100241</v>
          </cell>
          <cell r="B9929" t="str">
            <v>Rejilla Bronce brillante TC 4"x3" **</v>
          </cell>
          <cell r="C9929" t="str">
            <v>UN</v>
          </cell>
          <cell r="D9929" t="str">
            <v>Galvanizado</v>
          </cell>
          <cell r="E9929">
            <v>40875</v>
          </cell>
          <cell r="F9929">
            <v>15312</v>
          </cell>
        </row>
        <row r="9930">
          <cell r="A9930">
            <v>317</v>
          </cell>
          <cell r="B9930" t="str">
            <v>REJILLA CONCENTRICA 3"x2" COMBINADA</v>
          </cell>
          <cell r="C9930" t="str">
            <v>UN</v>
          </cell>
          <cell r="D9930" t="str">
            <v>TC3x2"</v>
          </cell>
          <cell r="E9930">
            <v>40140</v>
          </cell>
          <cell r="F9930">
            <v>6589</v>
          </cell>
        </row>
        <row r="9931">
          <cell r="A9931">
            <v>1212</v>
          </cell>
          <cell r="B9931" t="str">
            <v>REJILLA CONCENTRICA.ALUMINIOt.TC-3x2"</v>
          </cell>
          <cell r="C9931" t="str">
            <v>UN</v>
          </cell>
          <cell r="D9931" t="str">
            <v>TC-3x2" Al.</v>
          </cell>
          <cell r="E9931">
            <v>42790</v>
          </cell>
          <cell r="F9931">
            <v>5500</v>
          </cell>
        </row>
        <row r="9933">
          <cell r="A9933">
            <v>1314</v>
          </cell>
          <cell r="B9933" t="str">
            <v>REJILLA CUPULA 5*3 ALUMINIO</v>
          </cell>
          <cell r="C9933" t="str">
            <v>UN</v>
          </cell>
          <cell r="E9933">
            <v>42776</v>
          </cell>
          <cell r="F9933">
            <v>14900</v>
          </cell>
        </row>
        <row r="9935">
          <cell r="B9935" t="str">
            <v>Tekhne Ltda. Control Integral de Obras</v>
          </cell>
        </row>
        <row r="9939">
          <cell r="B9939" t="str">
            <v>Listado de Insumos</v>
          </cell>
        </row>
        <row r="9941">
          <cell r="A9941">
            <v>43132</v>
          </cell>
          <cell r="C9941" t="str">
            <v>INSTITUTO DISTRITAL DE RECREACION Y</v>
          </cell>
          <cell r="E9941" t="str">
            <v>Página **</v>
          </cell>
        </row>
        <row r="9944">
          <cell r="A9944" t="str">
            <v>Código</v>
          </cell>
          <cell r="B9944" t="str">
            <v>Descripción</v>
          </cell>
          <cell r="D9944" t="str">
            <v>Unidad</v>
          </cell>
          <cell r="F9944" t="str">
            <v>Referencia</v>
          </cell>
        </row>
        <row r="9947">
          <cell r="A9947">
            <v>1315</v>
          </cell>
          <cell r="B9947" t="str">
            <v>REJILLA CUPULA 6*4 ALUMINIO</v>
          </cell>
          <cell r="C9947" t="str">
            <v>UN</v>
          </cell>
          <cell r="E9947">
            <v>42142</v>
          </cell>
          <cell r="F9947">
            <v>24400</v>
          </cell>
        </row>
        <row r="9948">
          <cell r="A9948">
            <v>102316</v>
          </cell>
          <cell r="B9948" t="str">
            <v>REJILLA CUPULA ALUMINIO 4X3**</v>
          </cell>
          <cell r="C9948" t="str">
            <v>UN</v>
          </cell>
          <cell r="E9948">
            <v>41204</v>
          </cell>
          <cell r="F9948">
            <v>8900</v>
          </cell>
        </row>
        <row r="9949">
          <cell r="A9949">
            <v>102315</v>
          </cell>
          <cell r="B9949" t="str">
            <v>REJILLA CUPULA ALUMINIO 6X4**</v>
          </cell>
          <cell r="C9949" t="str">
            <v>UN</v>
          </cell>
          <cell r="E9949">
            <v>42852</v>
          </cell>
          <cell r="F9949">
            <v>23900</v>
          </cell>
        </row>
        <row r="9951">
          <cell r="A9951">
            <v>385</v>
          </cell>
          <cell r="B9951" t="str">
            <v>REJILLA DE ARBOL DE 120 cm. H.F.</v>
          </cell>
          <cell r="C9951" t="str">
            <v>UN</v>
          </cell>
          <cell r="D9951" t="str">
            <v>RA 120x40cm</v>
          </cell>
          <cell r="E9951">
            <v>40217</v>
          </cell>
          <cell r="F9951">
            <v>1114841</v>
          </cell>
        </row>
        <row r="9952">
          <cell r="A9952">
            <v>2623</v>
          </cell>
          <cell r="B9952" t="str">
            <v>REJILLA DESARENADORES C-50x120 Cm</v>
          </cell>
          <cell r="C9952" t="str">
            <v>UN</v>
          </cell>
          <cell r="D9952" t="str">
            <v>CAR-50x120</v>
          </cell>
          <cell r="E9952">
            <v>40141</v>
          </cell>
          <cell r="F9952">
            <v>1636504</v>
          </cell>
        </row>
        <row r="9954">
          <cell r="A9954">
            <v>2626</v>
          </cell>
          <cell r="B9954" t="str">
            <v>REJILLA DESARENADORES SB-30x70 Cm</v>
          </cell>
          <cell r="C9954" t="str">
            <v>UN</v>
          </cell>
          <cell r="E9954">
            <v>40249</v>
          </cell>
          <cell r="F9954">
            <v>747875</v>
          </cell>
        </row>
        <row r="9956">
          <cell r="A9956">
            <v>649</v>
          </cell>
          <cell r="B9956" t="str">
            <v>REJILLA EN CONCRETO PREF, 45X83X14</v>
          </cell>
          <cell r="C9956" t="str">
            <v>UN</v>
          </cell>
          <cell r="D9956" t="str">
            <v>R-77-MP</v>
          </cell>
          <cell r="E9956">
            <v>42832</v>
          </cell>
          <cell r="F9956">
            <v>136386</v>
          </cell>
        </row>
        <row r="9957">
          <cell r="A9957">
            <v>103040</v>
          </cell>
          <cell r="B9957" t="str">
            <v>Rejilla indust.T(ASTM A-36)0.90x2.00mGalvan. **</v>
          </cell>
          <cell r="C9957" t="str">
            <v>UN</v>
          </cell>
          <cell r="D9957" t="str">
            <v>Galvanizado</v>
          </cell>
          <cell r="E9957">
            <v>40374</v>
          </cell>
          <cell r="F9957">
            <v>459778</v>
          </cell>
        </row>
        <row r="9958">
          <cell r="A9958">
            <v>2358</v>
          </cell>
          <cell r="B9958" t="str">
            <v>REJILLA LAVADERO 2 1/2" + S/sosco</v>
          </cell>
          <cell r="C9958" t="str">
            <v>UN</v>
          </cell>
          <cell r="D9958">
            <v>9</v>
          </cell>
          <cell r="E9958">
            <v>40141</v>
          </cell>
          <cell r="F9958">
            <v>1431</v>
          </cell>
        </row>
        <row r="9959">
          <cell r="A9959">
            <v>347</v>
          </cell>
          <cell r="B9959" t="str">
            <v>REJILLA LAVADERO 5x7cmx1 ½ "Al.</v>
          </cell>
          <cell r="C9959" t="str">
            <v>UN</v>
          </cell>
          <cell r="D9959" t="str">
            <v>L5x7cm x11/2</v>
          </cell>
          <cell r="E9959">
            <v>40140</v>
          </cell>
          <cell r="F9959">
            <v>2285</v>
          </cell>
        </row>
        <row r="9960">
          <cell r="A9960">
            <v>2615</v>
          </cell>
          <cell r="B9960" t="str">
            <v>REJILLA LAVADERO L-2 ½"x 1 ½" Al.</v>
          </cell>
          <cell r="C9960" t="str">
            <v>UN</v>
          </cell>
          <cell r="D9960" t="str">
            <v>L-2 ½"x 1 ½"</v>
          </cell>
          <cell r="E9960">
            <v>40140</v>
          </cell>
          <cell r="F9960">
            <v>591</v>
          </cell>
        </row>
        <row r="9961">
          <cell r="A9961">
            <v>9437</v>
          </cell>
          <cell r="B9961" t="str">
            <v>REJILLA LINEA SOCIAL 3" X 2" C /sosco</v>
          </cell>
          <cell r="C9961" t="str">
            <v>UN</v>
          </cell>
          <cell r="D9961">
            <v>15</v>
          </cell>
          <cell r="E9961">
            <v>40141</v>
          </cell>
          <cell r="F9961">
            <v>1948</v>
          </cell>
        </row>
        <row r="9963">
          <cell r="A9963">
            <v>106506</v>
          </cell>
          <cell r="B9963" t="str">
            <v>REJILLA P/PISO PLASTICA CON SOSCO 4" x 3"</v>
          </cell>
          <cell r="C9963" t="str">
            <v>und</v>
          </cell>
          <cell r="E9963">
            <v>42997</v>
          </cell>
          <cell r="F9963">
            <v>2979</v>
          </cell>
        </row>
        <row r="9965">
          <cell r="A9965">
            <v>2357</v>
          </cell>
          <cell r="B9965" t="str">
            <v>REJILLA PLAST.3"plana cte.</v>
          </cell>
          <cell r="C9965" t="str">
            <v>UN</v>
          </cell>
          <cell r="D9965">
            <v>13</v>
          </cell>
          <cell r="E9965">
            <v>40239</v>
          </cell>
          <cell r="F9965">
            <v>1624</v>
          </cell>
        </row>
        <row r="9966">
          <cell r="A9966">
            <v>9441</v>
          </cell>
          <cell r="B9966" t="str">
            <v>REJILLA PLAST.3x2" C/sosco Anticucaracha</v>
          </cell>
          <cell r="C9966" t="str">
            <v>UN</v>
          </cell>
          <cell r="D9966">
            <v>17</v>
          </cell>
          <cell r="E9966">
            <v>40140</v>
          </cell>
          <cell r="F9966">
            <v>1386</v>
          </cell>
        </row>
        <row r="9967">
          <cell r="A9967">
            <v>2275</v>
          </cell>
          <cell r="B9967" t="str">
            <v>REJILLA PLAST.3x2"C/sosco cuad.cte</v>
          </cell>
          <cell r="C9967" t="str">
            <v>UN</v>
          </cell>
          <cell r="D9967">
            <v>2</v>
          </cell>
          <cell r="E9967">
            <v>40141</v>
          </cell>
          <cell r="F9967">
            <v>829</v>
          </cell>
        </row>
        <row r="9968">
          <cell r="A9968">
            <v>2354</v>
          </cell>
          <cell r="B9968" t="str">
            <v>REJILLA PLAST.3x2"C/sosco cuad.gal</v>
          </cell>
          <cell r="C9968" t="str">
            <v>UN</v>
          </cell>
          <cell r="D9968">
            <v>4</v>
          </cell>
          <cell r="E9968">
            <v>40141</v>
          </cell>
          <cell r="F9968">
            <v>829</v>
          </cell>
        </row>
        <row r="9969">
          <cell r="A9969">
            <v>2345</v>
          </cell>
          <cell r="B9969" t="str">
            <v>REJILLA PLAST.3x2"c/sosco cuadrada</v>
          </cell>
          <cell r="C9969" t="str">
            <v>UN</v>
          </cell>
          <cell r="D9969">
            <v>18</v>
          </cell>
          <cell r="E9969">
            <v>42857</v>
          </cell>
          <cell r="F9969">
            <v>2023</v>
          </cell>
        </row>
        <row r="9970">
          <cell r="A9970">
            <v>9439</v>
          </cell>
          <cell r="B9970" t="str">
            <v>REJILLA PLAST.4x3"C/sosco Cte</v>
          </cell>
          <cell r="C9970" t="str">
            <v>UN</v>
          </cell>
          <cell r="D9970">
            <v>26</v>
          </cell>
          <cell r="E9970">
            <v>40533</v>
          </cell>
          <cell r="F9970">
            <v>1939</v>
          </cell>
        </row>
        <row r="9971">
          <cell r="A9971">
            <v>9438</v>
          </cell>
          <cell r="B9971" t="str">
            <v>REJILLA PLAST.5x3"C/sosco Cte</v>
          </cell>
          <cell r="C9971" t="str">
            <v>UN</v>
          </cell>
          <cell r="D9971">
            <v>21</v>
          </cell>
          <cell r="E9971">
            <v>40141</v>
          </cell>
          <cell r="F9971">
            <v>2422</v>
          </cell>
        </row>
        <row r="9972">
          <cell r="A9972">
            <v>9440</v>
          </cell>
          <cell r="B9972" t="str">
            <v>REJILLA PLAST.5x4"C/sosco Cte</v>
          </cell>
          <cell r="C9972" t="str">
            <v>UN</v>
          </cell>
          <cell r="D9972">
            <v>29</v>
          </cell>
          <cell r="E9972">
            <v>40141</v>
          </cell>
          <cell r="F9972">
            <v>2795</v>
          </cell>
        </row>
        <row r="9973">
          <cell r="A9973">
            <v>2156</v>
          </cell>
          <cell r="B9973" t="str">
            <v>REJILLA PLASTICA 3x2" C/sosco cte.</v>
          </cell>
          <cell r="C9973" t="str">
            <v>UN</v>
          </cell>
          <cell r="D9973">
            <v>1</v>
          </cell>
          <cell r="E9973">
            <v>40140</v>
          </cell>
          <cell r="F9973">
            <v>1386</v>
          </cell>
        </row>
        <row r="9975">
          <cell r="A9975">
            <v>1316</v>
          </cell>
          <cell r="B9975" t="str">
            <v>REJILLA PLASTICA BLANCA 3*2</v>
          </cell>
          <cell r="C9975" t="str">
            <v>UN</v>
          </cell>
          <cell r="E9975">
            <v>39884</v>
          </cell>
          <cell r="F9975">
            <v>1361</v>
          </cell>
        </row>
        <row r="9977">
          <cell r="A9977">
            <v>9434</v>
          </cell>
          <cell r="B9977" t="str">
            <v>REJILLA SIFON SOSCO 4.5X3.5CM</v>
          </cell>
          <cell r="C9977" t="str">
            <v>UN</v>
          </cell>
          <cell r="D9977">
            <v>37</v>
          </cell>
          <cell r="E9977">
            <v>40141</v>
          </cell>
          <cell r="F9977">
            <v>829</v>
          </cell>
        </row>
        <row r="9978">
          <cell r="A9978">
            <v>1130</v>
          </cell>
          <cell r="B9978" t="str">
            <v>REJILLA SIN CROMAR GRIVAL</v>
          </cell>
          <cell r="C9978" t="str">
            <v>UN</v>
          </cell>
          <cell r="D9978" t="str">
            <v>93705Gris</v>
          </cell>
          <cell r="E9978">
            <v>39893</v>
          </cell>
          <cell r="F9978">
            <v>3724</v>
          </cell>
        </row>
        <row r="9979">
          <cell r="A9979">
            <v>101068</v>
          </cell>
          <cell r="B9979" t="str">
            <v>Rejilla sumidero (.50x.50X.15) TITAN VEHIC.</v>
          </cell>
          <cell r="C9979" t="str">
            <v>UN</v>
          </cell>
          <cell r="D9979" t="str">
            <v>Galvanizado</v>
          </cell>
          <cell r="E9979">
            <v>40142</v>
          </cell>
          <cell r="F9979">
            <v>94041</v>
          </cell>
        </row>
        <row r="9980">
          <cell r="A9980">
            <v>101183</v>
          </cell>
          <cell r="B9980" t="str">
            <v>Rejilla sumidero (0.25X1X0.4) Peat. Maderplast **</v>
          </cell>
          <cell r="C9980" t="str">
            <v>UN</v>
          </cell>
          <cell r="D9980" t="str">
            <v>R-25-C</v>
          </cell>
          <cell r="E9980">
            <v>40144</v>
          </cell>
          <cell r="F9980">
            <v>192560</v>
          </cell>
        </row>
        <row r="9981">
          <cell r="A9981">
            <v>101187</v>
          </cell>
          <cell r="B9981" t="str">
            <v>Rejilla sumidero (0.25X1X0.4) Veh. Maderplast **</v>
          </cell>
          <cell r="C9981" t="str">
            <v>UN</v>
          </cell>
          <cell r="D9981" t="str">
            <v>R-25-C</v>
          </cell>
          <cell r="E9981">
            <v>40144</v>
          </cell>
          <cell r="F9981">
            <v>270280</v>
          </cell>
        </row>
        <row r="9982">
          <cell r="A9982">
            <v>101188</v>
          </cell>
          <cell r="B9982" t="str">
            <v>Rejilla sumidero (0.25X1X0.4) Veh.P. Maderplast **</v>
          </cell>
          <cell r="C9982" t="str">
            <v>UN</v>
          </cell>
          <cell r="D9982" t="str">
            <v>R-25-C</v>
          </cell>
          <cell r="E9982">
            <v>40144</v>
          </cell>
          <cell r="F9982">
            <v>270280</v>
          </cell>
        </row>
        <row r="9983">
          <cell r="A9983">
            <v>101146</v>
          </cell>
          <cell r="B9983" t="str">
            <v>Rejilla sumidero (0.29X1X0.4) Peat. Maderplast **</v>
          </cell>
          <cell r="C9983" t="str">
            <v>UN</v>
          </cell>
          <cell r="D9983" t="str">
            <v>R-25-C</v>
          </cell>
          <cell r="E9983">
            <v>42829</v>
          </cell>
          <cell r="F9983">
            <v>255850</v>
          </cell>
        </row>
        <row r="9984">
          <cell r="A9984">
            <v>101189</v>
          </cell>
          <cell r="B9984" t="str">
            <v>Rejilla sumidero (0.29X1X0.4) Veh. Maderplast **</v>
          </cell>
          <cell r="C9984" t="str">
            <v>UN</v>
          </cell>
          <cell r="D9984" t="str">
            <v>R-25-C</v>
          </cell>
          <cell r="E9984">
            <v>40144</v>
          </cell>
          <cell r="F9984">
            <v>313200</v>
          </cell>
        </row>
        <row r="9985">
          <cell r="A9985">
            <v>101190</v>
          </cell>
          <cell r="B9985" t="str">
            <v>Rejilla sumidero (0.29X1X0.4) Veh.P. Maderplast **</v>
          </cell>
          <cell r="C9985" t="str">
            <v>UN</v>
          </cell>
          <cell r="D9985" t="str">
            <v>R-25-C</v>
          </cell>
          <cell r="E9985">
            <v>40144</v>
          </cell>
          <cell r="F9985">
            <v>313200</v>
          </cell>
        </row>
        <row r="9986">
          <cell r="A9986">
            <v>101185</v>
          </cell>
          <cell r="B9986" t="str">
            <v>Rejilla sumidero (0.40X1X0.4) Peat. Maderplast **</v>
          </cell>
          <cell r="C9986" t="str">
            <v>UN</v>
          </cell>
          <cell r="D9986" t="str">
            <v>R-25-C</v>
          </cell>
          <cell r="E9986">
            <v>40144</v>
          </cell>
          <cell r="F9986">
            <v>317840</v>
          </cell>
        </row>
        <row r="9987">
          <cell r="A9987">
            <v>101191</v>
          </cell>
          <cell r="B9987" t="str">
            <v>Rejilla sumidero (0.40X1X0.4) Veh. Maderplast **</v>
          </cell>
          <cell r="C9987" t="str">
            <v>UN</v>
          </cell>
          <cell r="D9987" t="str">
            <v>R-25-C</v>
          </cell>
          <cell r="E9987">
            <v>40144</v>
          </cell>
          <cell r="F9987">
            <v>431520</v>
          </cell>
        </row>
        <row r="9988">
          <cell r="A9988">
            <v>101192</v>
          </cell>
          <cell r="B9988" t="str">
            <v>Rejilla sumidero (0.40X1X0.4) Veh.P. Maderplast **</v>
          </cell>
          <cell r="C9988" t="str">
            <v>UN</v>
          </cell>
          <cell r="D9988" t="str">
            <v>R-25-C</v>
          </cell>
          <cell r="E9988">
            <v>41809</v>
          </cell>
          <cell r="F9988">
            <v>233700</v>
          </cell>
        </row>
        <row r="9989">
          <cell r="A9989">
            <v>101186</v>
          </cell>
          <cell r="B9989" t="str">
            <v>Rejilla sumidero (0.46X1X0.4) Peat. Maderplast **</v>
          </cell>
          <cell r="C9989" t="str">
            <v>UN</v>
          </cell>
          <cell r="D9989" t="str">
            <v>R-25-C</v>
          </cell>
          <cell r="E9989">
            <v>42829</v>
          </cell>
          <cell r="F9989">
            <v>386750</v>
          </cell>
        </row>
        <row r="9990">
          <cell r="A9990">
            <v>101193</v>
          </cell>
          <cell r="B9990" t="str">
            <v>Rejilla sumidero (0.46X1X0.4) Veh. Maderplast **</v>
          </cell>
          <cell r="C9990" t="str">
            <v>UN</v>
          </cell>
          <cell r="D9990" t="str">
            <v>R-25-C</v>
          </cell>
          <cell r="E9990">
            <v>40247</v>
          </cell>
          <cell r="F9990">
            <v>347768</v>
          </cell>
        </row>
        <row r="9991">
          <cell r="A9991">
            <v>101194</v>
          </cell>
          <cell r="B9991" t="str">
            <v>Rejilla sumidero (0.46X1X0.4) Veh.P. Maderplast **</v>
          </cell>
          <cell r="C9991" t="str">
            <v>UN</v>
          </cell>
          <cell r="D9991" t="str">
            <v>R-25-C</v>
          </cell>
          <cell r="E9991">
            <v>40144</v>
          </cell>
          <cell r="F9991">
            <v>495320</v>
          </cell>
        </row>
        <row r="9993">
          <cell r="A9993">
            <v>101158</v>
          </cell>
          <cell r="B9993" t="str">
            <v>Rejilla sumidero (33*25*6) PEAT. FIBRIT **</v>
          </cell>
          <cell r="C9993" t="str">
            <v>UN</v>
          </cell>
          <cell r="E9993">
            <v>42102</v>
          </cell>
          <cell r="F9993">
            <v>23498</v>
          </cell>
        </row>
        <row r="9994">
          <cell r="A9994">
            <v>101159</v>
          </cell>
          <cell r="B9994" t="str">
            <v>Rejilla sumidero (33*25*8) VEH. FIBRIT **</v>
          </cell>
          <cell r="C9994" t="str">
            <v>UN</v>
          </cell>
          <cell r="E9994">
            <v>40945</v>
          </cell>
          <cell r="F9994">
            <v>38072</v>
          </cell>
        </row>
        <row r="9995">
          <cell r="A9995">
            <v>101153</v>
          </cell>
          <cell r="B9995" t="str">
            <v>Rejilla sumidero (33*46*10) VEH.P FIBRIT **</v>
          </cell>
          <cell r="C9995" t="str">
            <v>UN</v>
          </cell>
          <cell r="E9995">
            <v>40945</v>
          </cell>
          <cell r="F9995">
            <v>52334</v>
          </cell>
        </row>
        <row r="9996">
          <cell r="A9996">
            <v>101151</v>
          </cell>
          <cell r="B9996" t="str">
            <v>Rejilla sumidero (40*40*6) PEAT. FIBRIT **</v>
          </cell>
          <cell r="C9996" t="str">
            <v>UN</v>
          </cell>
          <cell r="E9996">
            <v>42013</v>
          </cell>
          <cell r="F9996">
            <v>44810</v>
          </cell>
        </row>
        <row r="9997">
          <cell r="A9997">
            <v>101156</v>
          </cell>
          <cell r="B9997" t="str">
            <v>Rejilla sumidero (40*40*6) PEATONAL</v>
          </cell>
          <cell r="C9997" t="str">
            <v>UN</v>
          </cell>
          <cell r="E9997">
            <v>42828</v>
          </cell>
          <cell r="F9997">
            <v>19040</v>
          </cell>
        </row>
        <row r="9998">
          <cell r="A9998">
            <v>101154</v>
          </cell>
          <cell r="B9998" t="str">
            <v>Rejilla sumidero (40*40*6) PEATONAL.</v>
          </cell>
          <cell r="C9998" t="str">
            <v>UN</v>
          </cell>
          <cell r="E9998">
            <v>42947</v>
          </cell>
          <cell r="F9998">
            <v>19040</v>
          </cell>
        </row>
        <row r="9999">
          <cell r="A9999">
            <v>101155</v>
          </cell>
          <cell r="B9999" t="str">
            <v>Rejilla sumidero (46*40*10) PEAT. 4000psi **</v>
          </cell>
          <cell r="C9999" t="str">
            <v>UN</v>
          </cell>
          <cell r="E9999">
            <v>40954</v>
          </cell>
          <cell r="F9999">
            <v>64400</v>
          </cell>
        </row>
        <row r="10001">
          <cell r="A10001">
            <v>101147</v>
          </cell>
          <cell r="B10001" t="str">
            <v>Rejilla sumidero (46X33X10) Peaton</v>
          </cell>
          <cell r="C10001" t="str">
            <v>UN</v>
          </cell>
          <cell r="D10001" t="str">
            <v>R-25-C</v>
          </cell>
          <cell r="E10001">
            <v>42759</v>
          </cell>
          <cell r="F10001">
            <v>70334</v>
          </cell>
        </row>
        <row r="10002">
          <cell r="A10002">
            <v>101148</v>
          </cell>
          <cell r="B10002" t="str">
            <v>Rejilla sumidero (46X33X10) VEH.LIVIANO-</v>
          </cell>
          <cell r="C10002" t="str">
            <v>UN</v>
          </cell>
          <cell r="D10002" t="str">
            <v>R-25-C</v>
          </cell>
          <cell r="E10002">
            <v>42817</v>
          </cell>
          <cell r="F10002">
            <v>76028</v>
          </cell>
        </row>
        <row r="10003">
          <cell r="A10003">
            <v>102403</v>
          </cell>
          <cell r="B10003" t="str">
            <v>REJILLA SUMIDERO Continuo 25cm</v>
          </cell>
          <cell r="C10003" t="str">
            <v>UN</v>
          </cell>
          <cell r="D10003" t="str">
            <v>R-25-C</v>
          </cell>
          <cell r="E10003">
            <v>39891</v>
          </cell>
          <cell r="F10003">
            <v>25935</v>
          </cell>
        </row>
        <row r="10004">
          <cell r="A10004">
            <v>3913</v>
          </cell>
          <cell r="B10004" t="str">
            <v>REJILLA SUMIDERO Continuo 25cm (peatonal)</v>
          </cell>
          <cell r="C10004" t="str">
            <v>UN</v>
          </cell>
          <cell r="D10004" t="str">
            <v>R-25-C</v>
          </cell>
          <cell r="E10004">
            <v>40220</v>
          </cell>
          <cell r="F10004">
            <v>25246</v>
          </cell>
        </row>
        <row r="10005">
          <cell r="A10005">
            <v>1137</v>
          </cell>
          <cell r="B10005" t="str">
            <v>REJILLA SUMIDERO Continuo 46cm</v>
          </cell>
          <cell r="C10005" t="str">
            <v>UN</v>
          </cell>
          <cell r="D10005" t="str">
            <v>R-46-P</v>
          </cell>
          <cell r="E10005">
            <v>40143</v>
          </cell>
          <cell r="F10005">
            <v>74477</v>
          </cell>
        </row>
        <row r="10007">
          <cell r="B10007" t="str">
            <v>Tekhne Ltda. Control Integral de Obras</v>
          </cell>
        </row>
        <row r="10011">
          <cell r="B10011" t="str">
            <v>Listado de Insumos</v>
          </cell>
        </row>
        <row r="10013">
          <cell r="A10013">
            <v>43132</v>
          </cell>
          <cell r="C10013" t="str">
            <v>INSTITUTO DISTRITAL DE RECREACION Y</v>
          </cell>
          <cell r="E10013" t="str">
            <v>Página **</v>
          </cell>
        </row>
        <row r="10016">
          <cell r="A10016" t="str">
            <v>Código</v>
          </cell>
          <cell r="B10016" t="str">
            <v>Descripción</v>
          </cell>
          <cell r="D10016" t="str">
            <v>Unidad</v>
          </cell>
          <cell r="F10016" t="str">
            <v>Referencia</v>
          </cell>
        </row>
        <row r="10019">
          <cell r="A10019">
            <v>3914</v>
          </cell>
          <cell r="B10019" t="str">
            <v>REJILLA SUMIDERO Continuo 85cm</v>
          </cell>
          <cell r="C10019" t="str">
            <v>UN</v>
          </cell>
          <cell r="D10019" t="str">
            <v>R-85-P</v>
          </cell>
          <cell r="E10019">
            <v>40143</v>
          </cell>
          <cell r="F10019">
            <v>174300</v>
          </cell>
        </row>
        <row r="10020">
          <cell r="A10020">
            <v>102404</v>
          </cell>
          <cell r="B10020" t="str">
            <v>REJILLA SUMIDERO Continuo 85cm</v>
          </cell>
          <cell r="C10020" t="str">
            <v>UN</v>
          </cell>
          <cell r="D10020" t="str">
            <v>R-85-P</v>
          </cell>
          <cell r="E10020">
            <v>39891</v>
          </cell>
          <cell r="F10020">
            <v>203082</v>
          </cell>
        </row>
        <row r="10021">
          <cell r="A10021">
            <v>100634</v>
          </cell>
          <cell r="B10021" t="str">
            <v>Rejilla sumidero lateral EAAB 14*83*L=45 **</v>
          </cell>
          <cell r="C10021" t="str">
            <v>UN</v>
          </cell>
          <cell r="D10021" t="str">
            <v>R-25-C</v>
          </cell>
          <cell r="E10021">
            <v>40143</v>
          </cell>
          <cell r="F10021">
            <v>182993</v>
          </cell>
        </row>
        <row r="10022">
          <cell r="A10022">
            <v>100635</v>
          </cell>
          <cell r="B10022" t="str">
            <v>Rejilla sumidero lateral EAAB 14*83*L=45 nueva **</v>
          </cell>
          <cell r="C10022" t="str">
            <v>UN</v>
          </cell>
          <cell r="D10022" t="str">
            <v>R-25-C</v>
          </cell>
          <cell r="E10022">
            <v>40142</v>
          </cell>
          <cell r="F10022">
            <v>104632</v>
          </cell>
        </row>
        <row r="10023">
          <cell r="A10023">
            <v>100951</v>
          </cell>
          <cell r="B10023" t="str">
            <v>Rejilla sumidero Peatonal Continuo 33x46x10**</v>
          </cell>
          <cell r="C10023" t="str">
            <v>UN</v>
          </cell>
          <cell r="D10023" t="str">
            <v>R-46-P</v>
          </cell>
          <cell r="E10023">
            <v>42793</v>
          </cell>
          <cell r="F10023">
            <v>57584</v>
          </cell>
        </row>
        <row r="10024">
          <cell r="A10024">
            <v>100637</v>
          </cell>
          <cell r="B10024" t="str">
            <v>Rejilla sumidero transvers EAAB 14*50*L=50</v>
          </cell>
          <cell r="C10024" t="str">
            <v>UN</v>
          </cell>
          <cell r="D10024" t="str">
            <v>R-25-C</v>
          </cell>
          <cell r="E10024">
            <v>40142</v>
          </cell>
          <cell r="F10024">
            <v>94041</v>
          </cell>
        </row>
        <row r="10025">
          <cell r="A10025">
            <v>1138</v>
          </cell>
          <cell r="B10025" t="str">
            <v>REJILLA SUMIDERO VIAL 68x33x10 (fundicion)</v>
          </cell>
          <cell r="C10025" t="str">
            <v>UN</v>
          </cell>
          <cell r="D10025" t="str">
            <v>R-70-MP</v>
          </cell>
          <cell r="E10025">
            <v>42828</v>
          </cell>
          <cell r="F10025">
            <v>261800</v>
          </cell>
        </row>
        <row r="10027">
          <cell r="A10027">
            <v>101157</v>
          </cell>
          <cell r="B10027" t="str">
            <v>Rejilla</v>
          </cell>
          <cell r="C10027" t="str">
            <v>UN</v>
          </cell>
          <cell r="E10027">
            <v>41726</v>
          </cell>
          <cell r="F10027">
            <v>61161</v>
          </cell>
        </row>
        <row r="10029">
          <cell r="A10029">
            <v>623</v>
          </cell>
          <cell r="B10029" t="str">
            <v>REJILLA TIPO "A 30x30"</v>
          </cell>
          <cell r="C10029" t="str">
            <v>UN</v>
          </cell>
          <cell r="D10029" t="str">
            <v>Galvanizado</v>
          </cell>
          <cell r="E10029">
            <v>40144</v>
          </cell>
          <cell r="F10029">
            <v>482560</v>
          </cell>
        </row>
        <row r="10030">
          <cell r="A10030">
            <v>653</v>
          </cell>
          <cell r="B10030" t="str">
            <v>REJILLA TIPO "A 50x50"</v>
          </cell>
          <cell r="C10030" t="str">
            <v>UN</v>
          </cell>
          <cell r="D10030" t="str">
            <v>Galvanizado</v>
          </cell>
          <cell r="E10030">
            <v>40144</v>
          </cell>
          <cell r="F10030">
            <v>339880</v>
          </cell>
        </row>
        <row r="10031">
          <cell r="A10031">
            <v>628</v>
          </cell>
          <cell r="B10031" t="str">
            <v>REJILLA TIPO "S 30x100"</v>
          </cell>
          <cell r="C10031" t="str">
            <v>UN</v>
          </cell>
          <cell r="D10031" t="str">
            <v>Galvanizado</v>
          </cell>
          <cell r="E10031">
            <v>40144</v>
          </cell>
          <cell r="F10031">
            <v>361920</v>
          </cell>
        </row>
        <row r="10032">
          <cell r="A10032">
            <v>599</v>
          </cell>
          <cell r="B10032" t="str">
            <v>REJILLA TIPO "T 30x100"</v>
          </cell>
          <cell r="C10032" t="str">
            <v>UN</v>
          </cell>
          <cell r="D10032" t="str">
            <v>Galvanizado</v>
          </cell>
          <cell r="E10032">
            <v>40144</v>
          </cell>
          <cell r="F10032">
            <v>365400</v>
          </cell>
        </row>
        <row r="10033">
          <cell r="A10033">
            <v>630</v>
          </cell>
          <cell r="B10033" t="str">
            <v>REJILLA TIPO "T 30x50"</v>
          </cell>
          <cell r="C10033" t="str">
            <v>UN</v>
          </cell>
          <cell r="D10033" t="str">
            <v>Galvanizado</v>
          </cell>
          <cell r="E10033">
            <v>40144</v>
          </cell>
          <cell r="F10033">
            <v>469000</v>
          </cell>
        </row>
        <row r="10034">
          <cell r="A10034">
            <v>168</v>
          </cell>
          <cell r="B10034" t="str">
            <v>REJILLA TRADICIONAL 3"x1 ½" Al.</v>
          </cell>
          <cell r="C10034" t="str">
            <v>UN</v>
          </cell>
          <cell r="D10034" t="str">
            <v>T3x1½ "</v>
          </cell>
          <cell r="E10034">
            <v>40140</v>
          </cell>
          <cell r="F10034">
            <v>2353</v>
          </cell>
        </row>
        <row r="10035">
          <cell r="A10035">
            <v>171</v>
          </cell>
          <cell r="B10035" t="str">
            <v>REJILLA TRADICIONAL 3"x2" Br.</v>
          </cell>
          <cell r="C10035" t="str">
            <v>UN</v>
          </cell>
          <cell r="D10035" t="str">
            <v>T3x2"</v>
          </cell>
          <cell r="E10035">
            <v>40141</v>
          </cell>
          <cell r="F10035">
            <v>8408</v>
          </cell>
        </row>
        <row r="10036">
          <cell r="A10036">
            <v>312</v>
          </cell>
          <cell r="B10036" t="str">
            <v>REJILLA TRADICIONAL 5"x3" Al.</v>
          </cell>
          <cell r="C10036" t="str">
            <v>UN</v>
          </cell>
          <cell r="D10036" t="str">
            <v>T5"x3 "</v>
          </cell>
          <cell r="E10036">
            <v>40140</v>
          </cell>
          <cell r="F10036">
            <v>6037</v>
          </cell>
        </row>
        <row r="10037">
          <cell r="A10037">
            <v>314</v>
          </cell>
          <cell r="B10037" t="str">
            <v>REJILLA TRADICIONAL 6"x4" Al.</v>
          </cell>
          <cell r="C10037" t="str">
            <v>UN</v>
          </cell>
          <cell r="D10037" t="str">
            <v>T6"x4 "</v>
          </cell>
          <cell r="E10037">
            <v>40140</v>
          </cell>
          <cell r="F10037">
            <v>7528</v>
          </cell>
        </row>
        <row r="10038">
          <cell r="A10038">
            <v>389</v>
          </cell>
          <cell r="B10038" t="str">
            <v>REJILLA TRADICIONAL PLASTICO 3"x2"</v>
          </cell>
          <cell r="C10038" t="str">
            <v>UN</v>
          </cell>
          <cell r="D10038" t="str">
            <v>T3x2"</v>
          </cell>
          <cell r="E10038">
            <v>40141</v>
          </cell>
          <cell r="F10038">
            <v>829</v>
          </cell>
        </row>
        <row r="10039">
          <cell r="A10039">
            <v>370</v>
          </cell>
          <cell r="B10039" t="str">
            <v>REJILLA VENT. TRADICIONAL 3" Al. 15x15</v>
          </cell>
          <cell r="C10039" t="str">
            <v>UN</v>
          </cell>
          <cell r="D10039" t="str">
            <v>3"</v>
          </cell>
          <cell r="E10039">
            <v>40140</v>
          </cell>
          <cell r="F10039">
            <v>5028</v>
          </cell>
        </row>
        <row r="10040">
          <cell r="A10040">
            <v>9442</v>
          </cell>
          <cell r="B10040" t="str">
            <v>REJILLA VENTILACION DE GAS PLAST 20x20cm</v>
          </cell>
          <cell r="C10040" t="str">
            <v>UN</v>
          </cell>
          <cell r="D10040">
            <v>30</v>
          </cell>
          <cell r="E10040">
            <v>40154</v>
          </cell>
          <cell r="F10040">
            <v>3656</v>
          </cell>
        </row>
        <row r="10041">
          <cell r="A10041">
            <v>2363</v>
          </cell>
          <cell r="B10041" t="str">
            <v>REJILLA VENTILACION PLAST 15x15cm.</v>
          </cell>
          <cell r="C10041" t="str">
            <v>UN</v>
          </cell>
          <cell r="D10041">
            <v>7</v>
          </cell>
          <cell r="E10041">
            <v>40154</v>
          </cell>
          <cell r="F10041">
            <v>2944</v>
          </cell>
        </row>
        <row r="10042">
          <cell r="A10042">
            <v>2366</v>
          </cell>
          <cell r="B10042" t="str">
            <v>REJILLA VENTILACION PLAST 20x20cm</v>
          </cell>
          <cell r="C10042" t="str">
            <v>UN</v>
          </cell>
          <cell r="D10042">
            <v>8</v>
          </cell>
          <cell r="E10042">
            <v>42993</v>
          </cell>
          <cell r="F10042">
            <v>2300</v>
          </cell>
        </row>
        <row r="10043">
          <cell r="A10043">
            <v>104950</v>
          </cell>
          <cell r="B10043" t="str">
            <v>Seccion pozo 0.70 CM</v>
          </cell>
          <cell r="C10043" t="str">
            <v>UN</v>
          </cell>
          <cell r="D10043" t="str">
            <v>MTPA-60</v>
          </cell>
          <cell r="E10043">
            <v>41463</v>
          </cell>
          <cell r="F10043">
            <v>97022</v>
          </cell>
        </row>
        <row r="10044">
          <cell r="A10044">
            <v>100641</v>
          </cell>
          <cell r="B10044" t="str">
            <v>Seccion pozo 1.2*h=0.50 prefab **</v>
          </cell>
          <cell r="C10044" t="str">
            <v>UN</v>
          </cell>
          <cell r="D10044" t="str">
            <v>MTPA-60</v>
          </cell>
          <cell r="E10044">
            <v>41859</v>
          </cell>
          <cell r="F10044">
            <v>327584</v>
          </cell>
        </row>
        <row r="10045">
          <cell r="A10045">
            <v>100640</v>
          </cell>
          <cell r="B10045" t="str">
            <v>Seccion pozo 1.2*h=1.0 prefab **</v>
          </cell>
          <cell r="C10045" t="str">
            <v>UN</v>
          </cell>
          <cell r="D10045" t="str">
            <v>MTPA-60</v>
          </cell>
          <cell r="E10045">
            <v>40141</v>
          </cell>
          <cell r="F10045">
            <v>392295</v>
          </cell>
        </row>
        <row r="10046">
          <cell r="A10046">
            <v>100642</v>
          </cell>
          <cell r="B10046" t="str">
            <v>Seccion pozo D=1.2*h=0.25 prefab e=0.10m **</v>
          </cell>
          <cell r="C10046" t="str">
            <v>UN</v>
          </cell>
          <cell r="D10046" t="str">
            <v>MTPA-60</v>
          </cell>
          <cell r="E10046">
            <v>41859</v>
          </cell>
          <cell r="F10046">
            <v>209264</v>
          </cell>
        </row>
        <row r="10047">
          <cell r="A10047">
            <v>2414</v>
          </cell>
          <cell r="B10047" t="str">
            <v>SIFON CONCENTRICO 4"x3" Br.</v>
          </cell>
          <cell r="C10047" t="str">
            <v>UN</v>
          </cell>
          <cell r="D10047" t="str">
            <v>SC4"x3"</v>
          </cell>
          <cell r="E10047">
            <v>40142</v>
          </cell>
          <cell r="F10047">
            <v>69890</v>
          </cell>
        </row>
        <row r="10048">
          <cell r="A10048">
            <v>101848</v>
          </cell>
          <cell r="B10048" t="str">
            <v>Sifon PVC-S D=2 " - 180° **</v>
          </cell>
          <cell r="C10048" t="str">
            <v>UN</v>
          </cell>
          <cell r="D10048">
            <v>36219060</v>
          </cell>
          <cell r="E10048">
            <v>42853</v>
          </cell>
          <cell r="F10048">
            <v>3556</v>
          </cell>
        </row>
        <row r="10049">
          <cell r="A10049">
            <v>100428</v>
          </cell>
          <cell r="B10049" t="str">
            <v>Sifon sanitario 135º CxE P.V.C. 4" **</v>
          </cell>
          <cell r="C10049" t="str">
            <v>UN</v>
          </cell>
          <cell r="D10049">
            <v>36219190</v>
          </cell>
          <cell r="E10049">
            <v>42853</v>
          </cell>
          <cell r="F10049">
            <v>7751</v>
          </cell>
        </row>
        <row r="10050">
          <cell r="A10050">
            <v>3543</v>
          </cell>
          <cell r="B10050" t="str">
            <v>SILLAS TEE ALCANT NOVAFORT 160x110</v>
          </cell>
          <cell r="C10050" t="str">
            <v>UN</v>
          </cell>
          <cell r="D10050">
            <v>11169</v>
          </cell>
          <cell r="E10050">
            <v>41036</v>
          </cell>
          <cell r="F10050">
            <v>42597</v>
          </cell>
        </row>
        <row r="10051">
          <cell r="A10051">
            <v>3544</v>
          </cell>
          <cell r="B10051" t="str">
            <v>SILLAS TEE ALCANT NOVAFORT 200x110</v>
          </cell>
          <cell r="C10051" t="str">
            <v>UN</v>
          </cell>
          <cell r="D10051">
            <v>11170</v>
          </cell>
          <cell r="E10051">
            <v>41036</v>
          </cell>
          <cell r="F10051">
            <v>52174</v>
          </cell>
        </row>
        <row r="10052">
          <cell r="A10052">
            <v>3545</v>
          </cell>
          <cell r="B10052" t="str">
            <v>SILLAS TEE ALCANT NOVAFORT 200x160</v>
          </cell>
          <cell r="C10052" t="str">
            <v>UN</v>
          </cell>
          <cell r="D10052">
            <v>11171</v>
          </cell>
          <cell r="E10052">
            <v>41036</v>
          </cell>
          <cell r="F10052">
            <v>52174</v>
          </cell>
        </row>
        <row r="10053">
          <cell r="A10053">
            <v>3546</v>
          </cell>
          <cell r="B10053" t="str">
            <v>SILLAS YEE ALCANT NOVAFORT 160x110</v>
          </cell>
          <cell r="C10053" t="str">
            <v>UN</v>
          </cell>
          <cell r="D10053">
            <v>11176</v>
          </cell>
          <cell r="E10053">
            <v>41036</v>
          </cell>
          <cell r="F10053">
            <v>42597</v>
          </cell>
        </row>
        <row r="10054">
          <cell r="A10054">
            <v>3547</v>
          </cell>
          <cell r="B10054" t="str">
            <v>SILLAS YEE ALCANT NOVAFORT 200x110</v>
          </cell>
          <cell r="C10054" t="str">
            <v>UN</v>
          </cell>
          <cell r="D10054">
            <v>11177</v>
          </cell>
          <cell r="E10054">
            <v>41036</v>
          </cell>
          <cell r="F10054">
            <v>52174</v>
          </cell>
        </row>
        <row r="10055">
          <cell r="A10055">
            <v>3548</v>
          </cell>
          <cell r="B10055" t="str">
            <v>SILLAS YEE ALCANT NOVAFORT 200x160</v>
          </cell>
          <cell r="C10055" t="str">
            <v>UN</v>
          </cell>
          <cell r="D10055">
            <v>11178</v>
          </cell>
          <cell r="E10055">
            <v>41036</v>
          </cell>
          <cell r="F10055">
            <v>52174</v>
          </cell>
        </row>
        <row r="10056">
          <cell r="A10056">
            <v>101348</v>
          </cell>
          <cell r="B10056" t="str">
            <v>SUMIDERO SL-100</v>
          </cell>
          <cell r="C10056" t="str">
            <v>UN</v>
          </cell>
          <cell r="D10056" t="str">
            <v>SB 30x30</v>
          </cell>
          <cell r="E10056">
            <v>41114</v>
          </cell>
          <cell r="F10056">
            <v>329463</v>
          </cell>
        </row>
        <row r="10057">
          <cell r="A10057">
            <v>101349</v>
          </cell>
          <cell r="B10057" t="str">
            <v>SUMIDERO SL-150</v>
          </cell>
          <cell r="C10057" t="str">
            <v>UN</v>
          </cell>
          <cell r="D10057" t="str">
            <v>SB 30x30</v>
          </cell>
          <cell r="E10057">
            <v>40142</v>
          </cell>
          <cell r="F10057">
            <v>540014</v>
          </cell>
        </row>
        <row r="10058">
          <cell r="A10058">
            <v>101350</v>
          </cell>
          <cell r="B10058" t="str">
            <v>SUMIDERO SL-200</v>
          </cell>
          <cell r="C10058" t="str">
            <v>UN</v>
          </cell>
          <cell r="D10058" t="str">
            <v>SB 30x30</v>
          </cell>
          <cell r="E10058">
            <v>40142</v>
          </cell>
          <cell r="F10058">
            <v>582350</v>
          </cell>
        </row>
        <row r="10059">
          <cell r="A10059">
            <v>571</v>
          </cell>
          <cell r="B10059" t="str">
            <v>SUMIDEROS 30x30 H.F.</v>
          </cell>
          <cell r="C10059" t="str">
            <v>UN</v>
          </cell>
          <cell r="D10059" t="str">
            <v>SB 30x30</v>
          </cell>
          <cell r="E10059">
            <v>40249</v>
          </cell>
          <cell r="F10059">
            <v>234378</v>
          </cell>
        </row>
        <row r="10060">
          <cell r="A10060">
            <v>101347</v>
          </cell>
          <cell r="B10060" t="str">
            <v>Tapa pozo Conc.EAAB D=70 CM; e=0.10m (sum)</v>
          </cell>
          <cell r="C10060" t="str">
            <v>UN</v>
          </cell>
          <cell r="D10060" t="str">
            <v>MTPA-60</v>
          </cell>
          <cell r="E10060">
            <v>42167</v>
          </cell>
          <cell r="F10060">
            <v>145000</v>
          </cell>
        </row>
        <row r="10061">
          <cell r="A10061">
            <v>100648</v>
          </cell>
          <cell r="B10061" t="str">
            <v>Tapa pozo EAAB 1.0*h=0.20 prefab **</v>
          </cell>
          <cell r="C10061" t="str">
            <v>UN</v>
          </cell>
          <cell r="D10061" t="str">
            <v>MTPA-60</v>
          </cell>
          <cell r="E10061">
            <v>40144</v>
          </cell>
          <cell r="F10061">
            <v>169485</v>
          </cell>
        </row>
        <row r="10062">
          <cell r="A10062">
            <v>103210</v>
          </cell>
          <cell r="B10062" t="str">
            <v>TAPA ANTIROBOMETALIC.PARA CAJA</v>
          </cell>
          <cell r="C10062" t="str">
            <v>UN</v>
          </cell>
          <cell r="D10062" t="str">
            <v>CAI-TP</v>
          </cell>
          <cell r="E10062">
            <v>40427</v>
          </cell>
          <cell r="F10062">
            <v>450000</v>
          </cell>
        </row>
        <row r="10063">
          <cell r="A10063">
            <v>103082</v>
          </cell>
          <cell r="B10063" t="str">
            <v>Tapa Cuadrada</v>
          </cell>
          <cell r="C10063" t="str">
            <v>UN</v>
          </cell>
          <cell r="D10063" t="str">
            <v>MTPA-60</v>
          </cell>
          <cell r="E10063">
            <v>40403</v>
          </cell>
          <cell r="F10063">
            <v>249400</v>
          </cell>
        </row>
        <row r="10064">
          <cell r="A10064">
            <v>102442</v>
          </cell>
          <cell r="B10064" t="str">
            <v>TAPA PARA CAJA DE INSPECCION 50x50cm</v>
          </cell>
          <cell r="C10064" t="str">
            <v>UN</v>
          </cell>
          <cell r="D10064" t="str">
            <v>CAI-TP</v>
          </cell>
          <cell r="E10064">
            <v>41859</v>
          </cell>
          <cell r="F10064">
            <v>87000</v>
          </cell>
        </row>
        <row r="10065">
          <cell r="A10065">
            <v>102457</v>
          </cell>
          <cell r="B10065" t="str">
            <v>TAPA PARA CAJA DE INSPECCION 60x60cm</v>
          </cell>
          <cell r="C10065" t="str">
            <v>UN</v>
          </cell>
          <cell r="D10065" t="str">
            <v>CAI-TP</v>
          </cell>
          <cell r="E10065">
            <v>41859</v>
          </cell>
          <cell r="F10065">
            <v>87000</v>
          </cell>
        </row>
        <row r="10066">
          <cell r="A10066">
            <v>102578</v>
          </cell>
          <cell r="B10066" t="str">
            <v>TAPA PARA CAJA DE INSPECCION 80x80cm</v>
          </cell>
          <cell r="C10066" t="str">
            <v>UN</v>
          </cell>
          <cell r="D10066" t="str">
            <v>CAI-TP</v>
          </cell>
          <cell r="E10066">
            <v>40966</v>
          </cell>
          <cell r="F10066">
            <v>100000</v>
          </cell>
        </row>
        <row r="10067">
          <cell r="A10067">
            <v>104946</v>
          </cell>
          <cell r="B10067" t="str">
            <v>TAPA POZO INSP D= 0.70 cm</v>
          </cell>
          <cell r="C10067" t="str">
            <v>UN</v>
          </cell>
          <cell r="D10067" t="str">
            <v>TPA-60-MP</v>
          </cell>
          <cell r="E10067">
            <v>41759</v>
          </cell>
          <cell r="F10067">
            <v>133400</v>
          </cell>
        </row>
        <row r="10068">
          <cell r="A10068">
            <v>1142</v>
          </cell>
          <cell r="B10068" t="str">
            <v>TAPA POZO INSP.VIAS CON MARCO</v>
          </cell>
          <cell r="C10068" t="str">
            <v>UN</v>
          </cell>
          <cell r="D10068" t="str">
            <v>TPA-60-MP</v>
          </cell>
          <cell r="E10068">
            <v>42832</v>
          </cell>
          <cell r="F10068">
            <v>182784</v>
          </cell>
        </row>
        <row r="10069">
          <cell r="A10069">
            <v>102830</v>
          </cell>
          <cell r="B10069" t="str">
            <v>TAPA PRUEBA PVC SANITARIA 2"***</v>
          </cell>
          <cell r="C10069" t="str">
            <v>UN</v>
          </cell>
          <cell r="D10069" t="str">
            <v>TPA-60-MP</v>
          </cell>
          <cell r="E10069">
            <v>42776</v>
          </cell>
          <cell r="F10069">
            <v>621</v>
          </cell>
        </row>
        <row r="10070">
          <cell r="A10070">
            <v>102837</v>
          </cell>
          <cell r="B10070" t="str">
            <v>TAPA PRUEBA PVC SANITARIA 4"***</v>
          </cell>
          <cell r="C10070" t="str">
            <v>UN</v>
          </cell>
          <cell r="D10070" t="str">
            <v>TPA-60-MP</v>
          </cell>
          <cell r="E10070">
            <v>42076</v>
          </cell>
          <cell r="F10070">
            <v>1109</v>
          </cell>
        </row>
        <row r="10072">
          <cell r="B10072" t="str">
            <v>Tekhne Ltda. Control Integral de Obras</v>
          </cell>
        </row>
        <row r="10076">
          <cell r="B10076" t="str">
            <v>Listado de Insumos</v>
          </cell>
        </row>
        <row r="10078">
          <cell r="A10078">
            <v>43132</v>
          </cell>
          <cell r="C10078" t="str">
            <v>INSTITUTO DISTRITAL DE RECREACION Y</v>
          </cell>
          <cell r="E10078" t="str">
            <v>Página **</v>
          </cell>
        </row>
        <row r="10081">
          <cell r="A10081" t="str">
            <v>Código</v>
          </cell>
          <cell r="B10081" t="str">
            <v>Descripción</v>
          </cell>
          <cell r="D10081" t="str">
            <v>Unidad</v>
          </cell>
          <cell r="F10081" t="str">
            <v>Referencia</v>
          </cell>
        </row>
        <row r="10084">
          <cell r="A10084">
            <v>1143</v>
          </cell>
          <cell r="B10084" t="str">
            <v>TAPA REGISTRO 15 x 15 cm.PLÁSTICA</v>
          </cell>
          <cell r="C10084" t="str">
            <v>UN</v>
          </cell>
          <cell r="D10084">
            <v>505</v>
          </cell>
          <cell r="E10084">
            <v>41759</v>
          </cell>
          <cell r="F10084">
            <v>7100</v>
          </cell>
        </row>
        <row r="10085">
          <cell r="A10085">
            <v>493</v>
          </cell>
          <cell r="B10085" t="str">
            <v>TAPA REGISTRO 15x15 cm. ALUM.</v>
          </cell>
          <cell r="C10085" t="str">
            <v>UN</v>
          </cell>
          <cell r="D10085" t="str">
            <v>RN 15x15cm.</v>
          </cell>
          <cell r="E10085">
            <v>40672</v>
          </cell>
          <cell r="F10085">
            <v>10312</v>
          </cell>
        </row>
        <row r="10086">
          <cell r="A10086">
            <v>31919</v>
          </cell>
          <cell r="B10086" t="str">
            <v>TAPA REGISTRO 20x20 cm. ALUM.</v>
          </cell>
          <cell r="C10086" t="str">
            <v>UN</v>
          </cell>
          <cell r="D10086" t="str">
            <v>RN 15x15cm.</v>
          </cell>
          <cell r="E10086">
            <v>40672</v>
          </cell>
          <cell r="F10086">
            <v>17794</v>
          </cell>
        </row>
        <row r="10087">
          <cell r="A10087">
            <v>102716</v>
          </cell>
          <cell r="B10087" t="str">
            <v>TAPA REGISTRO ACERO INOX.(20 x</v>
          </cell>
          <cell r="C10087" t="str">
            <v>UN</v>
          </cell>
          <cell r="D10087">
            <v>501</v>
          </cell>
          <cell r="E10087">
            <v>42200</v>
          </cell>
          <cell r="F10087">
            <v>38200</v>
          </cell>
        </row>
        <row r="10088">
          <cell r="A10088">
            <v>1144</v>
          </cell>
          <cell r="B10088" t="str">
            <v>TAPA REGISTRO PLASTICA 20 x 20 cm.</v>
          </cell>
          <cell r="C10088" t="str">
            <v>UN</v>
          </cell>
          <cell r="D10088">
            <v>501</v>
          </cell>
          <cell r="E10088">
            <v>42852</v>
          </cell>
          <cell r="F10088">
            <v>5500</v>
          </cell>
        </row>
        <row r="10089">
          <cell r="A10089">
            <v>2403</v>
          </cell>
          <cell r="B10089" t="str">
            <v>TAPA REGISTRO VENTIL.20x20 cm</v>
          </cell>
          <cell r="C10089" t="str">
            <v>UN</v>
          </cell>
          <cell r="D10089">
            <v>509</v>
          </cell>
          <cell r="E10089">
            <v>40141</v>
          </cell>
          <cell r="F10089">
            <v>4860</v>
          </cell>
        </row>
        <row r="10090">
          <cell r="A10090">
            <v>9443</v>
          </cell>
          <cell r="B10090" t="str">
            <v>TAPA REGISTRO VENTILACION PLASTICA15 x</v>
          </cell>
          <cell r="C10090" t="str">
            <v>UN</v>
          </cell>
          <cell r="D10090">
            <v>510</v>
          </cell>
          <cell r="E10090">
            <v>40141</v>
          </cell>
          <cell r="F10090">
            <v>4750</v>
          </cell>
        </row>
        <row r="10091">
          <cell r="A10091">
            <v>1141</v>
          </cell>
          <cell r="B10091" t="str">
            <v>TAPA Traf.Pes. CAJA INSPECCION</v>
          </cell>
          <cell r="C10091" t="str">
            <v>UN</v>
          </cell>
          <cell r="D10091" t="str">
            <v>CAI-TP</v>
          </cell>
          <cell r="E10091">
            <v>40144</v>
          </cell>
          <cell r="F10091">
            <v>157406</v>
          </cell>
        </row>
        <row r="10092">
          <cell r="A10092">
            <v>102829</v>
          </cell>
          <cell r="B10092" t="str">
            <v>TAPON PRUEBA PVC SANITARIA 11/2"***</v>
          </cell>
          <cell r="C10092" t="str">
            <v>UN</v>
          </cell>
          <cell r="D10092" t="str">
            <v>TPA-60-MP</v>
          </cell>
          <cell r="E10092">
            <v>42880</v>
          </cell>
          <cell r="F10092">
            <v>383</v>
          </cell>
        </row>
        <row r="10093">
          <cell r="A10093">
            <v>1775</v>
          </cell>
          <cell r="B10093" t="str">
            <v>TEE ALCANT CxC 6" PAVCO</v>
          </cell>
          <cell r="C10093" t="str">
            <v>UN</v>
          </cell>
          <cell r="D10093">
            <v>11968</v>
          </cell>
          <cell r="E10093">
            <v>39890</v>
          </cell>
          <cell r="F10093">
            <v>75535</v>
          </cell>
        </row>
        <row r="10094">
          <cell r="A10094">
            <v>3539</v>
          </cell>
          <cell r="B10094" t="str">
            <v>TEE ALCANT NOVAFORT 160x160 PAVCO</v>
          </cell>
          <cell r="C10094" t="str">
            <v>UN</v>
          </cell>
          <cell r="D10094">
            <v>11962</v>
          </cell>
          <cell r="E10094">
            <v>41036</v>
          </cell>
          <cell r="F10094">
            <v>35564</v>
          </cell>
        </row>
        <row r="10095">
          <cell r="A10095">
            <v>3540</v>
          </cell>
          <cell r="B10095" t="str">
            <v>TEE ALCANT NOVAFORT 200x160 S/NROMA</v>
          </cell>
          <cell r="C10095" t="str">
            <v>UN</v>
          </cell>
          <cell r="D10095">
            <v>12089</v>
          </cell>
          <cell r="E10095">
            <v>42305</v>
          </cell>
          <cell r="F10095">
            <v>77970</v>
          </cell>
        </row>
        <row r="10096">
          <cell r="A10096">
            <v>1168</v>
          </cell>
          <cell r="B10096" t="str">
            <v>TEE GRES 4 x 4 MOORE</v>
          </cell>
          <cell r="C10096" t="str">
            <v>UN</v>
          </cell>
          <cell r="D10096">
            <v>353</v>
          </cell>
          <cell r="E10096">
            <v>40136</v>
          </cell>
          <cell r="F10096">
            <v>6264</v>
          </cell>
        </row>
        <row r="10097">
          <cell r="A10097">
            <v>1170</v>
          </cell>
          <cell r="B10097" t="str">
            <v>TEE GRES 6 x 6 MOORE</v>
          </cell>
          <cell r="C10097" t="str">
            <v>UN</v>
          </cell>
          <cell r="D10097">
            <v>356</v>
          </cell>
          <cell r="E10097">
            <v>40136</v>
          </cell>
          <cell r="F10097">
            <v>9864</v>
          </cell>
        </row>
        <row r="10098">
          <cell r="A10098">
            <v>2485</v>
          </cell>
          <cell r="B10098" t="str">
            <v>TEE GRES 8 x 8 MOORE</v>
          </cell>
          <cell r="C10098" t="str">
            <v>UN</v>
          </cell>
          <cell r="D10098">
            <v>357</v>
          </cell>
          <cell r="E10098">
            <v>40136</v>
          </cell>
          <cell r="F10098">
            <v>8120</v>
          </cell>
        </row>
        <row r="10099">
          <cell r="A10099">
            <v>2407</v>
          </cell>
          <cell r="B10099" t="str">
            <v>TRAGANTE CUPULA 5x3</v>
          </cell>
          <cell r="C10099" t="str">
            <v>UN</v>
          </cell>
          <cell r="D10099">
            <v>507</v>
          </cell>
          <cell r="E10099">
            <v>40141</v>
          </cell>
          <cell r="F10099">
            <v>3886</v>
          </cell>
        </row>
        <row r="10101">
          <cell r="A10101">
            <v>102304</v>
          </cell>
          <cell r="B10101" t="str">
            <v>Troquel metálico triple para canaleta calibre 20</v>
          </cell>
          <cell r="C10101" t="str">
            <v>ML</v>
          </cell>
          <cell r="E10101">
            <v>42857</v>
          </cell>
          <cell r="F10101">
            <v>26200</v>
          </cell>
        </row>
        <row r="10103">
          <cell r="A10103">
            <v>1147</v>
          </cell>
          <cell r="B10103" t="str">
            <v>TUBO ALCANT CONCRETO MLC 12" (con</v>
          </cell>
          <cell r="C10103" t="str">
            <v>ML</v>
          </cell>
          <cell r="D10103" t="str">
            <v>CLASE 1</v>
          </cell>
          <cell r="E10103">
            <v>40142</v>
          </cell>
          <cell r="F10103">
            <v>42242</v>
          </cell>
        </row>
        <row r="10104">
          <cell r="A10104">
            <v>2005</v>
          </cell>
          <cell r="B10104" t="str">
            <v>TUBO ALCANT CONCRETO MLC 14" (con</v>
          </cell>
          <cell r="C10104" t="str">
            <v>ML</v>
          </cell>
          <cell r="D10104" t="str">
            <v>CLASE 1</v>
          </cell>
          <cell r="E10104">
            <v>40142</v>
          </cell>
          <cell r="F10104">
            <v>55772</v>
          </cell>
        </row>
        <row r="10105">
          <cell r="A10105">
            <v>2006</v>
          </cell>
          <cell r="B10105" t="str">
            <v>TUBO ALCANT CONCRETO MLC 16" (con</v>
          </cell>
          <cell r="C10105" t="str">
            <v>ML</v>
          </cell>
          <cell r="D10105" t="str">
            <v>CLASE 1</v>
          </cell>
          <cell r="E10105">
            <v>40142</v>
          </cell>
          <cell r="F10105">
            <v>72690</v>
          </cell>
        </row>
        <row r="10106">
          <cell r="A10106">
            <v>2007</v>
          </cell>
          <cell r="B10106" t="str">
            <v>TUBO ALCANT CONCRETO MLC 18" (con</v>
          </cell>
          <cell r="C10106" t="str">
            <v>ML</v>
          </cell>
          <cell r="D10106" t="str">
            <v>CLASE 1</v>
          </cell>
          <cell r="E10106">
            <v>40142</v>
          </cell>
          <cell r="F10106">
            <v>97987</v>
          </cell>
        </row>
        <row r="10107">
          <cell r="A10107">
            <v>2008</v>
          </cell>
          <cell r="B10107" t="str">
            <v>TUBO ALCANT CONCRETO MLC 20" (con</v>
          </cell>
          <cell r="C10107" t="str">
            <v>ML</v>
          </cell>
          <cell r="D10107" t="str">
            <v>CLASE 1</v>
          </cell>
          <cell r="E10107">
            <v>40142</v>
          </cell>
          <cell r="F10107">
            <v>117308</v>
          </cell>
        </row>
        <row r="10108">
          <cell r="A10108">
            <v>2009</v>
          </cell>
          <cell r="B10108" t="str">
            <v>TUBO ALCANT CONCRETO MLC 24" (con</v>
          </cell>
          <cell r="C10108" t="str">
            <v>ML</v>
          </cell>
          <cell r="D10108" t="str">
            <v>CLASE 1</v>
          </cell>
          <cell r="E10108">
            <v>40142</v>
          </cell>
          <cell r="F10108">
            <v>168821</v>
          </cell>
        </row>
        <row r="10109">
          <cell r="A10109">
            <v>1145</v>
          </cell>
          <cell r="B10109" t="str">
            <v>TUBO ALCANT CONCRETO MLC 8" (con anillo)</v>
          </cell>
          <cell r="C10109" t="str">
            <v>ML</v>
          </cell>
          <cell r="D10109" t="str">
            <v>CLASE 1</v>
          </cell>
          <cell r="E10109">
            <v>40142</v>
          </cell>
          <cell r="F10109">
            <v>25696</v>
          </cell>
        </row>
        <row r="10110">
          <cell r="A10110">
            <v>2010</v>
          </cell>
          <cell r="B10110" t="str">
            <v>TUBO ALCANT CONCRETO MLC 28" (con anillo)</v>
          </cell>
          <cell r="C10110" t="str">
            <v>ML</v>
          </cell>
          <cell r="D10110" t="str">
            <v>CLASE 1</v>
          </cell>
          <cell r="E10110">
            <v>39888</v>
          </cell>
          <cell r="F10110">
            <v>220794</v>
          </cell>
        </row>
        <row r="10112">
          <cell r="A10112">
            <v>100735</v>
          </cell>
          <cell r="B10112" t="str">
            <v>TUBO ALCANT CONCRETO MLC 33" (con anillo)</v>
          </cell>
          <cell r="C10112" t="str">
            <v>ML</v>
          </cell>
          <cell r="E10112">
            <v>39492</v>
          </cell>
          <cell r="F10112">
            <v>258819</v>
          </cell>
        </row>
        <row r="10114">
          <cell r="A10114">
            <v>1146</v>
          </cell>
          <cell r="B10114" t="str">
            <v>TUBO ALCANT CONCRETO Ø 10" (con anillo)Sin</v>
          </cell>
          <cell r="C10114" t="str">
            <v>ML</v>
          </cell>
          <cell r="D10114" t="str">
            <v>CLASE 1</v>
          </cell>
          <cell r="E10114">
            <v>42821</v>
          </cell>
          <cell r="F10114">
            <v>57880</v>
          </cell>
        </row>
        <row r="10116">
          <cell r="A10116">
            <v>1404</v>
          </cell>
          <cell r="B10116" t="str">
            <v>TUBO ALCANT DURAFOR CORRUGADO</v>
          </cell>
          <cell r="C10116" t="str">
            <v>ML</v>
          </cell>
          <cell r="E10116">
            <v>40142</v>
          </cell>
          <cell r="F10116">
            <v>29256</v>
          </cell>
        </row>
        <row r="10117">
          <cell r="A10117">
            <v>1498</v>
          </cell>
          <cell r="B10117" t="str">
            <v>TUBO ALCANT DURAFOR CORRUGADO</v>
          </cell>
          <cell r="C10117" t="str">
            <v>ML</v>
          </cell>
          <cell r="E10117">
            <v>40142</v>
          </cell>
          <cell r="F10117">
            <v>43255</v>
          </cell>
        </row>
        <row r="10118">
          <cell r="A10118">
            <v>455</v>
          </cell>
          <cell r="B10118" t="str">
            <v>TUBO ALCANT DURAFOR CORRUGADO 4"</v>
          </cell>
          <cell r="C10118" t="str">
            <v>ML</v>
          </cell>
          <cell r="E10118">
            <v>40436</v>
          </cell>
          <cell r="F10118">
            <v>12960</v>
          </cell>
        </row>
        <row r="10119">
          <cell r="A10119">
            <v>537</v>
          </cell>
          <cell r="B10119" t="str">
            <v>TUBO ALCANT DURAFOR CORRUGADO 6"</v>
          </cell>
          <cell r="C10119" t="str">
            <v>ML</v>
          </cell>
          <cell r="E10119">
            <v>40142</v>
          </cell>
          <cell r="F10119">
            <v>13767</v>
          </cell>
        </row>
        <row r="10120">
          <cell r="A10120">
            <v>881</v>
          </cell>
          <cell r="B10120" t="str">
            <v>TUBO ALCANT DURAFOR CORRUGADO 8"</v>
          </cell>
          <cell r="C10120" t="str">
            <v>ML</v>
          </cell>
          <cell r="E10120">
            <v>40142</v>
          </cell>
          <cell r="F10120">
            <v>20124</v>
          </cell>
        </row>
        <row r="10122">
          <cell r="A10122">
            <v>3527</v>
          </cell>
          <cell r="B10122" t="str">
            <v>TUBO ALCANT NOVAFORT 160MM S/NORMA</v>
          </cell>
          <cell r="C10122" t="str">
            <v>ML</v>
          </cell>
          <cell r="D10122">
            <v>12408</v>
          </cell>
          <cell r="E10122">
            <v>42789</v>
          </cell>
          <cell r="F10122">
            <v>21222</v>
          </cell>
        </row>
        <row r="10123">
          <cell r="A10123">
            <v>101069</v>
          </cell>
          <cell r="B10123" t="str">
            <v>TUBO ALCANT NOVAFORT 350 MM S/NORMA</v>
          </cell>
          <cell r="C10123" t="str">
            <v>ML</v>
          </cell>
          <cell r="D10123">
            <v>47418</v>
          </cell>
          <cell r="E10123">
            <v>41717</v>
          </cell>
          <cell r="F10123">
            <v>69378</v>
          </cell>
        </row>
        <row r="10124">
          <cell r="A10124">
            <v>104900</v>
          </cell>
          <cell r="B10124" t="str">
            <v>TUBO ALCANT NOVAFORT 450MM X6 M PAVCO</v>
          </cell>
          <cell r="C10124" t="str">
            <v>UN</v>
          </cell>
          <cell r="D10124">
            <v>12403</v>
          </cell>
          <cell r="E10124">
            <v>41269</v>
          </cell>
          <cell r="F10124">
            <v>576000</v>
          </cell>
        </row>
        <row r="10125">
          <cell r="A10125">
            <v>1150</v>
          </cell>
          <cell r="B10125" t="str">
            <v>TUBO ALCANT PVC 4" W RETEN PAVCO</v>
          </cell>
          <cell r="C10125" t="str">
            <v>ML</v>
          </cell>
          <cell r="D10125">
            <v>13330</v>
          </cell>
          <cell r="E10125">
            <v>40472</v>
          </cell>
          <cell r="F10125">
            <v>18820</v>
          </cell>
        </row>
        <row r="10126">
          <cell r="A10126">
            <v>1151</v>
          </cell>
          <cell r="B10126" t="str">
            <v>TUBO ALCANT PVC 6" W RETEN PAVCO</v>
          </cell>
          <cell r="C10126" t="str">
            <v>ML</v>
          </cell>
          <cell r="D10126">
            <v>13298</v>
          </cell>
          <cell r="E10126">
            <v>40472</v>
          </cell>
          <cell r="F10126">
            <v>34324</v>
          </cell>
        </row>
        <row r="10127">
          <cell r="A10127">
            <v>1152</v>
          </cell>
          <cell r="B10127" t="str">
            <v>TUBO ALCANT PVC 8" W RETEN PAVCO</v>
          </cell>
          <cell r="C10127" t="str">
            <v>ML</v>
          </cell>
          <cell r="D10127">
            <v>13273</v>
          </cell>
          <cell r="E10127">
            <v>41248</v>
          </cell>
          <cell r="F10127">
            <v>27783</v>
          </cell>
        </row>
        <row r="10129">
          <cell r="A10129">
            <v>869</v>
          </cell>
          <cell r="B10129" t="str">
            <v>TUBO ALCANT PVC 8" RIEBER RALCO</v>
          </cell>
          <cell r="C10129" t="str">
            <v>ML</v>
          </cell>
          <cell r="E10129">
            <v>39662</v>
          </cell>
          <cell r="F10129">
            <v>74890</v>
          </cell>
        </row>
        <row r="10130">
          <cell r="A10130">
            <v>866</v>
          </cell>
          <cell r="B10130" t="str">
            <v>TUBO ALCANT PVC 10" RIEBER RALCO</v>
          </cell>
          <cell r="C10130" t="str">
            <v>ML</v>
          </cell>
          <cell r="E10130">
            <v>39662</v>
          </cell>
          <cell r="F10130">
            <v>115890</v>
          </cell>
        </row>
        <row r="10132">
          <cell r="A10132">
            <v>1153</v>
          </cell>
          <cell r="B10132" t="str">
            <v>TUBO ALCANT PVC 10" W RETEN PAVCO</v>
          </cell>
          <cell r="C10132" t="str">
            <v>ML</v>
          </cell>
          <cell r="D10132">
            <v>13297</v>
          </cell>
          <cell r="E10132">
            <v>40472</v>
          </cell>
          <cell r="F10132">
            <v>92756</v>
          </cell>
        </row>
        <row r="10134">
          <cell r="A10134">
            <v>101714</v>
          </cell>
          <cell r="B10134" t="str">
            <v>TUBO ALCANT RIB LOC CORRUGADO PVC 8"</v>
          </cell>
          <cell r="C10134" t="str">
            <v>ML</v>
          </cell>
          <cell r="E10134">
            <v>39972</v>
          </cell>
          <cell r="F10134">
            <v>32341</v>
          </cell>
        </row>
        <row r="10136">
          <cell r="A10136">
            <v>100990</v>
          </cell>
          <cell r="B10136" t="str">
            <v>TUBO CLASE II CONC. REFORZ.40"(100CM)</v>
          </cell>
          <cell r="C10136" t="str">
            <v>ML</v>
          </cell>
          <cell r="D10136" t="str">
            <v>CLASE 1</v>
          </cell>
          <cell r="E10136">
            <v>39582</v>
          </cell>
          <cell r="F10136">
            <v>325000</v>
          </cell>
        </row>
        <row r="10138">
          <cell r="A10138">
            <v>101712</v>
          </cell>
          <cell r="B10138" t="str">
            <v>TUBO CORRUGADO ALCANTAR. RIB-LOC PVC</v>
          </cell>
          <cell r="C10138" t="str">
            <v>ML</v>
          </cell>
          <cell r="E10138">
            <v>39972</v>
          </cell>
          <cell r="F10138">
            <v>174650</v>
          </cell>
        </row>
        <row r="10139">
          <cell r="A10139">
            <v>101713</v>
          </cell>
          <cell r="B10139" t="str">
            <v>TUBO CORRUGADO ALCANTAR. RIB-LOCPVC</v>
          </cell>
          <cell r="C10139" t="str">
            <v>ML</v>
          </cell>
          <cell r="E10139">
            <v>39972</v>
          </cell>
          <cell r="F10139">
            <v>199630</v>
          </cell>
        </row>
        <row r="10141">
          <cell r="A10141">
            <v>2878</v>
          </cell>
          <cell r="B10141" t="str">
            <v>TUBO DE CONC. REFORZADO D 100cm (Con</v>
          </cell>
          <cell r="C10141" t="str">
            <v>ML</v>
          </cell>
          <cell r="D10141" t="str">
            <v>CLASE 1</v>
          </cell>
          <cell r="E10141">
            <v>39893</v>
          </cell>
          <cell r="F10141">
            <v>483265</v>
          </cell>
        </row>
        <row r="10142">
          <cell r="A10142">
            <v>2879</v>
          </cell>
          <cell r="B10142" t="str">
            <v>TUBO DE CONC. REFORZADO D 120cm (Con</v>
          </cell>
          <cell r="C10142" t="str">
            <v>ML</v>
          </cell>
          <cell r="D10142" t="str">
            <v>CLASE 1</v>
          </cell>
          <cell r="E10142">
            <v>40025</v>
          </cell>
          <cell r="F10142">
            <v>547008</v>
          </cell>
        </row>
        <row r="10143">
          <cell r="A10143">
            <v>2880</v>
          </cell>
          <cell r="B10143" t="str">
            <v>TUBO DE CONC. REFORZADO D 140cm (Con</v>
          </cell>
          <cell r="C10143" t="str">
            <v>ML</v>
          </cell>
          <cell r="D10143" t="str">
            <v>CLASE 1</v>
          </cell>
          <cell r="E10143">
            <v>39893</v>
          </cell>
          <cell r="F10143">
            <v>789765</v>
          </cell>
        </row>
        <row r="10144">
          <cell r="A10144">
            <v>2677</v>
          </cell>
          <cell r="B10144" t="str">
            <v>TUBO DE CONC. REFORZADO D 60cm (Con</v>
          </cell>
          <cell r="C10144" t="str">
            <v>ML</v>
          </cell>
          <cell r="D10144" t="str">
            <v>CLASE 1</v>
          </cell>
          <cell r="E10144">
            <v>39893</v>
          </cell>
          <cell r="F10144">
            <v>201692</v>
          </cell>
        </row>
        <row r="10145">
          <cell r="A10145">
            <v>2730</v>
          </cell>
          <cell r="B10145" t="str">
            <v>TUBO DE CONC. REFORZADO D 70cm (Con</v>
          </cell>
          <cell r="C10145" t="str">
            <v>ML</v>
          </cell>
          <cell r="D10145" t="str">
            <v>CLASE 1</v>
          </cell>
          <cell r="E10145">
            <v>39893</v>
          </cell>
          <cell r="F10145">
            <v>245883</v>
          </cell>
        </row>
        <row r="10147">
          <cell r="B10147" t="str">
            <v>Tekhne Ltda. Control Integral de Obras</v>
          </cell>
        </row>
        <row r="10151">
          <cell r="B10151" t="str">
            <v>Listado de Insumos</v>
          </cell>
        </row>
        <row r="10153">
          <cell r="A10153">
            <v>43132</v>
          </cell>
          <cell r="C10153" t="str">
            <v>INSTITUTO DISTRITAL DE RECREACION Y</v>
          </cell>
          <cell r="E10153" t="str">
            <v>Página **</v>
          </cell>
        </row>
        <row r="10156">
          <cell r="A10156" t="str">
            <v>Código</v>
          </cell>
          <cell r="B10156" t="str">
            <v>Descripción</v>
          </cell>
          <cell r="D10156" t="str">
            <v>Unidad</v>
          </cell>
          <cell r="F10156" t="str">
            <v>Referencia</v>
          </cell>
        </row>
        <row r="10159">
          <cell r="A10159">
            <v>2750</v>
          </cell>
          <cell r="B10159" t="str">
            <v>TUBO DE CONC. REFORZADO D 80cm (Con</v>
          </cell>
          <cell r="C10159" t="str">
            <v>ML</v>
          </cell>
          <cell r="D10159" t="str">
            <v>CLASE 1</v>
          </cell>
          <cell r="E10159">
            <v>40025</v>
          </cell>
          <cell r="F10159">
            <v>307071</v>
          </cell>
        </row>
        <row r="10160">
          <cell r="A10160">
            <v>2769</v>
          </cell>
          <cell r="B10160" t="str">
            <v>TUBO DE CONC. REFORZADO D 90cm (Con</v>
          </cell>
          <cell r="C10160" t="str">
            <v>ML</v>
          </cell>
          <cell r="D10160" t="str">
            <v>CLASE 1</v>
          </cell>
          <cell r="E10160">
            <v>40025</v>
          </cell>
          <cell r="F10160">
            <v>386387</v>
          </cell>
        </row>
        <row r="10161">
          <cell r="A10161">
            <v>2236</v>
          </cell>
          <cell r="B10161" t="str">
            <v>TUBO DE CONC. SIN REFUERZO D 15cm (Con</v>
          </cell>
          <cell r="C10161" t="str">
            <v>ML</v>
          </cell>
          <cell r="D10161" t="str">
            <v>CLASE 1</v>
          </cell>
          <cell r="E10161">
            <v>40170</v>
          </cell>
          <cell r="F10161">
            <v>14411</v>
          </cell>
        </row>
        <row r="10162">
          <cell r="A10162">
            <v>2237</v>
          </cell>
          <cell r="B10162" t="str">
            <v>TUBO DE CONC. SIN REFUERZO D20cm (Con</v>
          </cell>
          <cell r="C10162" t="str">
            <v>ML</v>
          </cell>
          <cell r="D10162" t="str">
            <v>CLASE 1</v>
          </cell>
          <cell r="E10162">
            <v>40170</v>
          </cell>
          <cell r="F10162">
            <v>23673</v>
          </cell>
        </row>
        <row r="10163">
          <cell r="A10163">
            <v>2244</v>
          </cell>
          <cell r="B10163" t="str">
            <v>TUBO DE CONC. SIN REFUERZO D25cm (Con</v>
          </cell>
          <cell r="C10163" t="str">
            <v>ML</v>
          </cell>
          <cell r="D10163" t="str">
            <v>CLASE 1</v>
          </cell>
          <cell r="E10163">
            <v>41817</v>
          </cell>
          <cell r="F10163">
            <v>44110</v>
          </cell>
        </row>
        <row r="10164">
          <cell r="A10164">
            <v>2361</v>
          </cell>
          <cell r="B10164" t="str">
            <v>TUBO DE CONC. SIN REFUERZO D30cm (Con</v>
          </cell>
          <cell r="C10164" t="str">
            <v>ML</v>
          </cell>
          <cell r="D10164" t="str">
            <v>CLASE 1</v>
          </cell>
          <cell r="E10164">
            <v>41486</v>
          </cell>
          <cell r="F10164">
            <v>48906</v>
          </cell>
        </row>
        <row r="10165">
          <cell r="A10165">
            <v>2384</v>
          </cell>
          <cell r="B10165" t="str">
            <v>TUBO DE CONC. SIN REFUERZO D35cm (Con</v>
          </cell>
          <cell r="C10165" t="str">
            <v>ML</v>
          </cell>
          <cell r="D10165" t="str">
            <v>CLASE 1</v>
          </cell>
          <cell r="E10165">
            <v>40025</v>
          </cell>
          <cell r="F10165">
            <v>43445</v>
          </cell>
        </row>
        <row r="10166">
          <cell r="A10166">
            <v>2386</v>
          </cell>
          <cell r="B10166" t="str">
            <v>TUBO DE CONC. SIN REFUERZO D40cm (Con</v>
          </cell>
          <cell r="C10166" t="str">
            <v>ML</v>
          </cell>
          <cell r="D10166" t="str">
            <v>CLASE 1</v>
          </cell>
          <cell r="E10166">
            <v>39893</v>
          </cell>
          <cell r="F10166">
            <v>57165</v>
          </cell>
        </row>
        <row r="10167">
          <cell r="A10167">
            <v>2411</v>
          </cell>
          <cell r="B10167" t="str">
            <v>TUBO DE CONC. SIN REFUERZO D45cm (Con</v>
          </cell>
          <cell r="C10167" t="str">
            <v>ML</v>
          </cell>
          <cell r="D10167" t="str">
            <v>CLASE 1</v>
          </cell>
          <cell r="E10167">
            <v>39893</v>
          </cell>
          <cell r="F10167">
            <v>74314</v>
          </cell>
        </row>
        <row r="10168">
          <cell r="A10168">
            <v>2627</v>
          </cell>
          <cell r="B10168" t="str">
            <v>TUBO DE CONC. SIN REFUERZO D50cm (Con</v>
          </cell>
          <cell r="C10168" t="str">
            <v>ML</v>
          </cell>
          <cell r="D10168" t="str">
            <v>CLASE 1</v>
          </cell>
          <cell r="E10168">
            <v>39893</v>
          </cell>
          <cell r="F10168">
            <v>96151</v>
          </cell>
        </row>
        <row r="10169">
          <cell r="A10169">
            <v>2631</v>
          </cell>
          <cell r="B10169" t="str">
            <v>TUBO DE CONC. SIN REFUERZO D60cm (Con</v>
          </cell>
          <cell r="C10169" t="str">
            <v>ML</v>
          </cell>
          <cell r="D10169" t="str">
            <v>CLASE 1</v>
          </cell>
          <cell r="E10169">
            <v>39893</v>
          </cell>
          <cell r="F10169">
            <v>141768</v>
          </cell>
        </row>
        <row r="10170">
          <cell r="A10170">
            <v>2638</v>
          </cell>
          <cell r="B10170" t="str">
            <v>TUBO DE CONC. SIN REFUERZO D70cm (Con</v>
          </cell>
          <cell r="C10170" t="str">
            <v>ML</v>
          </cell>
          <cell r="D10170" t="str">
            <v>CLASE UNICA</v>
          </cell>
          <cell r="E10170">
            <v>39893</v>
          </cell>
          <cell r="F10170">
            <v>202820</v>
          </cell>
        </row>
        <row r="10172">
          <cell r="A10172">
            <v>104880</v>
          </cell>
          <cell r="B10172" t="str">
            <v>TUBO DRENAJE CORRUG.CON</v>
          </cell>
          <cell r="C10172" t="str">
            <v>ML</v>
          </cell>
          <cell r="E10172">
            <v>41241</v>
          </cell>
          <cell r="F10172">
            <v>61646</v>
          </cell>
        </row>
        <row r="10174">
          <cell r="A10174">
            <v>1004</v>
          </cell>
          <cell r="B10174" t="str">
            <v>TUBO DRENAJE GRES 6"(1) MOORE</v>
          </cell>
          <cell r="C10174" t="str">
            <v>UN</v>
          </cell>
          <cell r="D10174">
            <v>183</v>
          </cell>
          <cell r="E10174">
            <v>40170</v>
          </cell>
          <cell r="F10174">
            <v>8120</v>
          </cell>
        </row>
        <row r="10175">
          <cell r="A10175">
            <v>1010</v>
          </cell>
          <cell r="B10175" t="str">
            <v>TUBO DRENAJE GRES 8" MOORE</v>
          </cell>
          <cell r="C10175" t="str">
            <v>UN</v>
          </cell>
          <cell r="D10175">
            <v>204</v>
          </cell>
          <cell r="E10175">
            <v>40170</v>
          </cell>
          <cell r="F10175">
            <v>11600</v>
          </cell>
        </row>
        <row r="10176">
          <cell r="A10176">
            <v>1149</v>
          </cell>
          <cell r="B10176" t="str">
            <v>TUBO DRENAJE PVC 65mm. PAVCO</v>
          </cell>
          <cell r="C10176" t="str">
            <v>ML</v>
          </cell>
          <cell r="D10176">
            <v>12485</v>
          </cell>
          <cell r="E10176">
            <v>40954</v>
          </cell>
          <cell r="F10176">
            <v>11900</v>
          </cell>
        </row>
        <row r="10177">
          <cell r="A10177">
            <v>102099</v>
          </cell>
          <cell r="B10177" t="str">
            <v>TUBO DRENAJE PVC 65mm.(Usar CIO-105776)</v>
          </cell>
          <cell r="C10177" t="str">
            <v>ML</v>
          </cell>
          <cell r="D10177">
            <v>12485</v>
          </cell>
          <cell r="E10177">
            <v>42116</v>
          </cell>
          <cell r="F10177">
            <v>11984</v>
          </cell>
        </row>
        <row r="10178">
          <cell r="A10178">
            <v>1148</v>
          </cell>
          <cell r="B10178" t="str">
            <v>TUBO DRENAJE PVC 100mm. PAVCO</v>
          </cell>
          <cell r="C10178" t="str">
            <v>ML</v>
          </cell>
          <cell r="D10178">
            <v>12488</v>
          </cell>
          <cell r="E10178">
            <v>40954</v>
          </cell>
          <cell r="F10178">
            <v>21023</v>
          </cell>
        </row>
        <row r="10179">
          <cell r="A10179">
            <v>100593</v>
          </cell>
          <cell r="B10179" t="str">
            <v>TUBO DRENAJE PVC 160mm. PAVCO</v>
          </cell>
          <cell r="C10179" t="str">
            <v>ML</v>
          </cell>
          <cell r="D10179">
            <v>12492</v>
          </cell>
          <cell r="E10179">
            <v>40954</v>
          </cell>
          <cell r="F10179">
            <v>46838</v>
          </cell>
        </row>
        <row r="10180">
          <cell r="A10180">
            <v>102211</v>
          </cell>
          <cell r="B10180" t="str">
            <v>TUBO DRENAJE PVC 160mm.(USAR</v>
          </cell>
          <cell r="C10180" t="str">
            <v>ML</v>
          </cell>
          <cell r="D10180">
            <v>12492</v>
          </cell>
          <cell r="E10180">
            <v>42090</v>
          </cell>
          <cell r="F10180">
            <v>38633</v>
          </cell>
        </row>
        <row r="10181">
          <cell r="A10181">
            <v>100594</v>
          </cell>
          <cell r="B10181" t="str">
            <v>TUBO DRENAJE PVC 200mm. PAVCO</v>
          </cell>
          <cell r="C10181" t="str">
            <v>ML</v>
          </cell>
          <cell r="D10181">
            <v>12494</v>
          </cell>
          <cell r="E10181">
            <v>42600</v>
          </cell>
          <cell r="F10181">
            <v>65535</v>
          </cell>
        </row>
        <row r="10182">
          <cell r="A10182">
            <v>102209</v>
          </cell>
          <cell r="B10182" t="str">
            <v>TUBO DRENAJE PVC 200mm. PAVCO</v>
          </cell>
          <cell r="C10182" t="str">
            <v>ML</v>
          </cell>
          <cell r="D10182">
            <v>12494</v>
          </cell>
          <cell r="E10182">
            <v>40954</v>
          </cell>
          <cell r="F10182">
            <v>65535</v>
          </cell>
        </row>
        <row r="10183">
          <cell r="A10183">
            <v>101386</v>
          </cell>
          <cell r="B10183" t="str">
            <v>TUBO DRENAJE PVC 315mm. PAVCO</v>
          </cell>
          <cell r="C10183" t="str">
            <v>ML</v>
          </cell>
          <cell r="D10183">
            <v>293801001</v>
          </cell>
          <cell r="E10183">
            <v>40954</v>
          </cell>
          <cell r="F10183">
            <v>72433</v>
          </cell>
        </row>
        <row r="10184">
          <cell r="A10184">
            <v>102207</v>
          </cell>
          <cell r="B10184" t="str">
            <v>TUBO DRENAJE</v>
          </cell>
          <cell r="C10184" t="str">
            <v>ML</v>
          </cell>
          <cell r="D10184">
            <v>12494</v>
          </cell>
          <cell r="E10184">
            <v>42765</v>
          </cell>
          <cell r="F10184">
            <v>52955</v>
          </cell>
        </row>
        <row r="10186">
          <cell r="A10186">
            <v>106410</v>
          </cell>
          <cell r="B10186" t="str">
            <v>Tubo Estructural GalvØ 3"-2mmCuadraASTM</v>
          </cell>
          <cell r="C10186" t="str">
            <v>ML</v>
          </cell>
          <cell r="E10186">
            <v>42879</v>
          </cell>
          <cell r="F10186">
            <v>18996</v>
          </cell>
        </row>
        <row r="10188">
          <cell r="A10188">
            <v>1156</v>
          </cell>
          <cell r="B10188" t="str">
            <v>TUBO GRES 4" (Long 1.M) MOORE LIN.</v>
          </cell>
          <cell r="C10188" t="str">
            <v>UN</v>
          </cell>
          <cell r="D10188">
            <v>102</v>
          </cell>
          <cell r="E10188">
            <v>40170</v>
          </cell>
          <cell r="F10188">
            <v>4640</v>
          </cell>
        </row>
        <row r="10189">
          <cell r="A10189">
            <v>2496</v>
          </cell>
          <cell r="B10189" t="str">
            <v>TUBO GRES 6" (1.M)MOORE DRENAJ. C(NO</v>
          </cell>
          <cell r="C10189" t="str">
            <v>UN</v>
          </cell>
          <cell r="D10189">
            <v>123</v>
          </cell>
          <cell r="E10189">
            <v>40128</v>
          </cell>
          <cell r="F10189">
            <v>14222</v>
          </cell>
        </row>
        <row r="10190">
          <cell r="A10190">
            <v>102405</v>
          </cell>
          <cell r="B10190" t="str">
            <v>TUBO GRES 6" (1.M)MOORE DRENAJ.(NO</v>
          </cell>
          <cell r="C10190" t="str">
            <v>UN</v>
          </cell>
          <cell r="D10190">
            <v>123</v>
          </cell>
          <cell r="E10190">
            <v>40128</v>
          </cell>
          <cell r="F10190">
            <v>20317</v>
          </cell>
        </row>
        <row r="10191">
          <cell r="A10191">
            <v>1157</v>
          </cell>
          <cell r="B10191" t="str">
            <v>TUBO GRES 6" (Long 1M) MOORE DE 1A</v>
          </cell>
          <cell r="C10191" t="str">
            <v>UN</v>
          </cell>
          <cell r="D10191">
            <v>103</v>
          </cell>
          <cell r="E10191">
            <v>40170</v>
          </cell>
          <cell r="F10191">
            <v>5800</v>
          </cell>
        </row>
        <row r="10192">
          <cell r="A10192">
            <v>1158</v>
          </cell>
          <cell r="B10192" t="str">
            <v>TUBO GRES 8" (Long 1M) DRENAJE 1A</v>
          </cell>
          <cell r="C10192" t="str">
            <v>UN</v>
          </cell>
          <cell r="D10192">
            <v>124</v>
          </cell>
          <cell r="E10192">
            <v>42592</v>
          </cell>
          <cell r="F10192">
            <v>11500</v>
          </cell>
        </row>
        <row r="10193">
          <cell r="A10193">
            <v>102406</v>
          </cell>
          <cell r="B10193" t="str">
            <v>TUBO GRES 8" (Long 1M) MOORE CORRIENTE</v>
          </cell>
          <cell r="C10193" t="str">
            <v>UN</v>
          </cell>
          <cell r="D10193">
            <v>124</v>
          </cell>
          <cell r="E10193">
            <v>40127</v>
          </cell>
          <cell r="F10193">
            <v>20374</v>
          </cell>
        </row>
        <row r="10194">
          <cell r="A10194">
            <v>1159</v>
          </cell>
          <cell r="B10194" t="str">
            <v>TUBO GRES 10" (Long 1.M) MOORE</v>
          </cell>
          <cell r="C10194" t="str">
            <v>UN</v>
          </cell>
          <cell r="D10194">
            <v>126</v>
          </cell>
          <cell r="E10194">
            <v>40127</v>
          </cell>
          <cell r="F10194">
            <v>37235</v>
          </cell>
        </row>
        <row r="10195">
          <cell r="A10195">
            <v>73</v>
          </cell>
          <cell r="B10195" t="str">
            <v>TUBO GRES 12" (1M) MOORE</v>
          </cell>
          <cell r="C10195" t="str">
            <v>UN</v>
          </cell>
          <cell r="D10195">
            <v>127</v>
          </cell>
          <cell r="E10195">
            <v>40127</v>
          </cell>
          <cell r="F10195">
            <v>45692</v>
          </cell>
        </row>
        <row r="10196">
          <cell r="A10196">
            <v>2487</v>
          </cell>
          <cell r="B10196" t="str">
            <v>TUBO GRES 14" (1.50) MOORE</v>
          </cell>
          <cell r="C10196" t="str">
            <v>UN</v>
          </cell>
          <cell r="D10196">
            <v>128</v>
          </cell>
          <cell r="E10196">
            <v>40127</v>
          </cell>
          <cell r="F10196">
            <v>83788</v>
          </cell>
        </row>
        <row r="10197">
          <cell r="A10197">
            <v>200</v>
          </cell>
          <cell r="B10197" t="str">
            <v>TUBO GRES 16" (1.50)</v>
          </cell>
          <cell r="C10197" t="str">
            <v>UN</v>
          </cell>
          <cell r="D10197">
            <v>130</v>
          </cell>
          <cell r="E10197">
            <v>40127</v>
          </cell>
          <cell r="F10197">
            <v>119938</v>
          </cell>
        </row>
        <row r="10198">
          <cell r="A10198">
            <v>2490</v>
          </cell>
          <cell r="B10198" t="str">
            <v>TUBO GRES 18" (1.50) MOORE</v>
          </cell>
          <cell r="C10198" t="str">
            <v>UN</v>
          </cell>
          <cell r="D10198">
            <v>131</v>
          </cell>
          <cell r="E10198">
            <v>40127</v>
          </cell>
          <cell r="F10198">
            <v>159958</v>
          </cell>
        </row>
        <row r="10199">
          <cell r="A10199">
            <v>2491</v>
          </cell>
          <cell r="B10199" t="str">
            <v>TUBO GRES 21" (1.50) MOORE</v>
          </cell>
          <cell r="C10199" t="str">
            <v>UN</v>
          </cell>
          <cell r="D10199">
            <v>132</v>
          </cell>
          <cell r="E10199">
            <v>39899</v>
          </cell>
          <cell r="F10199">
            <v>203387</v>
          </cell>
        </row>
        <row r="10200">
          <cell r="A10200">
            <v>203</v>
          </cell>
          <cell r="B10200" t="str">
            <v>TUBO GRES 24" (1.50) MOORE</v>
          </cell>
          <cell r="C10200" t="str">
            <v>UN</v>
          </cell>
          <cell r="D10200">
            <v>133</v>
          </cell>
          <cell r="E10200">
            <v>40045</v>
          </cell>
          <cell r="F10200">
            <v>307223</v>
          </cell>
        </row>
        <row r="10201">
          <cell r="A10201">
            <v>2494</v>
          </cell>
          <cell r="B10201" t="str">
            <v>TUBO GRES 27" (1.50) MOORE</v>
          </cell>
          <cell r="C10201" t="str">
            <v>UN</v>
          </cell>
          <cell r="D10201">
            <v>134</v>
          </cell>
          <cell r="E10201">
            <v>39899</v>
          </cell>
          <cell r="F10201">
            <v>472259</v>
          </cell>
        </row>
        <row r="10202">
          <cell r="A10202">
            <v>204</v>
          </cell>
          <cell r="B10202" t="str">
            <v>TUBO GRES 30" (1.50) MOORE</v>
          </cell>
          <cell r="C10202" t="str">
            <v>UN</v>
          </cell>
          <cell r="D10202">
            <v>135</v>
          </cell>
          <cell r="E10202">
            <v>40045</v>
          </cell>
          <cell r="F10202">
            <v>592442</v>
          </cell>
        </row>
        <row r="10203">
          <cell r="A10203">
            <v>1154</v>
          </cell>
          <cell r="B10203" t="str">
            <v>TUBO GRES DRENAJE 4" (1M) MOORE</v>
          </cell>
          <cell r="C10203" t="str">
            <v>UN</v>
          </cell>
          <cell r="D10203">
            <v>182</v>
          </cell>
          <cell r="E10203">
            <v>40170</v>
          </cell>
          <cell r="F10203">
            <v>6380</v>
          </cell>
        </row>
        <row r="10204">
          <cell r="A10204">
            <v>101761</v>
          </cell>
          <cell r="B10204" t="str">
            <v>TUBO NOVARIEGO PVC 10" 250mm. PAVCO</v>
          </cell>
          <cell r="C10204" t="str">
            <v>ML</v>
          </cell>
          <cell r="D10204">
            <v>12689</v>
          </cell>
          <cell r="E10204">
            <v>39974</v>
          </cell>
          <cell r="F10204">
            <v>42131</v>
          </cell>
        </row>
        <row r="10205">
          <cell r="A10205">
            <v>101762</v>
          </cell>
          <cell r="B10205" t="str">
            <v>TUBO NOVARIEGO PVC 12" 315mm. PAVCO</v>
          </cell>
          <cell r="C10205" t="str">
            <v>ML</v>
          </cell>
          <cell r="D10205">
            <v>12691</v>
          </cell>
          <cell r="E10205">
            <v>39974</v>
          </cell>
          <cell r="F10205">
            <v>62292</v>
          </cell>
        </row>
        <row r="10206">
          <cell r="A10206">
            <v>101763</v>
          </cell>
          <cell r="B10206" t="str">
            <v>TUBO NOVARIEGO PVC 16" 400mm. PAVCO</v>
          </cell>
          <cell r="C10206" t="str">
            <v>ML</v>
          </cell>
          <cell r="D10206">
            <v>12691</v>
          </cell>
          <cell r="E10206">
            <v>39974</v>
          </cell>
          <cell r="F10206">
            <v>95362</v>
          </cell>
        </row>
        <row r="10207">
          <cell r="A10207">
            <v>101759</v>
          </cell>
          <cell r="B10207" t="str">
            <v>TUBO NOVARIEGO PVC 6" 160mm. PAVCO</v>
          </cell>
          <cell r="C10207" t="str">
            <v>ML</v>
          </cell>
          <cell r="D10207">
            <v>12525</v>
          </cell>
          <cell r="E10207">
            <v>39974</v>
          </cell>
          <cell r="F10207">
            <v>19826</v>
          </cell>
        </row>
        <row r="10208">
          <cell r="A10208">
            <v>101760</v>
          </cell>
          <cell r="B10208" t="str">
            <v>TUBO NOVARIEGO PVC 8" 200mm. PAVCO</v>
          </cell>
          <cell r="C10208" t="str">
            <v>ML</v>
          </cell>
          <cell r="D10208">
            <v>12695</v>
          </cell>
          <cell r="E10208">
            <v>39974</v>
          </cell>
          <cell r="F10208">
            <v>28981</v>
          </cell>
        </row>
        <row r="10209">
          <cell r="A10209">
            <v>2308</v>
          </cell>
          <cell r="B10209" t="str">
            <v>TUBO Pres. MLC 2" ETERNIT</v>
          </cell>
          <cell r="C10209" t="str">
            <v>ML</v>
          </cell>
          <cell r="D10209" t="str">
            <v>CLS25 GRIS</v>
          </cell>
          <cell r="E10209">
            <v>39659</v>
          </cell>
          <cell r="F10209">
            <v>10465</v>
          </cell>
        </row>
        <row r="10210">
          <cell r="A10210">
            <v>2309</v>
          </cell>
          <cell r="B10210" t="str">
            <v>TUBO Pres. MLC 3" ETERNIT</v>
          </cell>
          <cell r="C10210" t="str">
            <v>ML</v>
          </cell>
          <cell r="D10210" t="str">
            <v>CLS25 GRIS</v>
          </cell>
          <cell r="E10210">
            <v>39659</v>
          </cell>
          <cell r="F10210">
            <v>16923</v>
          </cell>
        </row>
        <row r="10211">
          <cell r="A10211">
            <v>2318</v>
          </cell>
          <cell r="B10211" t="str">
            <v>TUBO Pres. MLC 4" ETERNIT</v>
          </cell>
          <cell r="C10211" t="str">
            <v>ML</v>
          </cell>
          <cell r="D10211" t="str">
            <v>CLS25 GRIS</v>
          </cell>
          <cell r="E10211">
            <v>39659</v>
          </cell>
          <cell r="F10211">
            <v>29416</v>
          </cell>
        </row>
        <row r="10212">
          <cell r="A10212">
            <v>2310</v>
          </cell>
          <cell r="B10212" t="str">
            <v>TUBO Pres. MLC 6" ETERNIT</v>
          </cell>
          <cell r="C10212" t="str">
            <v>ML</v>
          </cell>
          <cell r="D10212" t="str">
            <v>CLS25 GRIS</v>
          </cell>
          <cell r="E10212">
            <v>39888</v>
          </cell>
          <cell r="F10212">
            <v>47227</v>
          </cell>
        </row>
        <row r="10214">
          <cell r="B10214" t="str">
            <v>Tekhne Ltda. Control Integral de Obras</v>
          </cell>
        </row>
        <row r="10218">
          <cell r="B10218" t="str">
            <v>Listado de Insumos</v>
          </cell>
        </row>
        <row r="10220">
          <cell r="A10220">
            <v>43132</v>
          </cell>
          <cell r="C10220" t="str">
            <v>INSTITUTO DISTRITAL DE RECREACION Y</v>
          </cell>
          <cell r="E10220" t="str">
            <v>Página **</v>
          </cell>
        </row>
        <row r="10223">
          <cell r="A10223" t="str">
            <v>Código</v>
          </cell>
          <cell r="B10223" t="str">
            <v>Descripción</v>
          </cell>
          <cell r="D10223" t="str">
            <v>Unidad</v>
          </cell>
          <cell r="F10223" t="str">
            <v>Referencia</v>
          </cell>
        </row>
        <row r="10226">
          <cell r="A10226">
            <v>2311</v>
          </cell>
          <cell r="B10226" t="str">
            <v>TUBO Pres. MLC 8" ETERNIT</v>
          </cell>
          <cell r="C10226" t="str">
            <v>ML</v>
          </cell>
          <cell r="D10226" t="str">
            <v>CLS25 GRIS</v>
          </cell>
          <cell r="E10226">
            <v>39888</v>
          </cell>
          <cell r="F10226">
            <v>54091</v>
          </cell>
        </row>
        <row r="10227">
          <cell r="A10227">
            <v>2312</v>
          </cell>
          <cell r="B10227" t="str">
            <v>TUBO Pres. MLC 10" ETERNIT</v>
          </cell>
          <cell r="C10227" t="str">
            <v>ML</v>
          </cell>
          <cell r="D10227" t="str">
            <v>CLS25 GRIS</v>
          </cell>
          <cell r="E10227">
            <v>39888</v>
          </cell>
          <cell r="F10227">
            <v>77104</v>
          </cell>
        </row>
        <row r="10228">
          <cell r="A10228">
            <v>2313</v>
          </cell>
          <cell r="B10228" t="str">
            <v>TUBO Pres. MLC 12" ETERNIT</v>
          </cell>
          <cell r="C10228" t="str">
            <v>ML</v>
          </cell>
          <cell r="D10228" t="str">
            <v>CLS25 GRIS</v>
          </cell>
          <cell r="E10228">
            <v>39888</v>
          </cell>
          <cell r="F10228">
            <v>104000</v>
          </cell>
        </row>
        <row r="10229">
          <cell r="A10229">
            <v>2314</v>
          </cell>
          <cell r="B10229" t="str">
            <v>TUBO Pres. MLC 14" ETERNIT</v>
          </cell>
          <cell r="C10229" t="str">
            <v>ML</v>
          </cell>
          <cell r="D10229" t="str">
            <v>CLS25 GRIS</v>
          </cell>
          <cell r="E10229">
            <v>39888</v>
          </cell>
          <cell r="F10229">
            <v>132880</v>
          </cell>
        </row>
        <row r="10230">
          <cell r="A10230">
            <v>2315</v>
          </cell>
          <cell r="B10230" t="str">
            <v>TUBO Pres. MLC 16" ETERNIT</v>
          </cell>
          <cell r="C10230" t="str">
            <v>ML</v>
          </cell>
          <cell r="D10230" t="str">
            <v>CLS25 GRIS</v>
          </cell>
          <cell r="E10230">
            <v>39888</v>
          </cell>
          <cell r="F10230">
            <v>131015</v>
          </cell>
        </row>
        <row r="10231">
          <cell r="A10231">
            <v>2316</v>
          </cell>
          <cell r="B10231" t="str">
            <v>TUBO Pres. MLC 18" ETERNIT</v>
          </cell>
          <cell r="C10231" t="str">
            <v>ML</v>
          </cell>
          <cell r="D10231" t="str">
            <v>CLS25 GRIS</v>
          </cell>
          <cell r="E10231">
            <v>39888</v>
          </cell>
          <cell r="F10231">
            <v>163220</v>
          </cell>
        </row>
        <row r="10232">
          <cell r="A10232">
            <v>2317</v>
          </cell>
          <cell r="B10232" t="str">
            <v>TUBO Pres. MLC 20" ETERNIT</v>
          </cell>
          <cell r="C10232" t="str">
            <v>ML</v>
          </cell>
          <cell r="D10232" t="str">
            <v>CLS25 GRIS</v>
          </cell>
          <cell r="E10232">
            <v>39888</v>
          </cell>
          <cell r="F10232">
            <v>298438</v>
          </cell>
        </row>
        <row r="10233">
          <cell r="A10233">
            <v>2319</v>
          </cell>
          <cell r="B10233" t="str">
            <v>TUBO Pres. MLC 24" ETERNIT</v>
          </cell>
          <cell r="C10233" t="str">
            <v>ML</v>
          </cell>
          <cell r="D10233" t="str">
            <v>CLS25 GRIS</v>
          </cell>
          <cell r="E10233">
            <v>39888</v>
          </cell>
          <cell r="F10233">
            <v>417937</v>
          </cell>
        </row>
        <row r="10235">
          <cell r="A10235">
            <v>105952</v>
          </cell>
          <cell r="B10235" t="str">
            <v>TUBO PVC 2" RDE 26 U.M</v>
          </cell>
          <cell r="C10235" t="str">
            <v>mL</v>
          </cell>
          <cell r="E10235">
            <v>42829</v>
          </cell>
          <cell r="F10235">
            <v>8836</v>
          </cell>
        </row>
        <row r="10237">
          <cell r="A10237">
            <v>867</v>
          </cell>
          <cell r="B10237" t="str">
            <v>TUBO UNION MECANICA 12"</v>
          </cell>
          <cell r="C10237" t="str">
            <v>ML</v>
          </cell>
          <cell r="D10237" t="str">
            <v>RDE 21</v>
          </cell>
          <cell r="E10237">
            <v>40026</v>
          </cell>
          <cell r="F10237">
            <v>182555</v>
          </cell>
        </row>
        <row r="10239">
          <cell r="A10239">
            <v>865</v>
          </cell>
          <cell r="B10239" t="str">
            <v>TUBO UNION MECANICA 4"</v>
          </cell>
          <cell r="C10239" t="str">
            <v>ML</v>
          </cell>
          <cell r="E10239">
            <v>40026</v>
          </cell>
          <cell r="F10239">
            <v>21252</v>
          </cell>
        </row>
        <row r="10241">
          <cell r="A10241">
            <v>868</v>
          </cell>
          <cell r="B10241" t="str">
            <v>TUBO UNION MECANICA 6"</v>
          </cell>
          <cell r="C10241" t="str">
            <v>ML</v>
          </cell>
          <cell r="D10241" t="str">
            <v>RDE 21</v>
          </cell>
          <cell r="E10241">
            <v>40026</v>
          </cell>
          <cell r="F10241">
            <v>48930</v>
          </cell>
        </row>
        <row r="10242">
          <cell r="A10242">
            <v>1164</v>
          </cell>
          <cell r="B10242" t="str">
            <v>TUBO UNION Z 3" PVC</v>
          </cell>
          <cell r="C10242" t="str">
            <v>ML</v>
          </cell>
          <cell r="D10242">
            <v>12338</v>
          </cell>
          <cell r="E10242">
            <v>42852</v>
          </cell>
          <cell r="F10242">
            <v>21924.46</v>
          </cell>
        </row>
        <row r="10243">
          <cell r="A10243">
            <v>1161</v>
          </cell>
          <cell r="B10243" t="str">
            <v>TUBO UNION Z 4" PVC PAVCO</v>
          </cell>
          <cell r="C10243" t="str">
            <v>ML</v>
          </cell>
          <cell r="D10243">
            <v>12349</v>
          </cell>
          <cell r="E10243">
            <v>39884</v>
          </cell>
          <cell r="F10243">
            <v>3712</v>
          </cell>
        </row>
        <row r="10244">
          <cell r="A10244">
            <v>1162</v>
          </cell>
          <cell r="B10244" t="str">
            <v>TUBO UNION Z 6" PVC PAVCO</v>
          </cell>
          <cell r="C10244" t="str">
            <v>ML</v>
          </cell>
          <cell r="D10244">
            <v>12359</v>
          </cell>
          <cell r="E10244">
            <v>40016</v>
          </cell>
          <cell r="F10244">
            <v>48930</v>
          </cell>
        </row>
        <row r="10246">
          <cell r="A10246">
            <v>1781</v>
          </cell>
          <cell r="B10246" t="str">
            <v>UNION ALCANT 4" PAVCO</v>
          </cell>
          <cell r="C10246" t="str">
            <v>UN</v>
          </cell>
          <cell r="E10246">
            <v>39675</v>
          </cell>
          <cell r="F10246">
            <v>28393</v>
          </cell>
        </row>
        <row r="10247">
          <cell r="A10247">
            <v>1780</v>
          </cell>
          <cell r="B10247" t="str">
            <v>UNION ALCANT 6" PAVCO</v>
          </cell>
          <cell r="C10247" t="str">
            <v>UN</v>
          </cell>
          <cell r="E10247">
            <v>39675</v>
          </cell>
          <cell r="F10247">
            <v>49629</v>
          </cell>
        </row>
        <row r="10249">
          <cell r="A10249">
            <v>1116</v>
          </cell>
          <cell r="B10249" t="str">
            <v>UNION CONDUIT C/DFLEX ½" PAVCO</v>
          </cell>
          <cell r="C10249" t="str">
            <v>UN</v>
          </cell>
          <cell r="D10249">
            <v>12848</v>
          </cell>
          <cell r="E10249">
            <v>40785</v>
          </cell>
          <cell r="F10249">
            <v>100</v>
          </cell>
        </row>
        <row r="10251">
          <cell r="A10251">
            <v>1163</v>
          </cell>
          <cell r="B10251" t="str">
            <v>UNION CONICA 4" ETERNIT</v>
          </cell>
          <cell r="C10251" t="str">
            <v>UN</v>
          </cell>
          <cell r="E10251">
            <v>39664</v>
          </cell>
          <cell r="F10251">
            <v>7132</v>
          </cell>
        </row>
        <row r="10253">
          <cell r="A10253">
            <v>1785</v>
          </cell>
          <cell r="B10253" t="str">
            <v>UNION DRENAJE PVC 100mm. PAVCO</v>
          </cell>
          <cell r="C10253" t="str">
            <v>UN</v>
          </cell>
          <cell r="D10253">
            <v>12859</v>
          </cell>
          <cell r="E10253">
            <v>40122</v>
          </cell>
          <cell r="F10253">
            <v>9368</v>
          </cell>
        </row>
        <row r="10255">
          <cell r="A10255">
            <v>101384</v>
          </cell>
          <cell r="B10255" t="str">
            <v>UNION DRENAJE PVC 250mm. PAVCO</v>
          </cell>
          <cell r="C10255" t="str">
            <v>UN</v>
          </cell>
          <cell r="E10255">
            <v>39917</v>
          </cell>
          <cell r="F10255">
            <v>87501</v>
          </cell>
        </row>
        <row r="10256">
          <cell r="A10256">
            <v>101385</v>
          </cell>
          <cell r="B10256" t="str">
            <v>UNION DRENAJE PVC 315mm. PAVCO</v>
          </cell>
          <cell r="C10256" t="str">
            <v>UN</v>
          </cell>
          <cell r="E10256">
            <v>39917</v>
          </cell>
          <cell r="F10256">
            <v>141942</v>
          </cell>
        </row>
        <row r="10258">
          <cell r="A10258">
            <v>1782</v>
          </cell>
          <cell r="B10258" t="str">
            <v>UNION DRENAJE PVC 65mm. PAVCO</v>
          </cell>
          <cell r="C10258" t="str">
            <v>UN</v>
          </cell>
          <cell r="D10258">
            <v>12858</v>
          </cell>
          <cell r="E10258">
            <v>40122</v>
          </cell>
          <cell r="F10258">
            <v>6675</v>
          </cell>
        </row>
        <row r="10259">
          <cell r="A10259">
            <v>2395</v>
          </cell>
          <cell r="B10259" t="str">
            <v>VALVULA POZUELO 2 ½" S/sosco</v>
          </cell>
          <cell r="C10259" t="str">
            <v>UN</v>
          </cell>
          <cell r="D10259">
            <v>504</v>
          </cell>
          <cell r="E10259">
            <v>40122</v>
          </cell>
          <cell r="F10259">
            <v>1953</v>
          </cell>
        </row>
        <row r="10260">
          <cell r="A10260">
            <v>2372</v>
          </cell>
          <cell r="B10260" t="str">
            <v>VALVULA POZUELO 2 ½"x1¼"C/sosco</v>
          </cell>
          <cell r="C10260" t="str">
            <v>UN</v>
          </cell>
          <cell r="D10260">
            <v>500</v>
          </cell>
          <cell r="E10260">
            <v>40122</v>
          </cell>
          <cell r="F10260">
            <v>1942</v>
          </cell>
        </row>
        <row r="10261">
          <cell r="A10261">
            <v>2432</v>
          </cell>
          <cell r="B10261" t="str">
            <v>VALVULA POZUELO VP-2 1/2" Br.</v>
          </cell>
          <cell r="C10261" t="str">
            <v>UN</v>
          </cell>
          <cell r="D10261" t="str">
            <v>VP 2"</v>
          </cell>
          <cell r="E10261">
            <v>40023</v>
          </cell>
          <cell r="F10261">
            <v>1170</v>
          </cell>
        </row>
        <row r="10262">
          <cell r="A10262">
            <v>100645</v>
          </cell>
          <cell r="B10262" t="str">
            <v>Viga de transicion pozo 1.5 prefab **</v>
          </cell>
          <cell r="C10262" t="str">
            <v>UN</v>
          </cell>
          <cell r="D10262" t="str">
            <v>MTPA-60</v>
          </cell>
          <cell r="E10262">
            <v>39665</v>
          </cell>
          <cell r="F10262">
            <v>87302</v>
          </cell>
        </row>
        <row r="10264">
          <cell r="A10264">
            <v>1776</v>
          </cell>
          <cell r="B10264" t="str">
            <v>YEE ALCANT CxC 6" W RETEN PAVCO</v>
          </cell>
          <cell r="C10264" t="str">
            <v>UN</v>
          </cell>
          <cell r="E10264">
            <v>39891</v>
          </cell>
          <cell r="F10264">
            <v>74516</v>
          </cell>
        </row>
        <row r="10266">
          <cell r="A10266">
            <v>3541</v>
          </cell>
          <cell r="B10266" t="str">
            <v>YEE ALCANT NOVAFORT 160x160 PAVCO</v>
          </cell>
          <cell r="C10266" t="str">
            <v>UN</v>
          </cell>
          <cell r="D10266">
            <v>13175</v>
          </cell>
          <cell r="E10266">
            <v>41036</v>
          </cell>
          <cell r="F10266">
            <v>48582</v>
          </cell>
        </row>
        <row r="10267">
          <cell r="A10267">
            <v>3542</v>
          </cell>
          <cell r="B10267" t="str">
            <v>YEE ALCANT NOVAFORT 200x160 PAVCO</v>
          </cell>
          <cell r="C10267" t="str">
            <v>UN</v>
          </cell>
          <cell r="D10267">
            <v>13207</v>
          </cell>
          <cell r="E10267">
            <v>41036</v>
          </cell>
          <cell r="F10267">
            <v>92946</v>
          </cell>
        </row>
        <row r="10268">
          <cell r="A10268">
            <v>1165</v>
          </cell>
          <cell r="B10268" t="str">
            <v>YEE ALCANT REDUCIDA 8x6" W RETEN PAVCO</v>
          </cell>
          <cell r="C10268" t="str">
            <v>UN</v>
          </cell>
          <cell r="D10268">
            <v>13212</v>
          </cell>
          <cell r="E10268">
            <v>39891</v>
          </cell>
          <cell r="F10268">
            <v>96973</v>
          </cell>
        </row>
        <row r="10269">
          <cell r="A10269">
            <v>1167</v>
          </cell>
          <cell r="B10269" t="str">
            <v>YEE GRES 4 x 4" GENERICO CTE.</v>
          </cell>
          <cell r="C10269" t="str">
            <v>UN</v>
          </cell>
          <cell r="D10269">
            <v>303</v>
          </cell>
          <cell r="E10269">
            <v>40085</v>
          </cell>
          <cell r="F10269">
            <v>12942</v>
          </cell>
        </row>
        <row r="10270">
          <cell r="A10270">
            <v>2012</v>
          </cell>
          <cell r="B10270" t="str">
            <v>YEE GRES 6 x 4" MOORE AA-1A (150)</v>
          </cell>
          <cell r="C10270" t="str">
            <v>UN</v>
          </cell>
          <cell r="D10270">
            <v>305</v>
          </cell>
          <cell r="E10270">
            <v>40085</v>
          </cell>
          <cell r="F10270">
            <v>27082</v>
          </cell>
        </row>
        <row r="10271">
          <cell r="A10271">
            <v>1169</v>
          </cell>
          <cell r="B10271" t="str">
            <v>YEE GRES 6 x 6" MOORE AA-1A (150)</v>
          </cell>
          <cell r="C10271" t="str">
            <v>UN</v>
          </cell>
          <cell r="D10271">
            <v>329</v>
          </cell>
          <cell r="E10271">
            <v>40085</v>
          </cell>
          <cell r="F10271">
            <v>35545</v>
          </cell>
        </row>
        <row r="10272">
          <cell r="A10272">
            <v>1989</v>
          </cell>
          <cell r="B10272" t="str">
            <v>YEE GRES 8 x 6" MOORE AA-1A (150)</v>
          </cell>
          <cell r="C10272" t="str">
            <v>UN</v>
          </cell>
          <cell r="D10272">
            <v>330</v>
          </cell>
          <cell r="E10272">
            <v>40085</v>
          </cell>
          <cell r="F10272">
            <v>60935</v>
          </cell>
        </row>
        <row r="10273">
          <cell r="A10273">
            <v>1134</v>
          </cell>
          <cell r="B10273" t="str">
            <v>YEE GRES 10 x 6" MOORE AA-1A (150)</v>
          </cell>
          <cell r="C10273" t="str">
            <v>UN</v>
          </cell>
          <cell r="D10273">
            <v>332</v>
          </cell>
          <cell r="E10273">
            <v>40085</v>
          </cell>
          <cell r="F10273">
            <v>77864</v>
          </cell>
        </row>
        <row r="10274">
          <cell r="A10274">
            <v>2486</v>
          </cell>
          <cell r="B10274" t="str">
            <v>YEE GRES 12 x 6" MOORE AA-1A (150)</v>
          </cell>
          <cell r="C10274" t="str">
            <v>UN</v>
          </cell>
          <cell r="D10274">
            <v>333</v>
          </cell>
          <cell r="E10274">
            <v>40085</v>
          </cell>
          <cell r="F10274">
            <v>96482</v>
          </cell>
        </row>
        <row r="10275">
          <cell r="A10275">
            <v>2488</v>
          </cell>
          <cell r="B10275" t="str">
            <v>YEE GRES 14 x 6" MOORE AA-1A (150)</v>
          </cell>
          <cell r="C10275" t="str">
            <v>UN</v>
          </cell>
          <cell r="D10275">
            <v>334</v>
          </cell>
          <cell r="E10275">
            <v>39864</v>
          </cell>
          <cell r="F10275">
            <v>114252</v>
          </cell>
        </row>
        <row r="10276">
          <cell r="A10276">
            <v>2489</v>
          </cell>
          <cell r="B10276" t="str">
            <v>YEE GRES 16 x 6" MOORE AA-1A (150)</v>
          </cell>
          <cell r="C10276" t="str">
            <v>UN</v>
          </cell>
          <cell r="D10276">
            <v>336</v>
          </cell>
          <cell r="E10276">
            <v>40085</v>
          </cell>
          <cell r="F10276">
            <v>164191</v>
          </cell>
        </row>
        <row r="10277">
          <cell r="A10277">
            <v>1155</v>
          </cell>
          <cell r="B10277" t="str">
            <v>YEE GRES 18 x 6" MOORE AA-1A (150)</v>
          </cell>
          <cell r="C10277" t="str">
            <v>UN</v>
          </cell>
          <cell r="D10277">
            <v>337</v>
          </cell>
          <cell r="E10277">
            <v>40085</v>
          </cell>
          <cell r="F10277">
            <v>223432</v>
          </cell>
        </row>
        <row r="10278">
          <cell r="A10278">
            <v>2492</v>
          </cell>
          <cell r="B10278" t="str">
            <v>YEE GRES 20 x 6" MOORE AA-1A(150)</v>
          </cell>
          <cell r="C10278" t="str">
            <v>UN</v>
          </cell>
          <cell r="D10278">
            <v>338</v>
          </cell>
          <cell r="E10278">
            <v>40025</v>
          </cell>
          <cell r="F10278">
            <v>204789</v>
          </cell>
        </row>
        <row r="10279">
          <cell r="A10279">
            <v>2493</v>
          </cell>
          <cell r="B10279" t="str">
            <v>YEE GRES 24 x 6" MOORE AA-1A(150)</v>
          </cell>
          <cell r="C10279" t="str">
            <v>UN</v>
          </cell>
          <cell r="D10279">
            <v>339</v>
          </cell>
          <cell r="E10279">
            <v>40085</v>
          </cell>
          <cell r="F10279">
            <v>428243</v>
          </cell>
        </row>
        <row r="10280">
          <cell r="A10280">
            <v>2495</v>
          </cell>
          <cell r="B10280" t="str">
            <v>YEE GRES 27 x 6" MOORE AA-1A(103)</v>
          </cell>
          <cell r="C10280" t="str">
            <v>UN</v>
          </cell>
          <cell r="D10280">
            <v>340</v>
          </cell>
          <cell r="E10280">
            <v>40085</v>
          </cell>
          <cell r="F10280">
            <v>567053</v>
          </cell>
        </row>
        <row r="10281">
          <cell r="A10281">
            <v>481</v>
          </cell>
          <cell r="B10281" t="str">
            <v>YEE GRES 30 x 6" MOORE AA-1A(150)</v>
          </cell>
          <cell r="C10281" t="str">
            <v>UN</v>
          </cell>
          <cell r="D10281">
            <v>341</v>
          </cell>
          <cell r="E10281">
            <v>40085</v>
          </cell>
          <cell r="F10281">
            <v>710932</v>
          </cell>
        </row>
        <row r="10284">
          <cell r="A10284">
            <v>21</v>
          </cell>
          <cell r="C10284" t="str">
            <v>VIDRIOS Y ESPEJOS</v>
          </cell>
        </row>
        <row r="10287">
          <cell r="A10287">
            <v>104713</v>
          </cell>
          <cell r="B10287" t="str">
            <v>BISAGRA HIDRÁULICA SPEEDY M-25 FUERZA</v>
          </cell>
          <cell r="C10287" t="str">
            <v>UN</v>
          </cell>
          <cell r="E10287">
            <v>42965</v>
          </cell>
          <cell r="F10287">
            <v>380600</v>
          </cell>
        </row>
        <row r="10289">
          <cell r="A10289">
            <v>1171</v>
          </cell>
          <cell r="B10289" t="str">
            <v>BISAGRA PISO DORADA PINTADA INAFER</v>
          </cell>
          <cell r="C10289" t="str">
            <v>UN</v>
          </cell>
          <cell r="D10289">
            <v>189070</v>
          </cell>
          <cell r="E10289">
            <v>40884</v>
          </cell>
          <cell r="F10289">
            <v>30700</v>
          </cell>
        </row>
        <row r="10290">
          <cell r="A10290">
            <v>2647</v>
          </cell>
          <cell r="B10290" t="str">
            <v>BLINDAJE REJILLAS DE VENTILACION X 30</v>
          </cell>
          <cell r="C10290" t="str">
            <v>ML</v>
          </cell>
          <cell r="D10290" t="str">
            <v>MDF en Bgtá</v>
          </cell>
          <cell r="E10290">
            <v>40359</v>
          </cell>
          <cell r="F10290">
            <v>464000</v>
          </cell>
        </row>
        <row r="10293">
          <cell r="B10293" t="str">
            <v>Tekhne Ltda. Control Integral de Obras</v>
          </cell>
        </row>
        <row r="10297">
          <cell r="B10297" t="str">
            <v>Listado de Insumos</v>
          </cell>
        </row>
        <row r="10299">
          <cell r="A10299">
            <v>43132</v>
          </cell>
          <cell r="C10299" t="str">
            <v>INSTITUTO DISTRITAL DE RECREACION Y</v>
          </cell>
          <cell r="E10299" t="str">
            <v>Página **</v>
          </cell>
        </row>
        <row r="10302">
          <cell r="A10302" t="str">
            <v>Código</v>
          </cell>
          <cell r="B10302" t="str">
            <v>Descripción</v>
          </cell>
          <cell r="D10302" t="str">
            <v>Unidad</v>
          </cell>
          <cell r="F10302" t="str">
            <v>Referencia</v>
          </cell>
        </row>
        <row r="10305">
          <cell r="A10305">
            <v>102719</v>
          </cell>
          <cell r="B10305" t="str">
            <v>BRAZO HIDRAULICO</v>
          </cell>
          <cell r="C10305" t="str">
            <v>UN</v>
          </cell>
          <cell r="D10305" t="str">
            <v>SierraPuerta</v>
          </cell>
          <cell r="E10305">
            <v>42999</v>
          </cell>
          <cell r="F10305">
            <v>51900</v>
          </cell>
        </row>
        <row r="10306">
          <cell r="A10306">
            <v>1204</v>
          </cell>
          <cell r="B10306" t="str">
            <v>BRAZO RETENEDOR DORMA No. 2</v>
          </cell>
          <cell r="C10306" t="str">
            <v>UN</v>
          </cell>
          <cell r="D10306" t="str">
            <v>SierraPuerta</v>
          </cell>
          <cell r="E10306">
            <v>40360</v>
          </cell>
          <cell r="F10306">
            <v>97092</v>
          </cell>
        </row>
        <row r="10308">
          <cell r="A10308">
            <v>115</v>
          </cell>
          <cell r="B10308" t="str">
            <v>CANTONERA ELECTRICA AUTA</v>
          </cell>
          <cell r="C10308" t="str">
            <v>UN</v>
          </cell>
          <cell r="E10308">
            <v>40360</v>
          </cell>
          <cell r="F10308">
            <v>95400</v>
          </cell>
        </row>
        <row r="10309">
          <cell r="A10309">
            <v>274</v>
          </cell>
          <cell r="B10309" t="str">
            <v>CANTONERA ELECTRICA CHEMAR</v>
          </cell>
          <cell r="C10309" t="str">
            <v>UN</v>
          </cell>
          <cell r="E10309">
            <v>40807</v>
          </cell>
          <cell r="F10309">
            <v>70000</v>
          </cell>
        </row>
        <row r="10310">
          <cell r="A10310">
            <v>31901</v>
          </cell>
          <cell r="B10310" t="str">
            <v>CANTONERA ELECTRICA DE 110V DORCA</v>
          </cell>
          <cell r="C10310" t="str">
            <v>UN</v>
          </cell>
          <cell r="E10310">
            <v>40795</v>
          </cell>
          <cell r="F10310">
            <v>61200</v>
          </cell>
        </row>
        <row r="10311">
          <cell r="A10311">
            <v>117</v>
          </cell>
          <cell r="B10311" t="str">
            <v>CANTONERA ELECTRICA ESPAÑOLA</v>
          </cell>
          <cell r="C10311" t="str">
            <v>UN</v>
          </cell>
          <cell r="E10311">
            <v>41094</v>
          </cell>
          <cell r="F10311">
            <v>53000</v>
          </cell>
        </row>
        <row r="10313">
          <cell r="A10313">
            <v>121</v>
          </cell>
          <cell r="B10313" t="str">
            <v>CANTONERA ELECTRICA GATO</v>
          </cell>
          <cell r="C10313" t="str">
            <v>UN</v>
          </cell>
          <cell r="D10313">
            <v>731</v>
          </cell>
          <cell r="E10313">
            <v>40360</v>
          </cell>
          <cell r="F10313">
            <v>48000</v>
          </cell>
        </row>
        <row r="10314">
          <cell r="A10314">
            <v>427</v>
          </cell>
          <cell r="B10314" t="str">
            <v>CANTONERA ELECTRICA GEBE ESPAÑOL</v>
          </cell>
          <cell r="C10314" t="str">
            <v>UN</v>
          </cell>
          <cell r="D10314" t="str">
            <v>GEBE</v>
          </cell>
          <cell r="E10314">
            <v>40360</v>
          </cell>
          <cell r="F10314">
            <v>90000</v>
          </cell>
        </row>
        <row r="10316">
          <cell r="A10316">
            <v>31907</v>
          </cell>
          <cell r="B10316" t="str">
            <v>CANTONERA ELECTRICA DE 110 V</v>
          </cell>
          <cell r="C10316" t="str">
            <v>UN</v>
          </cell>
          <cell r="E10316">
            <v>40795</v>
          </cell>
          <cell r="F10316">
            <v>39900</v>
          </cell>
        </row>
        <row r="10317">
          <cell r="A10317">
            <v>31906</v>
          </cell>
          <cell r="B10317" t="str">
            <v>CANTONERA ELECTRICA DE 110V PLATINA</v>
          </cell>
          <cell r="C10317" t="str">
            <v>UN</v>
          </cell>
          <cell r="E10317">
            <v>40360</v>
          </cell>
          <cell r="F10317">
            <v>27300</v>
          </cell>
        </row>
        <row r="10318">
          <cell r="A10318">
            <v>31902</v>
          </cell>
          <cell r="B10318" t="str">
            <v>CANTONERA ELECTRICA DE 12 V VIRO</v>
          </cell>
          <cell r="C10318" t="str">
            <v>UN</v>
          </cell>
          <cell r="E10318">
            <v>42997</v>
          </cell>
          <cell r="F10318">
            <v>109090</v>
          </cell>
        </row>
        <row r="10319">
          <cell r="A10319">
            <v>3895</v>
          </cell>
          <cell r="B10319" t="str">
            <v>CANTONERA INAFER C-333 CORRIENTE</v>
          </cell>
          <cell r="C10319" t="str">
            <v>UN</v>
          </cell>
          <cell r="E10319">
            <v>40360</v>
          </cell>
          <cell r="F10319">
            <v>65000</v>
          </cell>
        </row>
        <row r="10321">
          <cell r="A10321">
            <v>102718</v>
          </cell>
          <cell r="B10321" t="str">
            <v>CERRADURA DE SEGURIDAD PARA</v>
          </cell>
          <cell r="C10321" t="str">
            <v>und</v>
          </cell>
          <cell r="D10321">
            <v>1153</v>
          </cell>
          <cell r="E10321">
            <v>41094</v>
          </cell>
          <cell r="F10321">
            <v>50000</v>
          </cell>
        </row>
        <row r="10323">
          <cell r="A10323">
            <v>104600</v>
          </cell>
          <cell r="B10323" t="str">
            <v>CERRADURA ANTIPANICO VERT. TIPO PUSH</v>
          </cell>
          <cell r="C10323" t="str">
            <v>und</v>
          </cell>
          <cell r="E10323">
            <v>41173</v>
          </cell>
          <cell r="F10323">
            <v>780000</v>
          </cell>
        </row>
        <row r="10324">
          <cell r="A10324">
            <v>104603</v>
          </cell>
          <cell r="B10324" t="str">
            <v>CERRADURA DOBLE CILINDRO</v>
          </cell>
          <cell r="C10324" t="str">
            <v>und</v>
          </cell>
          <cell r="E10324">
            <v>42856</v>
          </cell>
          <cell r="F10324">
            <v>69900</v>
          </cell>
        </row>
        <row r="10326">
          <cell r="A10326">
            <v>3890</v>
          </cell>
          <cell r="B10326" t="str">
            <v>CERRADURA INAFER C-1000</v>
          </cell>
          <cell r="C10326" t="str">
            <v>UN</v>
          </cell>
          <cell r="D10326" t="str">
            <v>C-1000</v>
          </cell>
          <cell r="E10326">
            <v>40795</v>
          </cell>
          <cell r="F10326">
            <v>82600</v>
          </cell>
        </row>
        <row r="10328">
          <cell r="A10328">
            <v>3894</v>
          </cell>
          <cell r="B10328" t="str">
            <v>CERRADURA INAFER C-333 CORRIENTE</v>
          </cell>
          <cell r="C10328" t="str">
            <v>UN</v>
          </cell>
          <cell r="E10328">
            <v>40359</v>
          </cell>
          <cell r="F10328">
            <v>23400</v>
          </cell>
        </row>
        <row r="10329">
          <cell r="A10329">
            <v>3893</v>
          </cell>
          <cell r="B10329" t="str">
            <v>CERRADURA INAFER C-333 DE PERFIL</v>
          </cell>
          <cell r="C10329" t="str">
            <v>UN</v>
          </cell>
          <cell r="E10329">
            <v>40360</v>
          </cell>
          <cell r="F10329">
            <v>28884</v>
          </cell>
        </row>
        <row r="10330">
          <cell r="A10330">
            <v>3891</v>
          </cell>
          <cell r="B10330" t="str">
            <v>CERRADURA INAFER C-999</v>
          </cell>
          <cell r="C10330" t="str">
            <v>UN</v>
          </cell>
          <cell r="E10330">
            <v>41148</v>
          </cell>
          <cell r="F10330">
            <v>55000</v>
          </cell>
        </row>
        <row r="10331">
          <cell r="A10331">
            <v>3892</v>
          </cell>
          <cell r="B10331" t="str">
            <v>CERRADURA INAFER MEGA</v>
          </cell>
          <cell r="C10331" t="str">
            <v>UN</v>
          </cell>
          <cell r="E10331">
            <v>40359</v>
          </cell>
          <cell r="F10331">
            <v>28000</v>
          </cell>
        </row>
        <row r="10332">
          <cell r="A10332">
            <v>104602</v>
          </cell>
          <cell r="B10332" t="str">
            <v>CERRADURA MANIJA SATINADO</v>
          </cell>
          <cell r="C10332" t="str">
            <v>und</v>
          </cell>
          <cell r="E10332">
            <v>41176</v>
          </cell>
          <cell r="F10332">
            <v>20000</v>
          </cell>
        </row>
        <row r="10334">
          <cell r="A10334">
            <v>1174</v>
          </cell>
          <cell r="B10334" t="str">
            <v>CERRADURA SAFE ALC.141A CLASIC ST</v>
          </cell>
          <cell r="C10334" t="str">
            <v>UN</v>
          </cell>
          <cell r="D10334" t="str">
            <v>1141A</v>
          </cell>
          <cell r="E10334">
            <v>40359</v>
          </cell>
          <cell r="F10334">
            <v>25000</v>
          </cell>
        </row>
        <row r="10335">
          <cell r="A10335">
            <v>1177</v>
          </cell>
          <cell r="B10335" t="str">
            <v>CERRADURA SAFE BAÑO 152 CLASIC ST</v>
          </cell>
          <cell r="C10335" t="str">
            <v>UN</v>
          </cell>
          <cell r="D10335">
            <v>1152</v>
          </cell>
          <cell r="E10335">
            <v>40795</v>
          </cell>
          <cell r="F10335">
            <v>21650</v>
          </cell>
        </row>
        <row r="10336">
          <cell r="A10336">
            <v>1178</v>
          </cell>
          <cell r="B10336" t="str">
            <v>CERRADURA SAFE Closet 145 CLAS ST</v>
          </cell>
          <cell r="C10336" t="str">
            <v>UN</v>
          </cell>
          <cell r="D10336">
            <v>1145</v>
          </cell>
          <cell r="E10336">
            <v>40359</v>
          </cell>
          <cell r="F10336">
            <v>21100</v>
          </cell>
        </row>
        <row r="10337">
          <cell r="A10337">
            <v>2130</v>
          </cell>
          <cell r="B10337" t="str">
            <v>CERRADURA SAFE Dep.SEG 140A CLAS ST</v>
          </cell>
          <cell r="C10337" t="str">
            <v>UN</v>
          </cell>
          <cell r="D10337">
            <v>1140</v>
          </cell>
          <cell r="E10337">
            <v>40360</v>
          </cell>
          <cell r="F10337">
            <v>21900</v>
          </cell>
        </row>
        <row r="10338">
          <cell r="A10338">
            <v>1180</v>
          </cell>
          <cell r="B10338" t="str">
            <v>CERRADURA SAFE Entrad. 142A CLAS ST</v>
          </cell>
          <cell r="C10338" t="str">
            <v>UN</v>
          </cell>
          <cell r="D10338">
            <v>1142</v>
          </cell>
          <cell r="E10338">
            <v>40359</v>
          </cell>
          <cell r="F10338">
            <v>26000</v>
          </cell>
        </row>
        <row r="10339">
          <cell r="A10339">
            <v>1183</v>
          </cell>
          <cell r="B10339" t="str">
            <v>CERRADURA SAFE Entrad.2CIL. 143A ST</v>
          </cell>
          <cell r="C10339" t="str">
            <v>UN</v>
          </cell>
          <cell r="D10339" t="str">
            <v>1143A</v>
          </cell>
          <cell r="E10339">
            <v>40360</v>
          </cell>
          <cell r="F10339">
            <v>45000</v>
          </cell>
        </row>
        <row r="10341">
          <cell r="A10341">
            <v>1202</v>
          </cell>
          <cell r="B10341" t="str">
            <v>CERRADURA SAFE HOTEL 5129 MONTEC CR</v>
          </cell>
          <cell r="C10341" t="str">
            <v>UN</v>
          </cell>
          <cell r="E10341">
            <v>40360</v>
          </cell>
          <cell r="F10341">
            <v>59900</v>
          </cell>
        </row>
        <row r="10343">
          <cell r="A10343">
            <v>1712</v>
          </cell>
          <cell r="B10343" t="str">
            <v>CERRADURA SAFE Libre 153 CLAS ST</v>
          </cell>
          <cell r="C10343" t="str">
            <v>UN</v>
          </cell>
          <cell r="D10343">
            <v>1153</v>
          </cell>
          <cell r="E10343">
            <v>40360</v>
          </cell>
          <cell r="F10343">
            <v>14100</v>
          </cell>
        </row>
        <row r="10344">
          <cell r="A10344">
            <v>1184</v>
          </cell>
          <cell r="B10344" t="str">
            <v>CERRADURA SAFE Patio 149 CLAS ST</v>
          </cell>
          <cell r="C10344" t="str">
            <v>UN</v>
          </cell>
          <cell r="D10344">
            <v>1149</v>
          </cell>
          <cell r="E10344">
            <v>40360</v>
          </cell>
          <cell r="F10344">
            <v>24940</v>
          </cell>
        </row>
        <row r="10345">
          <cell r="A10345">
            <v>3332</v>
          </cell>
          <cell r="B10345" t="str">
            <v>CERRADURA SCHLAGE-FLAIR (IZQ.DER)</v>
          </cell>
          <cell r="C10345" t="str">
            <v>UN</v>
          </cell>
          <cell r="D10345" t="str">
            <v>A- 40S</v>
          </cell>
          <cell r="E10345">
            <v>40359</v>
          </cell>
          <cell r="F10345">
            <v>38000</v>
          </cell>
        </row>
        <row r="10346">
          <cell r="A10346">
            <v>1186</v>
          </cell>
          <cell r="B10346" t="str">
            <v>CERRADURA SCHLAGE ALC. GOLD GEORGIA</v>
          </cell>
          <cell r="C10346" t="str">
            <v>UN</v>
          </cell>
          <cell r="D10346" t="str">
            <v>A50WS</v>
          </cell>
          <cell r="E10346">
            <v>40360</v>
          </cell>
          <cell r="F10346">
            <v>33872</v>
          </cell>
        </row>
        <row r="10347">
          <cell r="A10347">
            <v>1187</v>
          </cell>
          <cell r="B10347" t="str">
            <v>CERRADURA SCHLAGE BAÑO ALUM NVO.GEO</v>
          </cell>
          <cell r="C10347" t="str">
            <v>UN</v>
          </cell>
          <cell r="D10347" t="str">
            <v>A40S</v>
          </cell>
          <cell r="E10347">
            <v>40359</v>
          </cell>
          <cell r="F10347">
            <v>27000</v>
          </cell>
        </row>
        <row r="10348">
          <cell r="A10348">
            <v>1188</v>
          </cell>
          <cell r="B10348" t="str">
            <v>CERRADURA SCHLAGE BAÑO GOLD GEORGIA</v>
          </cell>
          <cell r="C10348" t="str">
            <v>UN</v>
          </cell>
          <cell r="D10348" t="str">
            <v>A40S</v>
          </cell>
          <cell r="E10348">
            <v>40359</v>
          </cell>
          <cell r="F10348">
            <v>26262</v>
          </cell>
        </row>
        <row r="10349">
          <cell r="A10349">
            <v>2023</v>
          </cell>
          <cell r="B10349" t="str">
            <v>CERRADURA SCHLAGE CERROJ/B360 Cromo</v>
          </cell>
          <cell r="C10349" t="str">
            <v>UN</v>
          </cell>
          <cell r="D10349" t="str">
            <v>B360</v>
          </cell>
          <cell r="E10349">
            <v>40359</v>
          </cell>
          <cell r="F10349">
            <v>50483</v>
          </cell>
        </row>
        <row r="10350">
          <cell r="A10350">
            <v>2022</v>
          </cell>
          <cell r="B10350" t="str">
            <v>CERRADURA SCHLAGE CERROJ/B362 Cromo</v>
          </cell>
          <cell r="C10350" t="str">
            <v>UN</v>
          </cell>
          <cell r="D10350" t="str">
            <v>B362</v>
          </cell>
          <cell r="E10350">
            <v>40359</v>
          </cell>
          <cell r="F10350">
            <v>50483</v>
          </cell>
        </row>
        <row r="10351">
          <cell r="A10351">
            <v>1191</v>
          </cell>
          <cell r="B10351" t="str">
            <v>CERRADURA SCHLAGE CERROJ/B362 Dorado</v>
          </cell>
          <cell r="C10351" t="str">
            <v>UN</v>
          </cell>
          <cell r="D10351" t="str">
            <v>B362</v>
          </cell>
          <cell r="E10351">
            <v>40359</v>
          </cell>
          <cell r="F10351">
            <v>50483</v>
          </cell>
        </row>
        <row r="10352">
          <cell r="A10352">
            <v>1189</v>
          </cell>
          <cell r="B10352" t="str">
            <v>CERRADURA SCHLAGE CL. ALUM N/GEORG.</v>
          </cell>
          <cell r="C10352" t="str">
            <v>UN</v>
          </cell>
          <cell r="D10352" t="str">
            <v>A71WS</v>
          </cell>
          <cell r="E10352">
            <v>40359</v>
          </cell>
          <cell r="F10352">
            <v>25200</v>
          </cell>
        </row>
        <row r="10353">
          <cell r="A10353">
            <v>2020</v>
          </cell>
          <cell r="B10353" t="str">
            <v>CERRADURA SCHLAGE Dep. ALUM N/GEORG</v>
          </cell>
          <cell r="C10353" t="str">
            <v>UN</v>
          </cell>
          <cell r="D10353" t="str">
            <v>A80WD</v>
          </cell>
          <cell r="E10353">
            <v>40360</v>
          </cell>
          <cell r="F10353">
            <v>33640</v>
          </cell>
        </row>
        <row r="10354">
          <cell r="A10354">
            <v>1192</v>
          </cell>
          <cell r="B10354" t="str">
            <v>CERRADURA SCHLAGE Dep. GOLD GEORGIA</v>
          </cell>
          <cell r="C10354" t="str">
            <v>UN</v>
          </cell>
          <cell r="D10354" t="str">
            <v>A80WD</v>
          </cell>
          <cell r="E10354">
            <v>40113</v>
          </cell>
          <cell r="F10354">
            <v>40000</v>
          </cell>
        </row>
        <row r="10355">
          <cell r="A10355">
            <v>1194</v>
          </cell>
          <cell r="B10355" t="str">
            <v>CERRADURA SCHLAGE ENTR.ALUM N/GEORG</v>
          </cell>
          <cell r="C10355" t="str">
            <v>UN</v>
          </cell>
          <cell r="D10355" t="str">
            <v>A80PD</v>
          </cell>
          <cell r="E10355">
            <v>40360</v>
          </cell>
          <cell r="F10355">
            <v>45240</v>
          </cell>
        </row>
        <row r="10357">
          <cell r="A10357">
            <v>104773</v>
          </cell>
          <cell r="B10357" t="str">
            <v>CERRADURA SCHLAGE JUPITER ANTICADO</v>
          </cell>
          <cell r="C10357" t="str">
            <v>und</v>
          </cell>
          <cell r="E10357">
            <v>42775</v>
          </cell>
          <cell r="F10357">
            <v>61690</v>
          </cell>
        </row>
        <row r="10359">
          <cell r="A10359">
            <v>2019</v>
          </cell>
          <cell r="B10359" t="str">
            <v>CERRADURA SCHLAGE OFIC.ALUM N/GEOR</v>
          </cell>
          <cell r="C10359" t="str">
            <v>UN</v>
          </cell>
          <cell r="D10359" t="str">
            <v>A50PD</v>
          </cell>
          <cell r="E10359">
            <v>40360</v>
          </cell>
          <cell r="F10359">
            <v>39324</v>
          </cell>
        </row>
        <row r="10360">
          <cell r="A10360">
            <v>1195</v>
          </cell>
          <cell r="B10360" t="str">
            <v>CERRADURA SCHLAGE OFIC.GOLD GEORGIA</v>
          </cell>
          <cell r="C10360" t="str">
            <v>UN</v>
          </cell>
          <cell r="D10360" t="str">
            <v>A50PD</v>
          </cell>
          <cell r="E10360">
            <v>40360</v>
          </cell>
          <cell r="F10360">
            <v>40000</v>
          </cell>
        </row>
        <row r="10361">
          <cell r="A10361">
            <v>2027</v>
          </cell>
          <cell r="B10361" t="str">
            <v>CERRADURA SCHLAGE ORBIT COBRE H380</v>
          </cell>
          <cell r="C10361" t="str">
            <v>UN</v>
          </cell>
          <cell r="D10361" t="str">
            <v>H380</v>
          </cell>
          <cell r="E10361">
            <v>40359</v>
          </cell>
          <cell r="F10361">
            <v>160000</v>
          </cell>
        </row>
        <row r="10362">
          <cell r="A10362">
            <v>2029</v>
          </cell>
          <cell r="B10362" t="str">
            <v>CERRADURA SCHLAGE ORBIT COBRE H387</v>
          </cell>
          <cell r="C10362" t="str">
            <v>UN</v>
          </cell>
          <cell r="D10362" t="str">
            <v>H387</v>
          </cell>
          <cell r="E10362">
            <v>40359</v>
          </cell>
          <cell r="F10362">
            <v>165000</v>
          </cell>
        </row>
        <row r="10363">
          <cell r="A10363">
            <v>1197</v>
          </cell>
          <cell r="B10363" t="str">
            <v>CERRADURA SCHLAGE PASO ALUM.N/GEOR.</v>
          </cell>
          <cell r="C10363" t="str">
            <v>UN</v>
          </cell>
          <cell r="D10363" t="str">
            <v>A10S</v>
          </cell>
          <cell r="E10363">
            <v>40359</v>
          </cell>
          <cell r="F10363">
            <v>37200</v>
          </cell>
        </row>
        <row r="10364">
          <cell r="A10364">
            <v>1196</v>
          </cell>
          <cell r="B10364" t="str">
            <v>CERRADURA SCHLAGE PASO GOLD GEORGIA</v>
          </cell>
          <cell r="C10364" t="str">
            <v>UN</v>
          </cell>
          <cell r="D10364" t="str">
            <v>A10S</v>
          </cell>
          <cell r="E10364">
            <v>40359</v>
          </cell>
          <cell r="F10364">
            <v>29000</v>
          </cell>
        </row>
        <row r="10365">
          <cell r="A10365">
            <v>1198</v>
          </cell>
          <cell r="B10365" t="str">
            <v>CERRADURA SCHLAGE TERRAZA GOLD</v>
          </cell>
          <cell r="C10365" t="str">
            <v>UN</v>
          </cell>
          <cell r="D10365" t="str">
            <v>A30D</v>
          </cell>
          <cell r="E10365">
            <v>40359</v>
          </cell>
          <cell r="F10365">
            <v>29000</v>
          </cell>
        </row>
        <row r="10366">
          <cell r="A10366">
            <v>2026</v>
          </cell>
          <cell r="B10366" t="str">
            <v>CERRADURA SCHLAGE TULIP - WOOD</v>
          </cell>
          <cell r="C10366" t="str">
            <v>UN</v>
          </cell>
          <cell r="D10366" t="str">
            <v>H380</v>
          </cell>
          <cell r="E10366">
            <v>40360</v>
          </cell>
          <cell r="F10366">
            <v>165000</v>
          </cell>
        </row>
        <row r="10368">
          <cell r="B10368" t="str">
            <v>Tekhne Ltda. Control Integral de Obras</v>
          </cell>
        </row>
        <row r="10372">
          <cell r="B10372" t="str">
            <v>Listado de Insumos</v>
          </cell>
        </row>
        <row r="10374">
          <cell r="A10374">
            <v>43132</v>
          </cell>
          <cell r="C10374" t="str">
            <v>INSTITUTO DISTRITAL DE RECREACION Y</v>
          </cell>
          <cell r="E10374" t="str">
            <v>Página **</v>
          </cell>
        </row>
        <row r="10377">
          <cell r="A10377" t="str">
            <v>Código</v>
          </cell>
          <cell r="B10377" t="str">
            <v>Descripción</v>
          </cell>
          <cell r="D10377" t="str">
            <v>Unidad</v>
          </cell>
          <cell r="F10377" t="str">
            <v>Referencia</v>
          </cell>
        </row>
        <row r="10380">
          <cell r="A10380">
            <v>2028</v>
          </cell>
          <cell r="B10380" t="str">
            <v>CERRADURA SCHLAGE TULIP - WOOD</v>
          </cell>
          <cell r="C10380" t="str">
            <v>UN</v>
          </cell>
          <cell r="D10380" t="str">
            <v>H387</v>
          </cell>
          <cell r="E10380">
            <v>40210</v>
          </cell>
          <cell r="F10380">
            <v>165000</v>
          </cell>
        </row>
        <row r="10381">
          <cell r="A10381">
            <v>1199</v>
          </cell>
          <cell r="B10381" t="str">
            <v>CERRADURA YALE BAÑO BRANDYWINE MADE</v>
          </cell>
          <cell r="C10381" t="str">
            <v>UN</v>
          </cell>
          <cell r="D10381">
            <v>5302</v>
          </cell>
          <cell r="E10381">
            <v>40359</v>
          </cell>
          <cell r="F10381">
            <v>32000</v>
          </cell>
        </row>
        <row r="10382">
          <cell r="A10382">
            <v>1200</v>
          </cell>
          <cell r="B10382" t="str">
            <v>CERRADURA YALE INCRUSTAR N.D.P</v>
          </cell>
          <cell r="C10382" t="str">
            <v>UN</v>
          </cell>
          <cell r="D10382" t="str">
            <v>L370</v>
          </cell>
          <cell r="E10382">
            <v>40113</v>
          </cell>
          <cell r="F10382">
            <v>62000</v>
          </cell>
        </row>
        <row r="10383">
          <cell r="A10383">
            <v>1201</v>
          </cell>
          <cell r="B10383" t="str">
            <v>CERRADURA YALE MUEBLES (larga)</v>
          </cell>
          <cell r="C10383" t="str">
            <v>UN</v>
          </cell>
          <cell r="D10383" t="str">
            <v>2044-40</v>
          </cell>
          <cell r="E10383">
            <v>40359</v>
          </cell>
          <cell r="F10383">
            <v>16500</v>
          </cell>
        </row>
        <row r="10384">
          <cell r="A10384">
            <v>3336</v>
          </cell>
          <cell r="B10384" t="str">
            <v>CERRADURACISA(ITALI ANTIPANDOBLE(NO</v>
          </cell>
          <cell r="C10384" t="str">
            <v>UN</v>
          </cell>
          <cell r="D10384" t="str">
            <v>494/502/3257</v>
          </cell>
          <cell r="E10384">
            <v>40359</v>
          </cell>
          <cell r="F10384">
            <v>1100000</v>
          </cell>
        </row>
        <row r="10385">
          <cell r="A10385">
            <v>1190</v>
          </cell>
          <cell r="B10385" t="str">
            <v>CERRRADURA SCHLAGE CL. GOLD GEORGIA</v>
          </cell>
          <cell r="C10385" t="str">
            <v>UN</v>
          </cell>
          <cell r="D10385" t="str">
            <v>A71WS</v>
          </cell>
          <cell r="E10385">
            <v>40360</v>
          </cell>
          <cell r="F10385">
            <v>29174</v>
          </cell>
        </row>
        <row r="10386">
          <cell r="A10386">
            <v>2018</v>
          </cell>
          <cell r="B10386" t="str">
            <v>CERRRADURA SCHLAGE TERRAZA ALUM N/G</v>
          </cell>
          <cell r="C10386" t="str">
            <v>UN</v>
          </cell>
          <cell r="D10386" t="str">
            <v>A30D</v>
          </cell>
          <cell r="E10386">
            <v>40371</v>
          </cell>
          <cell r="F10386">
            <v>29754</v>
          </cell>
        </row>
        <row r="10388">
          <cell r="A10388">
            <v>103654</v>
          </cell>
          <cell r="B10388" t="str">
            <v>DISTANCIADOR DOBLE 1"X3.5CM INC.</v>
          </cell>
          <cell r="C10388" t="str">
            <v>und</v>
          </cell>
          <cell r="E10388">
            <v>41564</v>
          </cell>
          <cell r="F10388">
            <v>47200</v>
          </cell>
        </row>
        <row r="10389">
          <cell r="A10389">
            <v>104806</v>
          </cell>
          <cell r="B10389" t="str">
            <v>ESPEJO BRONCE BISELADO 4mm</v>
          </cell>
          <cell r="C10389" t="str">
            <v>M2</v>
          </cell>
          <cell r="E10389">
            <v>41208</v>
          </cell>
          <cell r="F10389">
            <v>38900</v>
          </cell>
        </row>
        <row r="10391">
          <cell r="A10391">
            <v>2965</v>
          </cell>
          <cell r="B10391" t="str">
            <v>ESPEJO CRISTAL INCOLORO 3mm</v>
          </cell>
          <cell r="C10391" t="str">
            <v>M2</v>
          </cell>
          <cell r="D10391" t="str">
            <v>6 mm</v>
          </cell>
          <cell r="E10391">
            <v>42857</v>
          </cell>
          <cell r="F10391">
            <v>23300</v>
          </cell>
        </row>
        <row r="10392">
          <cell r="A10392">
            <v>1208</v>
          </cell>
          <cell r="B10392" t="str">
            <v>ESPEJO CRISTAL INCOLORO 4mm</v>
          </cell>
          <cell r="C10392" t="str">
            <v>M2</v>
          </cell>
          <cell r="D10392" t="str">
            <v>4 mm</v>
          </cell>
          <cell r="E10392">
            <v>42858</v>
          </cell>
          <cell r="F10392">
            <v>100000</v>
          </cell>
        </row>
        <row r="10394">
          <cell r="A10394">
            <v>103365</v>
          </cell>
          <cell r="B10394" t="str">
            <v>ESPEJO CRISTAL incoloro BISELADO 4MM imp.</v>
          </cell>
          <cell r="C10394" t="str">
            <v>m2</v>
          </cell>
          <cell r="E10394">
            <v>42856</v>
          </cell>
          <cell r="F10394">
            <v>100000</v>
          </cell>
        </row>
        <row r="10395">
          <cell r="A10395">
            <v>104266</v>
          </cell>
          <cell r="B10395" t="str">
            <v>ESPEJO CRISTAL INCOLORO(SUM+INST)</v>
          </cell>
          <cell r="C10395" t="str">
            <v>m2</v>
          </cell>
          <cell r="E10395">
            <v>40896</v>
          </cell>
          <cell r="F10395">
            <v>66000</v>
          </cell>
        </row>
        <row r="10397">
          <cell r="A10397">
            <v>257</v>
          </cell>
          <cell r="B10397" t="str">
            <v>ESPEJO PELDAR BRONCE 4 mm</v>
          </cell>
          <cell r="C10397" t="str">
            <v>M2</v>
          </cell>
          <cell r="D10397" t="str">
            <v>4 mm</v>
          </cell>
          <cell r="E10397">
            <v>40371</v>
          </cell>
          <cell r="F10397">
            <v>32800</v>
          </cell>
        </row>
        <row r="10398">
          <cell r="A10398">
            <v>2711</v>
          </cell>
          <cell r="B10398" t="str">
            <v>ESPEJO PELDAR CLARO 3 mm</v>
          </cell>
          <cell r="C10398" t="str">
            <v>M2</v>
          </cell>
          <cell r="D10398" t="str">
            <v>3 mm</v>
          </cell>
          <cell r="E10398">
            <v>40371</v>
          </cell>
          <cell r="F10398">
            <v>28300</v>
          </cell>
        </row>
        <row r="10399">
          <cell r="A10399">
            <v>108</v>
          </cell>
          <cell r="B10399" t="str">
            <v>ESPEJO PELDAR CLARO 4 mm</v>
          </cell>
          <cell r="C10399" t="str">
            <v>M2</v>
          </cell>
          <cell r="D10399" t="str">
            <v>4 mm</v>
          </cell>
          <cell r="E10399">
            <v>40371</v>
          </cell>
          <cell r="F10399">
            <v>32800</v>
          </cell>
        </row>
        <row r="10401">
          <cell r="A10401">
            <v>104604</v>
          </cell>
          <cell r="B10401" t="str">
            <v>MANIJA CILINDRICA DE ALUMINIO 22,4cms</v>
          </cell>
          <cell r="C10401" t="str">
            <v>und</v>
          </cell>
          <cell r="E10401">
            <v>42965</v>
          </cell>
          <cell r="F10401">
            <v>4090</v>
          </cell>
        </row>
        <row r="10402">
          <cell r="A10402">
            <v>104849</v>
          </cell>
          <cell r="B10402" t="str">
            <v>MANIJA EXTERIOR CON CILINDRO</v>
          </cell>
          <cell r="C10402" t="str">
            <v>und</v>
          </cell>
          <cell r="E10402">
            <v>41214</v>
          </cell>
          <cell r="F10402">
            <v>177480</v>
          </cell>
        </row>
        <row r="10403">
          <cell r="A10403">
            <v>104848</v>
          </cell>
          <cell r="B10403" t="str">
            <v>MECANISMO ANTIPÁNICO (ISEO) PUERTA</v>
          </cell>
          <cell r="C10403" t="str">
            <v>UN</v>
          </cell>
          <cell r="E10403">
            <v>41221</v>
          </cell>
          <cell r="F10403">
            <v>1194800</v>
          </cell>
        </row>
        <row r="10405">
          <cell r="A10405">
            <v>2760</v>
          </cell>
          <cell r="B10405" t="str">
            <v>MIRILLA (OJO MAGICO) CROM PEQ.</v>
          </cell>
          <cell r="C10405" t="str">
            <v>UN</v>
          </cell>
          <cell r="D10405" t="str">
            <v>IMPORTADO</v>
          </cell>
          <cell r="E10405">
            <v>40371</v>
          </cell>
          <cell r="F10405">
            <v>19700</v>
          </cell>
        </row>
        <row r="10406">
          <cell r="A10406">
            <v>2761</v>
          </cell>
          <cell r="B10406" t="str">
            <v>MIRILLA (OJO MAGICO) DORAD PEQ</v>
          </cell>
          <cell r="C10406" t="str">
            <v>UN</v>
          </cell>
          <cell r="D10406" t="str">
            <v>IMPORTADO</v>
          </cell>
          <cell r="E10406">
            <v>40371</v>
          </cell>
          <cell r="F10406">
            <v>19700</v>
          </cell>
        </row>
        <row r="10408">
          <cell r="A10408">
            <v>103655</v>
          </cell>
          <cell r="B10408" t="str">
            <v>PERFORACION EN ESPEJO Y VIDRIOS</v>
          </cell>
          <cell r="C10408" t="str">
            <v>und</v>
          </cell>
          <cell r="E10408">
            <v>40579</v>
          </cell>
          <cell r="F10408">
            <v>3000</v>
          </cell>
        </row>
        <row r="10410">
          <cell r="A10410">
            <v>102351</v>
          </cell>
          <cell r="B10410" t="str">
            <v>PISAVIDRIO CALIBRE 20</v>
          </cell>
          <cell r="C10410" t="str">
            <v>ML</v>
          </cell>
          <cell r="D10410" t="str">
            <v>4mm</v>
          </cell>
          <cell r="E10410">
            <v>40128</v>
          </cell>
          <cell r="F10410">
            <v>1223</v>
          </cell>
        </row>
        <row r="10412">
          <cell r="A10412">
            <v>1213</v>
          </cell>
          <cell r="B10412" t="str">
            <v>PUERTA CRISTAL 10mm 1.0x2.1 M.</v>
          </cell>
          <cell r="C10412" t="str">
            <v>UN</v>
          </cell>
          <cell r="E10412">
            <v>40371</v>
          </cell>
          <cell r="F10412">
            <v>340000</v>
          </cell>
        </row>
        <row r="10414">
          <cell r="A10414">
            <v>2181</v>
          </cell>
          <cell r="B10414" t="str">
            <v>PUERTA CRISTAL 10mm 1.20x2.1 M.</v>
          </cell>
          <cell r="C10414" t="str">
            <v>UN</v>
          </cell>
          <cell r="D10414" t="str">
            <v>con accesori</v>
          </cell>
          <cell r="E10414">
            <v>40371</v>
          </cell>
          <cell r="F10414">
            <v>430000</v>
          </cell>
        </row>
        <row r="10416">
          <cell r="A10416">
            <v>105895</v>
          </cell>
          <cell r="B10416" t="str">
            <v>S/Inst.División vidriotemp 6mm. Color,No transluc</v>
          </cell>
          <cell r="C10416" t="str">
            <v>m2</v>
          </cell>
          <cell r="E10416">
            <v>42612</v>
          </cell>
          <cell r="F10416">
            <v>360000</v>
          </cell>
        </row>
        <row r="10417">
          <cell r="A10417">
            <v>103652</v>
          </cell>
          <cell r="B10417" t="str">
            <v>SANDBLASTING (CON DISEÑO)SOBRE VIDRIO</v>
          </cell>
          <cell r="C10417" t="str">
            <v>m2</v>
          </cell>
          <cell r="E10417">
            <v>42857</v>
          </cell>
          <cell r="F10417">
            <v>32545</v>
          </cell>
        </row>
        <row r="10419">
          <cell r="A10419">
            <v>1579</v>
          </cell>
          <cell r="B10419" t="str">
            <v>TOPE DE PISO PARA PUERTA</v>
          </cell>
          <cell r="C10419" t="str">
            <v>UN</v>
          </cell>
          <cell r="D10419" t="str">
            <v>CROMADA</v>
          </cell>
          <cell r="E10419">
            <v>40371</v>
          </cell>
          <cell r="F10419">
            <v>8120</v>
          </cell>
        </row>
        <row r="10420">
          <cell r="A10420">
            <v>2140</v>
          </cell>
          <cell r="B10420" t="str">
            <v>TOPE DE RESORTE PARA PUERTA</v>
          </cell>
          <cell r="C10420" t="str">
            <v>UN</v>
          </cell>
          <cell r="D10420">
            <v>406</v>
          </cell>
          <cell r="E10420">
            <v>40359</v>
          </cell>
          <cell r="F10420">
            <v>1345</v>
          </cell>
        </row>
        <row r="10422">
          <cell r="A10422">
            <v>103155</v>
          </cell>
          <cell r="B10422" t="str">
            <v>TUBO SILICONA 300 ML Transparente</v>
          </cell>
          <cell r="C10422" t="str">
            <v>UND</v>
          </cell>
          <cell r="E10422">
            <v>42776</v>
          </cell>
          <cell r="F10422">
            <v>8600</v>
          </cell>
        </row>
        <row r="10423">
          <cell r="A10423">
            <v>106409</v>
          </cell>
          <cell r="B10423" t="str">
            <v>Uglass 25 cm x 6mm, instalado en cámara</v>
          </cell>
          <cell r="C10423" t="str">
            <v>ML</v>
          </cell>
          <cell r="E10423">
            <v>42879</v>
          </cell>
          <cell r="F10423">
            <v>64168</v>
          </cell>
        </row>
        <row r="10425">
          <cell r="A10425">
            <v>3092</v>
          </cell>
          <cell r="B10425" t="str">
            <v>VIDRIO BRONCE 244x330 4mm</v>
          </cell>
          <cell r="C10425" t="str">
            <v>M2</v>
          </cell>
          <cell r="D10425" t="str">
            <v>4mm</v>
          </cell>
          <cell r="E10425">
            <v>40371</v>
          </cell>
          <cell r="F10425">
            <v>35000</v>
          </cell>
        </row>
        <row r="10426">
          <cell r="A10426">
            <v>260</v>
          </cell>
          <cell r="B10426" t="str">
            <v>VIDRIO CRUD.INCOLO.4mm TRANSPARENTE</v>
          </cell>
          <cell r="C10426" t="str">
            <v>M2</v>
          </cell>
          <cell r="D10426" t="str">
            <v>4 mm.</v>
          </cell>
          <cell r="E10426">
            <v>41208</v>
          </cell>
          <cell r="F10426">
            <v>28000</v>
          </cell>
        </row>
        <row r="10428">
          <cell r="A10428">
            <v>2641</v>
          </cell>
          <cell r="B10428" t="str">
            <v>VIDRIO ARQUITECTONICO NIVEL II 18 mm</v>
          </cell>
          <cell r="C10428" t="str">
            <v>M2</v>
          </cell>
          <cell r="E10428">
            <v>40371</v>
          </cell>
          <cell r="F10428">
            <v>330000</v>
          </cell>
        </row>
        <row r="10429">
          <cell r="A10429">
            <v>9491</v>
          </cell>
          <cell r="B10429" t="str">
            <v>VIDRIO ARQUITECTONICO NIVEL III 22 mm</v>
          </cell>
          <cell r="C10429" t="str">
            <v>M2</v>
          </cell>
          <cell r="E10429">
            <v>40371</v>
          </cell>
          <cell r="F10429">
            <v>381000</v>
          </cell>
        </row>
        <row r="10431">
          <cell r="A10431">
            <v>262</v>
          </cell>
          <cell r="B10431" t="str">
            <v>VIDRIO CRISTAL BRONC. 4mm</v>
          </cell>
          <cell r="C10431" t="str">
            <v>M2</v>
          </cell>
          <cell r="D10431" t="str">
            <v>4 mm.</v>
          </cell>
          <cell r="E10431">
            <v>40863</v>
          </cell>
          <cell r="F10431">
            <v>36366</v>
          </cell>
        </row>
        <row r="10432">
          <cell r="A10432">
            <v>264</v>
          </cell>
          <cell r="B10432" t="str">
            <v>VIDRIO CRISTAL BRONC. 5mm</v>
          </cell>
          <cell r="C10432" t="str">
            <v>M2</v>
          </cell>
          <cell r="D10432" t="str">
            <v>5 mm.</v>
          </cell>
          <cell r="E10432">
            <v>40863</v>
          </cell>
          <cell r="F10432">
            <v>42978</v>
          </cell>
        </row>
        <row r="10433">
          <cell r="A10433">
            <v>269</v>
          </cell>
          <cell r="B10433" t="str">
            <v>VIDRIO CRISTAL BRONC. 6mm</v>
          </cell>
          <cell r="C10433" t="str">
            <v>M2</v>
          </cell>
          <cell r="D10433" t="str">
            <v>6 mm.</v>
          </cell>
          <cell r="E10433">
            <v>40863</v>
          </cell>
          <cell r="F10433">
            <v>52200</v>
          </cell>
        </row>
        <row r="10434">
          <cell r="A10434">
            <v>286</v>
          </cell>
          <cell r="B10434" t="str">
            <v>VIDRIO CRISTAL BRONC. 8mm</v>
          </cell>
          <cell r="C10434" t="str">
            <v>M2</v>
          </cell>
          <cell r="D10434" t="str">
            <v>8 mm</v>
          </cell>
          <cell r="E10434">
            <v>40793</v>
          </cell>
          <cell r="F10434">
            <v>98600</v>
          </cell>
        </row>
        <row r="10435">
          <cell r="A10435">
            <v>1205</v>
          </cell>
          <cell r="B10435" t="str">
            <v>VIDRIO CRISTAL BRONC.10mm</v>
          </cell>
          <cell r="C10435" t="str">
            <v>M2</v>
          </cell>
          <cell r="D10435" t="str">
            <v>10 mm</v>
          </cell>
          <cell r="E10435">
            <v>40393</v>
          </cell>
          <cell r="F10435">
            <v>70200</v>
          </cell>
        </row>
        <row r="10437">
          <cell r="A10437">
            <v>3966</v>
          </cell>
          <cell r="B10437" t="str">
            <v>VIDRIO CRISTAL INCOLO.10mm</v>
          </cell>
          <cell r="C10437" t="str">
            <v>M2</v>
          </cell>
          <cell r="E10437">
            <v>40359</v>
          </cell>
          <cell r="F10437">
            <v>55800</v>
          </cell>
        </row>
        <row r="10438">
          <cell r="A10438">
            <v>105635</v>
          </cell>
          <cell r="B10438" t="str">
            <v>VIDRIO CRISTAL INCOLORO 3mm</v>
          </cell>
          <cell r="C10438" t="str">
            <v>M2</v>
          </cell>
          <cell r="E10438">
            <v>42857</v>
          </cell>
          <cell r="F10438">
            <v>28000</v>
          </cell>
        </row>
        <row r="10439">
          <cell r="A10439">
            <v>104803</v>
          </cell>
          <cell r="B10439" t="str">
            <v>VIDRIO CRISTAL INCOLORO 4mm</v>
          </cell>
          <cell r="C10439" t="str">
            <v>M2</v>
          </cell>
          <cell r="E10439">
            <v>42863</v>
          </cell>
          <cell r="F10439">
            <v>32000</v>
          </cell>
        </row>
        <row r="10441">
          <cell r="A10441">
            <v>261</v>
          </cell>
          <cell r="B10441" t="str">
            <v>VIDRIO CRISTAL INCOLORO 5mm</v>
          </cell>
          <cell r="C10441" t="str">
            <v>M2</v>
          </cell>
          <cell r="D10441" t="str">
            <v>5 mm.</v>
          </cell>
          <cell r="E10441">
            <v>42993</v>
          </cell>
          <cell r="F10441">
            <v>77350</v>
          </cell>
        </row>
        <row r="10443">
          <cell r="A10443">
            <v>3964</v>
          </cell>
          <cell r="B10443" t="str">
            <v>VIDRIO CRISTAL INCOLORO 6mm</v>
          </cell>
          <cell r="C10443" t="str">
            <v>M2</v>
          </cell>
          <cell r="E10443">
            <v>40393</v>
          </cell>
          <cell r="F10443">
            <v>42000</v>
          </cell>
        </row>
        <row r="10444">
          <cell r="A10444">
            <v>3965</v>
          </cell>
          <cell r="B10444" t="str">
            <v>VIDRIO CRISTAL INCOLORO 8mm</v>
          </cell>
          <cell r="C10444" t="str">
            <v>M2</v>
          </cell>
          <cell r="E10444">
            <v>40393</v>
          </cell>
          <cell r="F10444">
            <v>65000</v>
          </cell>
        </row>
        <row r="10446">
          <cell r="A10446">
            <v>104404</v>
          </cell>
          <cell r="B10446" t="str">
            <v>VIDRIO CRISTAL LAMINADO INCOL. 6mm</v>
          </cell>
          <cell r="C10446" t="str">
            <v>M2</v>
          </cell>
          <cell r="D10446" t="str">
            <v>5 mm</v>
          </cell>
          <cell r="E10446">
            <v>42857</v>
          </cell>
          <cell r="F10446">
            <v>90606.6</v>
          </cell>
        </row>
        <row r="10447">
          <cell r="A10447">
            <v>280</v>
          </cell>
          <cell r="B10447" t="str">
            <v>VIDRIO CRISTAL Templ.BRONC.4mm</v>
          </cell>
          <cell r="C10447" t="str">
            <v>M2</v>
          </cell>
          <cell r="D10447" t="str">
            <v>4 mm</v>
          </cell>
          <cell r="E10447">
            <v>40359</v>
          </cell>
          <cell r="F10447">
            <v>78880</v>
          </cell>
        </row>
        <row r="10448">
          <cell r="A10448">
            <v>279</v>
          </cell>
          <cell r="B10448" t="str">
            <v>VIDRIO CRISTAL Templ.BRONC.5mm</v>
          </cell>
          <cell r="C10448" t="str">
            <v>M2</v>
          </cell>
          <cell r="D10448" t="str">
            <v>5 mm</v>
          </cell>
          <cell r="E10448">
            <v>42993</v>
          </cell>
          <cell r="F10448">
            <v>95200</v>
          </cell>
        </row>
        <row r="10449">
          <cell r="A10449">
            <v>1206</v>
          </cell>
          <cell r="B10449" t="str">
            <v>VIDRIO CRISTAL Templ.BRONC.6mm</v>
          </cell>
          <cell r="C10449" t="str">
            <v>M2</v>
          </cell>
          <cell r="D10449" t="str">
            <v>6 mm</v>
          </cell>
          <cell r="E10449">
            <v>42993</v>
          </cell>
          <cell r="F10449">
            <v>140000</v>
          </cell>
        </row>
        <row r="10451">
          <cell r="B10451" t="str">
            <v>Tekhne Ltda. Control Integral de Obras</v>
          </cell>
        </row>
        <row r="10455">
          <cell r="B10455" t="str">
            <v>Listado de Insumos</v>
          </cell>
        </row>
        <row r="10457">
          <cell r="A10457">
            <v>43132</v>
          </cell>
          <cell r="C10457" t="str">
            <v>INSTITUTO DISTRITAL DE RECREACION Y</v>
          </cell>
          <cell r="E10457" t="str">
            <v>Página **</v>
          </cell>
        </row>
        <row r="10460">
          <cell r="A10460" t="str">
            <v>Código</v>
          </cell>
          <cell r="B10460" t="str">
            <v>Descripción</v>
          </cell>
          <cell r="D10460" t="str">
            <v>Unidad</v>
          </cell>
          <cell r="F10460" t="str">
            <v>Referencia</v>
          </cell>
        </row>
        <row r="10463">
          <cell r="A10463">
            <v>3963</v>
          </cell>
          <cell r="B10463" t="str">
            <v>VIDRIO CRISTAL Templ.CRISTAL AZUL 4mm</v>
          </cell>
          <cell r="C10463" t="str">
            <v>M2</v>
          </cell>
          <cell r="E10463">
            <v>40393</v>
          </cell>
          <cell r="F10463">
            <v>104400</v>
          </cell>
        </row>
        <row r="10465">
          <cell r="A10465">
            <v>1207</v>
          </cell>
          <cell r="B10465" t="str">
            <v>VIDRIO CRISTAL Templ.INCOL.10 mm</v>
          </cell>
          <cell r="C10465" t="str">
            <v>M2</v>
          </cell>
          <cell r="D10465" t="str">
            <v>10 mm</v>
          </cell>
          <cell r="E10465">
            <v>42970</v>
          </cell>
          <cell r="F10465">
            <v>148750</v>
          </cell>
        </row>
        <row r="10466">
          <cell r="A10466">
            <v>3958</v>
          </cell>
          <cell r="B10466" t="str">
            <v>VIDRIO CRISTAL Templ.INCOL.12mm</v>
          </cell>
          <cell r="C10466" t="str">
            <v>M2</v>
          </cell>
          <cell r="D10466" t="str">
            <v>12 mm</v>
          </cell>
          <cell r="E10466">
            <v>40393</v>
          </cell>
          <cell r="F10466">
            <v>255</v>
          </cell>
        </row>
        <row r="10468">
          <cell r="A10468">
            <v>3959</v>
          </cell>
          <cell r="B10468" t="str">
            <v>VIDRIO CRISTAL Templ.INCOL.15mm</v>
          </cell>
          <cell r="C10468" t="str">
            <v>M2</v>
          </cell>
          <cell r="E10468">
            <v>40393</v>
          </cell>
          <cell r="F10468">
            <v>348000</v>
          </cell>
        </row>
        <row r="10470">
          <cell r="A10470">
            <v>334</v>
          </cell>
          <cell r="B10470" t="str">
            <v>VIDRIO CRISTAL Templ.INCOL.4mm</v>
          </cell>
          <cell r="C10470" t="str">
            <v>M2</v>
          </cell>
          <cell r="D10470" t="str">
            <v>4 mm</v>
          </cell>
          <cell r="E10470">
            <v>40359</v>
          </cell>
          <cell r="F10470">
            <v>69600</v>
          </cell>
        </row>
        <row r="10471">
          <cell r="A10471">
            <v>337</v>
          </cell>
          <cell r="B10471" t="str">
            <v>VIDRIO CRISTAL Templ.INCOL.5mm</v>
          </cell>
          <cell r="C10471" t="str">
            <v>M2</v>
          </cell>
          <cell r="D10471" t="str">
            <v>5 mm</v>
          </cell>
          <cell r="E10471">
            <v>42993</v>
          </cell>
          <cell r="F10471">
            <v>90000</v>
          </cell>
        </row>
        <row r="10472">
          <cell r="A10472">
            <v>1211</v>
          </cell>
          <cell r="B10472" t="str">
            <v>VIDRIO CRISTAL Templ.INCOL.6mm</v>
          </cell>
          <cell r="C10472" t="str">
            <v>M2</v>
          </cell>
          <cell r="D10472" t="str">
            <v>6 mm</v>
          </cell>
          <cell r="E10472">
            <v>42993</v>
          </cell>
          <cell r="F10472">
            <v>120000</v>
          </cell>
        </row>
        <row r="10473">
          <cell r="A10473">
            <v>3962</v>
          </cell>
          <cell r="B10473" t="str">
            <v>VIDRIO CRISTAL Templ.REFLECTIVO AZUL.4mm</v>
          </cell>
          <cell r="C10473" t="str">
            <v>M2</v>
          </cell>
          <cell r="D10473" t="str">
            <v>4 mm</v>
          </cell>
          <cell r="E10473">
            <v>40393</v>
          </cell>
          <cell r="F10473">
            <v>115000</v>
          </cell>
        </row>
        <row r="10474">
          <cell r="A10474">
            <v>3960</v>
          </cell>
          <cell r="B10474" t="str">
            <v>VIDRIO CRISTAL Templ.REFLECTIVO</v>
          </cell>
          <cell r="C10474" t="str">
            <v>M2</v>
          </cell>
          <cell r="D10474" t="str">
            <v>6 mm</v>
          </cell>
          <cell r="E10474">
            <v>40393</v>
          </cell>
          <cell r="F10474">
            <v>120000</v>
          </cell>
        </row>
        <row r="10475">
          <cell r="A10475">
            <v>3961</v>
          </cell>
          <cell r="B10475" t="str">
            <v>VIDRIO CRISTAL Templ.REFLECTIVO</v>
          </cell>
          <cell r="C10475" t="str">
            <v>M2</v>
          </cell>
          <cell r="D10475" t="str">
            <v>5 mm</v>
          </cell>
          <cell r="E10475">
            <v>40393</v>
          </cell>
          <cell r="F10475">
            <v>165880</v>
          </cell>
        </row>
        <row r="10476">
          <cell r="A10476">
            <v>9360</v>
          </cell>
          <cell r="B10476" t="str">
            <v>VIDRIO CRISTALTempl. REFLECTIVO BRONCE</v>
          </cell>
          <cell r="C10476" t="str">
            <v>M2</v>
          </cell>
          <cell r="D10476" t="str">
            <v>5 mm</v>
          </cell>
          <cell r="E10476">
            <v>40393</v>
          </cell>
          <cell r="F10476">
            <v>165880</v>
          </cell>
        </row>
        <row r="10477">
          <cell r="A10477">
            <v>253</v>
          </cell>
          <cell r="B10477" t="str">
            <v>VIDRIO GRABADO BRONCE BOREAL 4mm</v>
          </cell>
          <cell r="C10477" t="str">
            <v>M2</v>
          </cell>
          <cell r="D10477" t="str">
            <v>4 mm</v>
          </cell>
          <cell r="E10477">
            <v>40393</v>
          </cell>
          <cell r="F10477">
            <v>25000</v>
          </cell>
        </row>
        <row r="10478">
          <cell r="A10478">
            <v>1214</v>
          </cell>
          <cell r="B10478" t="str">
            <v>VIDRIO GRABADO INCOLOR0 4mm.</v>
          </cell>
          <cell r="C10478" t="str">
            <v>M2</v>
          </cell>
          <cell r="D10478" t="str">
            <v>4 mm</v>
          </cell>
          <cell r="E10478">
            <v>40393</v>
          </cell>
          <cell r="F10478">
            <v>18000</v>
          </cell>
        </row>
        <row r="10479">
          <cell r="A10479">
            <v>102862</v>
          </cell>
          <cell r="B10479" t="str">
            <v>VIDRIO LAMINADO 3+3 (6 mm)VERDE.</v>
          </cell>
          <cell r="C10479" t="str">
            <v>M2</v>
          </cell>
          <cell r="D10479" t="str">
            <v>6 mm</v>
          </cell>
          <cell r="E10479">
            <v>40334</v>
          </cell>
          <cell r="F10479">
            <v>89000</v>
          </cell>
        </row>
        <row r="10481">
          <cell r="A10481">
            <v>106028</v>
          </cell>
          <cell r="B10481" t="str">
            <v>Vidrio Laminado Transparente 3+3mm (Inc.</v>
          </cell>
          <cell r="C10481" t="str">
            <v>m2</v>
          </cell>
          <cell r="E10481">
            <v>42699</v>
          </cell>
          <cell r="F10481">
            <v>83380</v>
          </cell>
        </row>
        <row r="10483">
          <cell r="A10483">
            <v>1217</v>
          </cell>
          <cell r="B10483" t="str">
            <v>VIDRIO PELDAR CRUDO 3mm</v>
          </cell>
          <cell r="C10483" t="str">
            <v>M2</v>
          </cell>
          <cell r="D10483" t="str">
            <v>3 mm</v>
          </cell>
          <cell r="E10483">
            <v>41488</v>
          </cell>
          <cell r="F10483">
            <v>13000</v>
          </cell>
        </row>
        <row r="10484">
          <cell r="A10484">
            <v>1218</v>
          </cell>
          <cell r="B10484" t="str">
            <v>VIDRIO PELDAR CRUDO 4mm.</v>
          </cell>
          <cell r="C10484" t="str">
            <v>M2</v>
          </cell>
          <cell r="D10484" t="str">
            <v>4 mm</v>
          </cell>
          <cell r="E10484">
            <v>41208</v>
          </cell>
          <cell r="F10484">
            <v>13510</v>
          </cell>
        </row>
        <row r="10485">
          <cell r="A10485">
            <v>1219</v>
          </cell>
          <cell r="B10485" t="str">
            <v>VIDRIO PELDAR CRUDO 5 mm</v>
          </cell>
          <cell r="C10485" t="str">
            <v>M2</v>
          </cell>
          <cell r="D10485" t="str">
            <v>5 mm.</v>
          </cell>
          <cell r="E10485">
            <v>40393</v>
          </cell>
          <cell r="F10485">
            <v>30000</v>
          </cell>
        </row>
        <row r="10486">
          <cell r="A10486">
            <v>1220</v>
          </cell>
          <cell r="B10486" t="str">
            <v>VIDRIO PELDAR CRUDO 6 mm.</v>
          </cell>
          <cell r="C10486" t="str">
            <v>M2</v>
          </cell>
          <cell r="D10486" t="str">
            <v>6 mm</v>
          </cell>
          <cell r="E10486">
            <v>40393</v>
          </cell>
          <cell r="F10486">
            <v>30000</v>
          </cell>
        </row>
        <row r="10487">
          <cell r="A10487">
            <v>219</v>
          </cell>
          <cell r="B10487" t="str">
            <v>VIDRIO PELDAR CRUDO BRONCE 4mm</v>
          </cell>
          <cell r="C10487" t="str">
            <v>M2</v>
          </cell>
          <cell r="D10487" t="str">
            <v>4 mm</v>
          </cell>
          <cell r="E10487">
            <v>40393</v>
          </cell>
          <cell r="F10487">
            <v>24000</v>
          </cell>
        </row>
        <row r="10488">
          <cell r="A10488">
            <v>244</v>
          </cell>
          <cell r="B10488" t="str">
            <v>VIDRIO PELDAR CRUDO BRONCE 5mm</v>
          </cell>
          <cell r="C10488" t="str">
            <v>M2</v>
          </cell>
          <cell r="D10488" t="str">
            <v>5 mm</v>
          </cell>
          <cell r="E10488">
            <v>40393</v>
          </cell>
          <cell r="F10488">
            <v>29910</v>
          </cell>
        </row>
        <row r="10489">
          <cell r="A10489">
            <v>124</v>
          </cell>
          <cell r="B10489" t="str">
            <v>VIDRIO PELDAR ESMERILADO 4mm</v>
          </cell>
          <cell r="C10489" t="str">
            <v>M2</v>
          </cell>
          <cell r="D10489" t="str">
            <v>4 mm.</v>
          </cell>
          <cell r="E10489">
            <v>40393</v>
          </cell>
          <cell r="F10489">
            <v>37910</v>
          </cell>
        </row>
        <row r="10490">
          <cell r="A10490">
            <v>672</v>
          </cell>
          <cell r="B10490" t="str">
            <v>VIDRIO PELDAR ESMERILADO 5mm</v>
          </cell>
          <cell r="C10490" t="str">
            <v>M2</v>
          </cell>
          <cell r="D10490" t="str">
            <v>5 mm.</v>
          </cell>
          <cell r="E10490">
            <v>40393</v>
          </cell>
          <cell r="F10490">
            <v>41910</v>
          </cell>
        </row>
        <row r="10491">
          <cell r="A10491">
            <v>1216</v>
          </cell>
          <cell r="B10491" t="str">
            <v>VIDRIO PELDAR Templ.BRONCE 5mm</v>
          </cell>
          <cell r="C10491" t="str">
            <v>M2</v>
          </cell>
          <cell r="D10491" t="str">
            <v>5 mm</v>
          </cell>
          <cell r="E10491">
            <v>40393</v>
          </cell>
          <cell r="F10491">
            <v>100872</v>
          </cell>
        </row>
        <row r="10492">
          <cell r="A10492">
            <v>2887</v>
          </cell>
          <cell r="B10492" t="str">
            <v>VIDRIO PELDAR Templ.BRONCE 6mm</v>
          </cell>
          <cell r="C10492" t="str">
            <v>M2</v>
          </cell>
          <cell r="D10492" t="str">
            <v>6 mm</v>
          </cell>
          <cell r="E10492">
            <v>40393</v>
          </cell>
          <cell r="F10492">
            <v>90000</v>
          </cell>
        </row>
        <row r="10493">
          <cell r="A10493">
            <v>311</v>
          </cell>
          <cell r="B10493" t="str">
            <v>VIDRIO PELDAR Templ.INCOLO 4mm</v>
          </cell>
          <cell r="C10493" t="str">
            <v>M2</v>
          </cell>
          <cell r="D10493" t="str">
            <v>4 mm</v>
          </cell>
          <cell r="E10493">
            <v>40393</v>
          </cell>
          <cell r="F10493">
            <v>85920</v>
          </cell>
        </row>
        <row r="10494">
          <cell r="A10494">
            <v>3090</v>
          </cell>
          <cell r="B10494" t="str">
            <v>VIDRIO PIRAMIDE-240x120-130 4mm FAVIDRIO</v>
          </cell>
          <cell r="C10494" t="str">
            <v>M2</v>
          </cell>
          <cell r="D10494" t="str">
            <v>4mm</v>
          </cell>
          <cell r="E10494">
            <v>40393</v>
          </cell>
          <cell r="F10494">
            <v>18000</v>
          </cell>
        </row>
        <row r="10495">
          <cell r="A10495">
            <v>199</v>
          </cell>
          <cell r="B10495" t="str">
            <v>VIDRIO PLANO 2.00x2.44 4mm</v>
          </cell>
          <cell r="C10495" t="str">
            <v>M2</v>
          </cell>
          <cell r="D10495" t="str">
            <v>2mm</v>
          </cell>
          <cell r="E10495">
            <v>40393</v>
          </cell>
          <cell r="F10495">
            <v>22000</v>
          </cell>
        </row>
        <row r="10496">
          <cell r="A10496">
            <v>3039</v>
          </cell>
          <cell r="B10496" t="str">
            <v>VIDRIO PLANO 225x100-120-130-140 -160-180</v>
          </cell>
          <cell r="C10496" t="str">
            <v>M2</v>
          </cell>
          <cell r="D10496" t="str">
            <v>5mm</v>
          </cell>
          <cell r="E10496">
            <v>40393</v>
          </cell>
          <cell r="F10496">
            <v>23000</v>
          </cell>
        </row>
        <row r="10497">
          <cell r="A10497">
            <v>3061</v>
          </cell>
          <cell r="B10497" t="str">
            <v>VIDRIO PLANO 225x100-120-130-140 -160-180</v>
          </cell>
          <cell r="C10497" t="str">
            <v>M2</v>
          </cell>
          <cell r="D10497" t="str">
            <v>6mm</v>
          </cell>
          <cell r="E10497">
            <v>40393</v>
          </cell>
          <cell r="F10497">
            <v>23000</v>
          </cell>
        </row>
        <row r="10498">
          <cell r="A10498">
            <v>580</v>
          </cell>
          <cell r="B10498" t="str">
            <v>VIDRIO PLANO 225x100-120-130-140 -160 4mm</v>
          </cell>
          <cell r="C10498" t="str">
            <v>M2</v>
          </cell>
          <cell r="D10498" t="str">
            <v>4mm</v>
          </cell>
          <cell r="E10498">
            <v>40393</v>
          </cell>
          <cell r="F10498">
            <v>17000</v>
          </cell>
        </row>
        <row r="10499">
          <cell r="A10499">
            <v>452</v>
          </cell>
          <cell r="B10499" t="str">
            <v>VIDRIO PLANO 225x100-120-130-140 3mm</v>
          </cell>
          <cell r="C10499" t="str">
            <v>M2</v>
          </cell>
          <cell r="D10499" t="str">
            <v>3mm</v>
          </cell>
          <cell r="E10499">
            <v>40858</v>
          </cell>
          <cell r="F10499">
            <v>15000</v>
          </cell>
        </row>
        <row r="10500">
          <cell r="A10500">
            <v>321</v>
          </cell>
          <cell r="B10500" t="str">
            <v>VIDRIO TEMPL.GRABD.BRONCE 5mm</v>
          </cell>
          <cell r="C10500" t="str">
            <v>M2</v>
          </cell>
          <cell r="D10500" t="str">
            <v>4 mm</v>
          </cell>
          <cell r="E10500">
            <v>40217</v>
          </cell>
          <cell r="F10500">
            <v>106720</v>
          </cell>
        </row>
        <row r="10502">
          <cell r="A10502">
            <v>104670</v>
          </cell>
          <cell r="B10502" t="str">
            <v>VIDRIO TEMPLADO incoloro 10 MM (Suministro)</v>
          </cell>
          <cell r="C10502" t="str">
            <v>M2</v>
          </cell>
          <cell r="E10502">
            <v>41180</v>
          </cell>
          <cell r="F10502">
            <v>145000</v>
          </cell>
        </row>
        <row r="10505">
          <cell r="A10505">
            <v>22</v>
          </cell>
          <cell r="C10505" t="str">
            <v>MdeO PRELIMINARES/LIMP.TERRENO</v>
          </cell>
        </row>
        <row r="10508">
          <cell r="A10508">
            <v>101122</v>
          </cell>
          <cell r="B10508" t="str">
            <v>ALQUILER TORRE GRUA (Inc. Operario).</v>
          </cell>
          <cell r="C10508" t="str">
            <v>MES</v>
          </cell>
          <cell r="E10508">
            <v>42797</v>
          </cell>
          <cell r="F10508">
            <v>8330000</v>
          </cell>
        </row>
        <row r="10509">
          <cell r="A10509">
            <v>101269</v>
          </cell>
          <cell r="B10509" t="str">
            <v>ARMADO DE CANASTAS PARA PILOTES</v>
          </cell>
          <cell r="C10509" t="str">
            <v>KG</v>
          </cell>
          <cell r="E10509">
            <v>39672</v>
          </cell>
          <cell r="F10509">
            <v>290</v>
          </cell>
        </row>
        <row r="10510">
          <cell r="A10510">
            <v>100939</v>
          </cell>
          <cell r="B10510" t="str">
            <v>BAÑO PORTATIL (IVA+TRANSP+ 2 ASEOS) Min</v>
          </cell>
          <cell r="C10510" t="str">
            <v>DD</v>
          </cell>
          <cell r="E10510">
            <v>40883</v>
          </cell>
          <cell r="F10510">
            <v>16667</v>
          </cell>
        </row>
        <row r="10511">
          <cell r="A10511">
            <v>100770</v>
          </cell>
          <cell r="B10511" t="str">
            <v>CIELO RASO OWA-FUT- HUNTER-FIBRA</v>
          </cell>
          <cell r="C10511" t="str">
            <v>M2</v>
          </cell>
          <cell r="E10511">
            <v>40479</v>
          </cell>
          <cell r="F10511">
            <v>34000</v>
          </cell>
        </row>
        <row r="10512">
          <cell r="A10512">
            <v>101123</v>
          </cell>
          <cell r="B10512" t="str">
            <v>DESARMADO DE TORRE GRUA</v>
          </cell>
          <cell r="C10512" t="str">
            <v>UN</v>
          </cell>
          <cell r="E10512">
            <v>39672</v>
          </cell>
          <cell r="F10512">
            <v>700000</v>
          </cell>
        </row>
        <row r="10513">
          <cell r="A10513">
            <v>101128</v>
          </cell>
          <cell r="B10513" t="str">
            <v>INSTALACIÓN BLACK OUT</v>
          </cell>
          <cell r="C10513" t="str">
            <v>M2</v>
          </cell>
          <cell r="E10513">
            <v>39673</v>
          </cell>
          <cell r="F10513">
            <v>1350</v>
          </cell>
        </row>
        <row r="10514">
          <cell r="A10514">
            <v>101130</v>
          </cell>
          <cell r="B10514" t="str">
            <v>Instalación celoscreen</v>
          </cell>
          <cell r="C10514" t="str">
            <v>M2</v>
          </cell>
          <cell r="E10514">
            <v>39673</v>
          </cell>
          <cell r="F10514">
            <v>6264</v>
          </cell>
        </row>
        <row r="10515">
          <cell r="A10515">
            <v>101124</v>
          </cell>
          <cell r="B10515" t="str">
            <v>TRASLADO DE TORRE GRUA</v>
          </cell>
          <cell r="C10515" t="str">
            <v>UN</v>
          </cell>
          <cell r="E10515">
            <v>39672</v>
          </cell>
          <cell r="F10515">
            <v>700000</v>
          </cell>
        </row>
        <row r="10518">
          <cell r="A10518">
            <v>23</v>
          </cell>
          <cell r="C10518" t="str">
            <v>MdeO REDES SERVICIOS Y DESAGüE</v>
          </cell>
        </row>
        <row r="10521">
          <cell r="A10521">
            <v>101113</v>
          </cell>
          <cell r="B10521" t="str">
            <v>MdeO CAJA DE INSPECCION 80x80x80 (No</v>
          </cell>
          <cell r="C10521" t="str">
            <v>UN</v>
          </cell>
          <cell r="E10521">
            <v>40933</v>
          </cell>
          <cell r="F10521">
            <v>56503</v>
          </cell>
        </row>
        <row r="10522">
          <cell r="A10522">
            <v>102260</v>
          </cell>
          <cell r="B10522" t="str">
            <v>Mtto sistema actual, suministro equipos y MdeO</v>
          </cell>
          <cell r="C10522" t="str">
            <v>ML</v>
          </cell>
          <cell r="E10522">
            <v>39888</v>
          </cell>
          <cell r="F10522">
            <v>9399</v>
          </cell>
        </row>
        <row r="10523">
          <cell r="A10523">
            <v>100610</v>
          </cell>
          <cell r="B10523" t="str">
            <v>Tubo 4" 3mm de Espesor Acerado</v>
          </cell>
          <cell r="C10523" t="str">
            <v>ML</v>
          </cell>
          <cell r="E10523">
            <v>40127</v>
          </cell>
          <cell r="F10523">
            <v>47512</v>
          </cell>
        </row>
        <row r="10525">
          <cell r="B10525" t="str">
            <v>Tekhne Ltda. Control Integral de Obras</v>
          </cell>
        </row>
        <row r="10529">
          <cell r="B10529" t="str">
            <v>Listado de Insumos</v>
          </cell>
        </row>
        <row r="10531">
          <cell r="A10531">
            <v>43132</v>
          </cell>
          <cell r="C10531" t="str">
            <v>INSTITUTO DISTRITAL DE RECREACION Y</v>
          </cell>
          <cell r="E10531" t="str">
            <v>Página **</v>
          </cell>
        </row>
        <row r="10534">
          <cell r="A10534" t="str">
            <v>Código</v>
          </cell>
          <cell r="B10534" t="str">
            <v>Descripción</v>
          </cell>
          <cell r="D10534" t="str">
            <v>Unidad</v>
          </cell>
          <cell r="F10534" t="str">
            <v>Referencia</v>
          </cell>
        </row>
        <row r="10537">
          <cell r="A10537">
            <v>24</v>
          </cell>
          <cell r="C10537" t="str">
            <v>MdeO CIMENTACION Y ESTRUCTURA</v>
          </cell>
        </row>
        <row r="10540">
          <cell r="A10540">
            <v>100539</v>
          </cell>
          <cell r="B10540" t="str">
            <v>Desperdicio elementos no ejecutados (NO USAR)</v>
          </cell>
          <cell r="C10540" t="str">
            <v>%</v>
          </cell>
          <cell r="E10540">
            <v>38050</v>
          </cell>
          <cell r="F10540">
            <v>0</v>
          </cell>
        </row>
        <row r="10541">
          <cell r="A10541">
            <v>100487</v>
          </cell>
          <cell r="B10541" t="str">
            <v>Proyeccion 6 meses % (NO USAR)</v>
          </cell>
          <cell r="C10541" t="str">
            <v>%</v>
          </cell>
          <cell r="E10541">
            <v>38050</v>
          </cell>
          <cell r="F10541">
            <v>0</v>
          </cell>
        </row>
        <row r="10542">
          <cell r="A10542">
            <v>100015</v>
          </cell>
          <cell r="B10542" t="str">
            <v>Subcontato prueba hidraulica</v>
          </cell>
          <cell r="C10542" t="str">
            <v>%</v>
          </cell>
          <cell r="E10542">
            <v>43018</v>
          </cell>
          <cell r="F10542">
            <v>0</v>
          </cell>
        </row>
        <row r="10543">
          <cell r="A10543">
            <v>100345</v>
          </cell>
          <cell r="B10543" t="str">
            <v>Subcontrato</v>
          </cell>
          <cell r="C10543" t="str">
            <v>%</v>
          </cell>
          <cell r="E10543">
            <v>43018</v>
          </cell>
          <cell r="F10543">
            <v>0</v>
          </cell>
        </row>
        <row r="10544">
          <cell r="A10544">
            <v>100018</v>
          </cell>
          <cell r="B10544" t="str">
            <v>Subcontrato jardineria</v>
          </cell>
          <cell r="C10544" t="str">
            <v>%</v>
          </cell>
          <cell r="E10544">
            <v>39660</v>
          </cell>
          <cell r="F10544">
            <v>0</v>
          </cell>
        </row>
        <row r="10545">
          <cell r="A10545">
            <v>3971</v>
          </cell>
          <cell r="B10545" t="str">
            <v>SUBCONTRATO SOLDADURA</v>
          </cell>
          <cell r="C10545" t="str">
            <v>%</v>
          </cell>
          <cell r="E10545">
            <v>38050</v>
          </cell>
          <cell r="F10545">
            <v>0</v>
          </cell>
        </row>
        <row r="10548">
          <cell r="A10548">
            <v>25</v>
          </cell>
          <cell r="C10548" t="str">
            <v>MdeO MAMPOSTERIA</v>
          </cell>
        </row>
        <row r="10551">
          <cell r="A10551">
            <v>3642</v>
          </cell>
          <cell r="B10551" t="str">
            <v>AYUDANTE ALBAÑILERIA GENERAL + PREST.**</v>
          </cell>
          <cell r="C10551" t="str">
            <v>HR</v>
          </cell>
          <cell r="E10551">
            <v>43110</v>
          </cell>
          <cell r="F10551">
            <v>5710</v>
          </cell>
        </row>
        <row r="10552">
          <cell r="A10552">
            <v>101474</v>
          </cell>
          <cell r="B10552" t="str">
            <v>CUADRILLA (OFICIAL+ AY ELECTRICO) +</v>
          </cell>
          <cell r="C10552" t="str">
            <v>HR</v>
          </cell>
          <cell r="E10552">
            <v>43110</v>
          </cell>
          <cell r="F10552">
            <v>16984</v>
          </cell>
        </row>
        <row r="10553">
          <cell r="A10553">
            <v>3643</v>
          </cell>
          <cell r="B10553" t="str">
            <v>OFICIAL ALBAÑILERÍA GENERAL +</v>
          </cell>
          <cell r="C10553" t="str">
            <v>HR</v>
          </cell>
          <cell r="E10553">
            <v>43110</v>
          </cell>
          <cell r="F10553">
            <v>9974</v>
          </cell>
        </row>
        <row r="10556">
          <cell r="A10556">
            <v>28</v>
          </cell>
          <cell r="C10556" t="str">
            <v>MdeO CIELORASOS</v>
          </cell>
        </row>
        <row r="10559">
          <cell r="A10559">
            <v>1399</v>
          </cell>
          <cell r="B10559" t="str">
            <v>INSTALACION MOLDURAS YESO</v>
          </cell>
          <cell r="C10559" t="str">
            <v>ML</v>
          </cell>
          <cell r="E10559">
            <v>39892</v>
          </cell>
          <cell r="F10559">
            <v>3354</v>
          </cell>
        </row>
        <row r="10562">
          <cell r="A10562">
            <v>30</v>
          </cell>
          <cell r="C10562" t="str">
            <v>MdeO PISOS (ACABADOS Y BASES)</v>
          </cell>
        </row>
        <row r="10565">
          <cell r="A10565">
            <v>106661</v>
          </cell>
          <cell r="B10565" t="str">
            <v>Sumnistro e instalación guarda escobas en MDF 8</v>
          </cell>
          <cell r="C10565" t="str">
            <v>ML</v>
          </cell>
          <cell r="E10565">
            <v>43084</v>
          </cell>
          <cell r="F10565">
            <v>10115</v>
          </cell>
        </row>
        <row r="10568">
          <cell r="A10568">
            <v>32</v>
          </cell>
          <cell r="C10568" t="str">
            <v>MdeO INST. HIDRAULIC/SANIT/LAT</v>
          </cell>
        </row>
        <row r="10571">
          <cell r="A10571">
            <v>103409</v>
          </cell>
          <cell r="B10571" t="str">
            <v>CODO 45ª PVCS 6" CXE 1/8</v>
          </cell>
          <cell r="C10571" t="str">
            <v>und</v>
          </cell>
          <cell r="E10571">
            <v>40466</v>
          </cell>
          <cell r="F10571">
            <v>35744</v>
          </cell>
        </row>
        <row r="10572">
          <cell r="A10572">
            <v>104814</v>
          </cell>
          <cell r="B10572" t="str">
            <v>LAVAMANOS DE COLGAR AQUAJET CORONA</v>
          </cell>
          <cell r="C10572" t="str">
            <v>UN</v>
          </cell>
          <cell r="E10572">
            <v>42775</v>
          </cell>
          <cell r="F10572">
            <v>309185</v>
          </cell>
        </row>
        <row r="10575">
          <cell r="A10575">
            <v>33</v>
          </cell>
          <cell r="C10575" t="str">
            <v>MdeO INST. ELECTRICAS</v>
          </cell>
        </row>
        <row r="10578">
          <cell r="A10578">
            <v>101621</v>
          </cell>
          <cell r="B10578" t="str">
            <v>Caja metálica tipo intemperie de tomas 1*3F y 3*1F</v>
          </cell>
          <cell r="C10578" t="str">
            <v>UN</v>
          </cell>
          <cell r="E10578">
            <v>40487</v>
          </cell>
          <cell r="F10578">
            <v>115000</v>
          </cell>
        </row>
        <row r="10579">
          <cell r="A10579">
            <v>104991</v>
          </cell>
          <cell r="B10579" t="str">
            <v>GRAPA METALICA PARA TUBO METALICO DE</v>
          </cell>
          <cell r="C10579" t="str">
            <v>UN</v>
          </cell>
          <cell r="E10579">
            <v>42942</v>
          </cell>
          <cell r="F10579">
            <v>220</v>
          </cell>
        </row>
        <row r="10580">
          <cell r="A10580">
            <v>104992</v>
          </cell>
          <cell r="B10580" t="str">
            <v>GRAPA METALICA PARA TUBO METALICO DE 1</v>
          </cell>
          <cell r="C10580" t="str">
            <v>UN</v>
          </cell>
          <cell r="E10580">
            <v>42102</v>
          </cell>
          <cell r="F10580">
            <v>850</v>
          </cell>
        </row>
        <row r="10581">
          <cell r="A10581">
            <v>104993</v>
          </cell>
          <cell r="B10581" t="str">
            <v>GRAPA METALICA PARA TUBO METALICO DE</v>
          </cell>
          <cell r="C10581" t="str">
            <v>UN</v>
          </cell>
          <cell r="E10581">
            <v>42835</v>
          </cell>
          <cell r="F10581">
            <v>1700</v>
          </cell>
        </row>
        <row r="10582">
          <cell r="A10582">
            <v>104326</v>
          </cell>
          <cell r="B10582" t="str">
            <v>LINIERO ELECTRICO CON</v>
          </cell>
          <cell r="C10582" t="str">
            <v>JRN</v>
          </cell>
          <cell r="E10582">
            <v>42807</v>
          </cell>
          <cell r="F10582">
            <v>111255</v>
          </cell>
        </row>
        <row r="10583">
          <cell r="A10583">
            <v>101569</v>
          </cell>
          <cell r="B10583" t="str">
            <v>Medidor electrónico 3 element. KVA,KVAr, 5A,</v>
          </cell>
          <cell r="C10583" t="str">
            <v>UN</v>
          </cell>
          <cell r="E10583">
            <v>40480</v>
          </cell>
          <cell r="F10583">
            <v>1160000</v>
          </cell>
        </row>
        <row r="10584">
          <cell r="A10584">
            <v>105615</v>
          </cell>
          <cell r="B10584" t="str">
            <v>MODEM PARA MEDIDOR</v>
          </cell>
          <cell r="C10584" t="str">
            <v>UN</v>
          </cell>
          <cell r="E10584">
            <v>40487</v>
          </cell>
          <cell r="F10584">
            <v>580000</v>
          </cell>
        </row>
        <row r="10585">
          <cell r="A10585">
            <v>101570</v>
          </cell>
          <cell r="B10585" t="str">
            <v>Modem PCML3.20 para medidor EMHELGAMA</v>
          </cell>
          <cell r="C10585" t="str">
            <v>UN</v>
          </cell>
          <cell r="E10585">
            <v>40487</v>
          </cell>
          <cell r="F10585">
            <v>580000</v>
          </cell>
        </row>
        <row r="10586">
          <cell r="A10586">
            <v>101419</v>
          </cell>
          <cell r="B10586" t="str">
            <v>Reflector de Sodio 400 W**</v>
          </cell>
          <cell r="C10586" t="str">
            <v>UN</v>
          </cell>
          <cell r="E10586">
            <v>40506</v>
          </cell>
          <cell r="F10586">
            <v>324800</v>
          </cell>
        </row>
        <row r="10587">
          <cell r="A10587">
            <v>101096</v>
          </cell>
          <cell r="B10587" t="str">
            <v>Reflector MH 400 W(Inc. Bombillo Tubular)</v>
          </cell>
          <cell r="C10587" t="str">
            <v>UN</v>
          </cell>
          <cell r="E10587">
            <v>42853</v>
          </cell>
          <cell r="F10587">
            <v>149500</v>
          </cell>
        </row>
        <row r="10588">
          <cell r="A10588">
            <v>104663</v>
          </cell>
          <cell r="B10588" t="str">
            <v>SENSOR DE TECHO CONTR.ALUMB.</v>
          </cell>
          <cell r="C10588" t="str">
            <v>UN</v>
          </cell>
          <cell r="E10588">
            <v>42975</v>
          </cell>
          <cell r="F10588">
            <v>39900</v>
          </cell>
        </row>
        <row r="10591">
          <cell r="A10591">
            <v>34</v>
          </cell>
          <cell r="C10591" t="str">
            <v>MdeO CARPINTERIAS</v>
          </cell>
        </row>
        <row r="10594">
          <cell r="A10594">
            <v>104133</v>
          </cell>
          <cell r="B10594" t="str">
            <v>SOLDADOR(Inc. Prestac)</v>
          </cell>
          <cell r="C10594" t="str">
            <v>dd</v>
          </cell>
          <cell r="E10594">
            <v>41099</v>
          </cell>
          <cell r="F10594">
            <v>64000</v>
          </cell>
        </row>
        <row r="10597">
          <cell r="A10597">
            <v>35</v>
          </cell>
          <cell r="C10597" t="str">
            <v>MdeO VIDRIOS Y CERRADURAS</v>
          </cell>
        </row>
        <row r="10600">
          <cell r="A10600">
            <v>3219</v>
          </cell>
          <cell r="B10600" t="str">
            <v>ASEO DE VIDRIOS</v>
          </cell>
          <cell r="C10600" t="str">
            <v>M2</v>
          </cell>
          <cell r="E10600">
            <v>40127</v>
          </cell>
          <cell r="F10600">
            <v>2000</v>
          </cell>
        </row>
        <row r="10601">
          <cell r="A10601">
            <v>102337</v>
          </cell>
          <cell r="B10601" t="str">
            <v>inspección, medición tierra y aislamiento(8h)</v>
          </cell>
          <cell r="C10601" t="str">
            <v>und</v>
          </cell>
          <cell r="E10601">
            <v>42686</v>
          </cell>
          <cell r="F10601">
            <v>731599</v>
          </cell>
        </row>
        <row r="10602">
          <cell r="A10602">
            <v>1173</v>
          </cell>
          <cell r="B10602" t="str">
            <v>INSTALACION CERRADURA MADERA</v>
          </cell>
          <cell r="C10602" t="str">
            <v>UN</v>
          </cell>
          <cell r="E10602">
            <v>39664</v>
          </cell>
          <cell r="F10602">
            <v>5097</v>
          </cell>
        </row>
        <row r="10603">
          <cell r="A10603">
            <v>100841</v>
          </cell>
          <cell r="B10603" t="str">
            <v>PASADOR NEGRO DE 2" (5CM)</v>
          </cell>
          <cell r="C10603" t="str">
            <v>UN</v>
          </cell>
          <cell r="E10603">
            <v>42857</v>
          </cell>
          <cell r="F10603">
            <v>4230</v>
          </cell>
        </row>
        <row r="10604">
          <cell r="A10604">
            <v>100840</v>
          </cell>
          <cell r="B10604" t="str">
            <v>PEINAZO CAL.18 DE 10,5X4CM</v>
          </cell>
          <cell r="C10604" t="str">
            <v>ML</v>
          </cell>
          <cell r="E10604">
            <v>42857</v>
          </cell>
          <cell r="F10604">
            <v>7045</v>
          </cell>
        </row>
        <row r="10606">
          <cell r="B10606" t="str">
            <v>Tekhne Ltda. Control Integral de Obras</v>
          </cell>
        </row>
        <row r="10610">
          <cell r="B10610" t="str">
            <v>Listado de Insumos</v>
          </cell>
        </row>
        <row r="10612">
          <cell r="A10612">
            <v>43132</v>
          </cell>
          <cell r="C10612" t="str">
            <v>INSTITUTO DISTRITAL DE RECREACION Y</v>
          </cell>
          <cell r="E10612" t="str">
            <v>Página **</v>
          </cell>
        </row>
        <row r="10615">
          <cell r="A10615" t="str">
            <v>Código</v>
          </cell>
          <cell r="B10615" t="str">
            <v>Descripción</v>
          </cell>
          <cell r="D10615" t="str">
            <v>Unidad</v>
          </cell>
          <cell r="F10615" t="str">
            <v>Referencia</v>
          </cell>
        </row>
        <row r="10618">
          <cell r="A10618">
            <v>103609</v>
          </cell>
          <cell r="B10618" t="str">
            <v>VIDRIO TEMPLADO 6MM**</v>
          </cell>
          <cell r="C10618" t="str">
            <v>m2</v>
          </cell>
          <cell r="E10618">
            <v>42857</v>
          </cell>
          <cell r="F10618">
            <v>95000</v>
          </cell>
        </row>
        <row r="10621">
          <cell r="A10621">
            <v>37</v>
          </cell>
          <cell r="C10621" t="str">
            <v>MdeO OBRAS EXTERIORES</v>
          </cell>
        </row>
        <row r="10624">
          <cell r="A10624">
            <v>1639</v>
          </cell>
          <cell r="B10624" t="str">
            <v>ASEO GENERAL</v>
          </cell>
          <cell r="C10624" t="str">
            <v>M2</v>
          </cell>
          <cell r="E10624">
            <v>41106</v>
          </cell>
          <cell r="F10624">
            <v>3542</v>
          </cell>
        </row>
        <row r="10625">
          <cell r="A10625">
            <v>102852</v>
          </cell>
          <cell r="B10625" t="str">
            <v>ASEO GENERAL</v>
          </cell>
          <cell r="C10625" t="str">
            <v>GL</v>
          </cell>
          <cell r="E10625">
            <v>40334</v>
          </cell>
          <cell r="F10625">
            <v>1000</v>
          </cell>
        </row>
        <row r="10626">
          <cell r="A10626">
            <v>100423</v>
          </cell>
          <cell r="B10626" t="str">
            <v>Cañuela pref (A-120)En V; H=22.5,B=30,L=0.80m</v>
          </cell>
          <cell r="C10626" t="str">
            <v>UN</v>
          </cell>
          <cell r="E10626">
            <v>42800</v>
          </cell>
          <cell r="F10626">
            <v>37220</v>
          </cell>
        </row>
        <row r="10627">
          <cell r="A10627">
            <v>104200</v>
          </cell>
          <cell r="B10627" t="str">
            <v>DECK PLASTICO 40%</v>
          </cell>
          <cell r="C10627" t="str">
            <v>m2</v>
          </cell>
          <cell r="E10627">
            <v>42101</v>
          </cell>
          <cell r="F10627">
            <v>378160</v>
          </cell>
        </row>
        <row r="10628">
          <cell r="A10628">
            <v>100995</v>
          </cell>
          <cell r="B10628" t="str">
            <v>Hidro blasting 3000 psi**</v>
          </cell>
          <cell r="C10628" t="str">
            <v>M2</v>
          </cell>
          <cell r="E10628">
            <v>42857</v>
          </cell>
          <cell r="F10628">
            <v>4230</v>
          </cell>
        </row>
        <row r="10629">
          <cell r="A10629">
            <v>100368</v>
          </cell>
          <cell r="B10629" t="str">
            <v>Hidro blasting 4000 psi**</v>
          </cell>
          <cell r="C10629" t="str">
            <v>M2</v>
          </cell>
          <cell r="E10629">
            <v>42797</v>
          </cell>
          <cell r="F10629">
            <v>5013</v>
          </cell>
        </row>
        <row r="10630">
          <cell r="A10630">
            <v>100715</v>
          </cell>
          <cell r="B10630" t="str">
            <v>Hidro sand blasting a todo costo**</v>
          </cell>
          <cell r="C10630" t="str">
            <v>M2</v>
          </cell>
          <cell r="E10630">
            <v>41263</v>
          </cell>
          <cell r="F10630">
            <v>27370</v>
          </cell>
        </row>
        <row r="10633">
          <cell r="A10633">
            <v>39</v>
          </cell>
          <cell r="C10633" t="str">
            <v>SUELDOS JORNALES Y CUADRILLAS</v>
          </cell>
        </row>
        <row r="10636">
          <cell r="A10636">
            <v>4000</v>
          </cell>
          <cell r="B10636" t="str">
            <v>ADMINISTRADOR + PREST</v>
          </cell>
          <cell r="C10636" t="str">
            <v>MS</v>
          </cell>
          <cell r="E10636">
            <v>40099</v>
          </cell>
          <cell r="F10636">
            <v>1758240</v>
          </cell>
        </row>
        <row r="10637">
          <cell r="A10637">
            <v>3999</v>
          </cell>
          <cell r="B10637" t="str">
            <v>ADMINISTRADOR S/PREST</v>
          </cell>
          <cell r="C10637" t="str">
            <v>MS</v>
          </cell>
          <cell r="E10637">
            <v>39519</v>
          </cell>
          <cell r="F10637">
            <v>1100000</v>
          </cell>
        </row>
        <row r="10638">
          <cell r="A10638">
            <v>1549</v>
          </cell>
          <cell r="B10638" t="str">
            <v>ALMACENISTA (Trans.Incl )</v>
          </cell>
          <cell r="C10638" t="str">
            <v>MS</v>
          </cell>
          <cell r="E10638">
            <v>39520</v>
          </cell>
          <cell r="F10638">
            <v>840000</v>
          </cell>
        </row>
        <row r="10639">
          <cell r="A10639">
            <v>3766</v>
          </cell>
          <cell r="B10639" t="str">
            <v>ALMACENISTA + PREST (59.84%)</v>
          </cell>
          <cell r="C10639" t="str">
            <v>MS</v>
          </cell>
          <cell r="E10639">
            <v>40128</v>
          </cell>
          <cell r="F10639">
            <v>1950901</v>
          </cell>
        </row>
        <row r="10640">
          <cell r="A10640">
            <v>102915</v>
          </cell>
          <cell r="B10640" t="str">
            <v>ASESORIA TÉCNICA PARA PISTA DE</v>
          </cell>
          <cell r="C10640" t="str">
            <v>m3</v>
          </cell>
          <cell r="E10640">
            <v>42860</v>
          </cell>
          <cell r="F10640">
            <v>17078</v>
          </cell>
        </row>
        <row r="10641">
          <cell r="A10641">
            <v>102503</v>
          </cell>
          <cell r="B10641" t="str">
            <v>AYUDANT. ELECTRIC.ESPECIALIZ. +</v>
          </cell>
          <cell r="C10641" t="str">
            <v>JR</v>
          </cell>
          <cell r="E10641">
            <v>43110</v>
          </cell>
          <cell r="F10641">
            <v>47856</v>
          </cell>
        </row>
        <row r="10642">
          <cell r="A10642">
            <v>3767</v>
          </cell>
          <cell r="B10642" t="str">
            <v>AYUDANTE ADMON.+ PREST(IDRD)</v>
          </cell>
          <cell r="C10642" t="str">
            <v>MS</v>
          </cell>
          <cell r="E10642">
            <v>43110</v>
          </cell>
          <cell r="F10642">
            <v>1370370</v>
          </cell>
        </row>
        <row r="10643">
          <cell r="A10643">
            <v>3772</v>
          </cell>
          <cell r="B10643" t="str">
            <v>AYUDANTE ALB. GENERAL+PREST(IDRD)</v>
          </cell>
          <cell r="C10643" t="str">
            <v>HH</v>
          </cell>
          <cell r="E10643">
            <v>43110</v>
          </cell>
          <cell r="F10643">
            <v>5710</v>
          </cell>
        </row>
        <row r="10644">
          <cell r="A10644">
            <v>69</v>
          </cell>
          <cell r="B10644" t="str">
            <v>AYUDANTE ALBAÑIL GENERAL SIN PRESTAC.</v>
          </cell>
          <cell r="C10644" t="str">
            <v>HH</v>
          </cell>
          <cell r="E10644">
            <v>43110</v>
          </cell>
          <cell r="F10644">
            <v>3418</v>
          </cell>
        </row>
        <row r="10645">
          <cell r="A10645">
            <v>100754</v>
          </cell>
          <cell r="B10645" t="str">
            <v>AYUDANTE ALBAÑILERIA DE ACABADOS +</v>
          </cell>
          <cell r="C10645" t="str">
            <v>JR</v>
          </cell>
          <cell r="E10645">
            <v>43110</v>
          </cell>
          <cell r="F10645">
            <v>47856</v>
          </cell>
        </row>
        <row r="10646">
          <cell r="A10646">
            <v>102456</v>
          </cell>
          <cell r="B10646" t="str">
            <v>AYUDANTE ALBAÑILERIA DE ACABADOS +</v>
          </cell>
          <cell r="C10646" t="str">
            <v>HR</v>
          </cell>
          <cell r="E10646">
            <v>43110</v>
          </cell>
          <cell r="F10646">
            <v>5982</v>
          </cell>
        </row>
        <row r="10647">
          <cell r="A10647">
            <v>2914</v>
          </cell>
          <cell r="B10647" t="str">
            <v>AYUDANTE ALBAÑILERIA DE ACABADOS</v>
          </cell>
          <cell r="C10647" t="str">
            <v>JR</v>
          </cell>
          <cell r="E10647">
            <v>43110</v>
          </cell>
          <cell r="F10647">
            <v>28646</v>
          </cell>
        </row>
        <row r="10648">
          <cell r="A10648">
            <v>3472</v>
          </cell>
          <cell r="B10648" t="str">
            <v>AYUDANTE ALBAÑILERIA DE ACABADOS</v>
          </cell>
          <cell r="C10648" t="str">
            <v>HR</v>
          </cell>
          <cell r="E10648">
            <v>43110</v>
          </cell>
          <cell r="F10648">
            <v>3581</v>
          </cell>
        </row>
        <row r="10649">
          <cell r="A10649">
            <v>101748</v>
          </cell>
          <cell r="B10649" t="str">
            <v>AYUDANTE ALBAÑILERIA GENERAL +</v>
          </cell>
          <cell r="C10649" t="str">
            <v>JR</v>
          </cell>
          <cell r="E10649">
            <v>43110</v>
          </cell>
          <cell r="F10649">
            <v>45679</v>
          </cell>
        </row>
        <row r="10650">
          <cell r="A10650">
            <v>106632</v>
          </cell>
          <cell r="B10650" t="str">
            <v>AYUDANTE ALBAÑILERIA GENERAL +</v>
          </cell>
          <cell r="C10650" t="str">
            <v>JR</v>
          </cell>
          <cell r="E10650">
            <v>43110</v>
          </cell>
          <cell r="F10650">
            <v>61667</v>
          </cell>
        </row>
        <row r="10651">
          <cell r="A10651">
            <v>1225</v>
          </cell>
          <cell r="B10651" t="str">
            <v>AYUDANTE ALBAÑILERIA GENERAL + PRESTAC</v>
          </cell>
          <cell r="C10651" t="str">
            <v>JR</v>
          </cell>
          <cell r="E10651">
            <v>43110</v>
          </cell>
          <cell r="F10651">
            <v>45679</v>
          </cell>
        </row>
        <row r="10652">
          <cell r="A10652">
            <v>3896</v>
          </cell>
          <cell r="B10652" t="str">
            <v>AYUDANTE ALBAÑILERIA GENERAL</v>
          </cell>
          <cell r="C10652" t="str">
            <v>JR</v>
          </cell>
          <cell r="E10652">
            <v>43110</v>
          </cell>
          <cell r="F10652">
            <v>45679</v>
          </cell>
        </row>
        <row r="10653">
          <cell r="A10653">
            <v>2915</v>
          </cell>
          <cell r="B10653" t="str">
            <v>AYUDANTE ALBAÑILERIA GENERAL SIN/PREST.</v>
          </cell>
          <cell r="C10653" t="str">
            <v>JR</v>
          </cell>
          <cell r="E10653">
            <v>43110</v>
          </cell>
          <cell r="F10653">
            <v>27343</v>
          </cell>
        </row>
        <row r="10654">
          <cell r="A10654">
            <v>100757</v>
          </cell>
          <cell r="B10654" t="str">
            <v>AYUDANTE CARPINTERIA EN OBRA +</v>
          </cell>
          <cell r="C10654" t="str">
            <v>JR</v>
          </cell>
          <cell r="E10654">
            <v>43110</v>
          </cell>
          <cell r="F10654">
            <v>47856</v>
          </cell>
        </row>
        <row r="10655">
          <cell r="A10655">
            <v>3267</v>
          </cell>
          <cell r="B10655" t="str">
            <v>AYUDANTE CARPINTERIA EN OBRA SIN/PREST.</v>
          </cell>
          <cell r="C10655" t="str">
            <v>JR</v>
          </cell>
          <cell r="E10655">
            <v>43110</v>
          </cell>
          <cell r="F10655">
            <v>28646</v>
          </cell>
        </row>
        <row r="10656">
          <cell r="A10656">
            <v>104572</v>
          </cell>
          <cell r="B10656" t="str">
            <v>AYUDANTE CARPINTERIA MADERA TALLER+</v>
          </cell>
          <cell r="C10656" t="str">
            <v>JR</v>
          </cell>
          <cell r="E10656">
            <v>43110</v>
          </cell>
          <cell r="F10656">
            <v>51336</v>
          </cell>
        </row>
        <row r="10657">
          <cell r="A10657">
            <v>100756</v>
          </cell>
          <cell r="B10657" t="str">
            <v>AYUDANTE CARPINTERIA METALICA TALL.+</v>
          </cell>
          <cell r="C10657" t="str">
            <v>JR</v>
          </cell>
          <cell r="E10657">
            <v>43110</v>
          </cell>
          <cell r="F10657">
            <v>51336</v>
          </cell>
        </row>
        <row r="10658">
          <cell r="A10658">
            <v>3787</v>
          </cell>
          <cell r="B10658" t="str">
            <v>AYUDANTE CARPINTERIA METALICA TALLER</v>
          </cell>
          <cell r="C10658" t="str">
            <v>JR</v>
          </cell>
          <cell r="E10658">
            <v>43110</v>
          </cell>
          <cell r="F10658">
            <v>30729</v>
          </cell>
        </row>
        <row r="10659">
          <cell r="A10659">
            <v>100758</v>
          </cell>
          <cell r="B10659" t="str">
            <v>AYUDANTE INST. ELECTRICAS + PREST(IDRD)</v>
          </cell>
          <cell r="C10659" t="str">
            <v>JR</v>
          </cell>
          <cell r="E10659">
            <v>43110</v>
          </cell>
          <cell r="F10659">
            <v>48290</v>
          </cell>
        </row>
        <row r="10660">
          <cell r="A10660">
            <v>3306</v>
          </cell>
          <cell r="B10660" t="str">
            <v>AYUDANTE INST. ELECTRICAS SIN/ PREST.</v>
          </cell>
          <cell r="C10660" t="str">
            <v>JR</v>
          </cell>
          <cell r="E10660">
            <v>43110</v>
          </cell>
          <cell r="F10660">
            <v>28906</v>
          </cell>
        </row>
        <row r="10661">
          <cell r="A10661">
            <v>105924</v>
          </cell>
          <cell r="B10661" t="str">
            <v>AYUDANTE INST. ELECTROMECÁNICAS +</v>
          </cell>
          <cell r="C10661" t="str">
            <v>JR</v>
          </cell>
          <cell r="E10661">
            <v>43110</v>
          </cell>
          <cell r="F10661">
            <v>51336</v>
          </cell>
        </row>
        <row r="10662">
          <cell r="A10662">
            <v>106634</v>
          </cell>
          <cell r="B10662" t="str">
            <v>AYUDANTE INST. HIDRAULICAS + PREST(IDRD)</v>
          </cell>
          <cell r="C10662" t="str">
            <v>JR</v>
          </cell>
          <cell r="E10662">
            <v>43110</v>
          </cell>
          <cell r="F10662">
            <v>47856</v>
          </cell>
        </row>
        <row r="10663">
          <cell r="A10663">
            <v>100759</v>
          </cell>
          <cell r="B10663" t="str">
            <v>AYUDANTE INST. SANITARIAS + PREST(IDRD)</v>
          </cell>
          <cell r="C10663" t="str">
            <v>JR</v>
          </cell>
          <cell r="E10663">
            <v>43110</v>
          </cell>
          <cell r="F10663">
            <v>47856</v>
          </cell>
        </row>
        <row r="10664">
          <cell r="A10664">
            <v>3354</v>
          </cell>
          <cell r="B10664" t="str">
            <v>AYUDANTE INST. SANITARIAS SIN/PREST.</v>
          </cell>
          <cell r="C10664" t="str">
            <v>JR</v>
          </cell>
          <cell r="E10664">
            <v>43110</v>
          </cell>
          <cell r="F10664">
            <v>28646</v>
          </cell>
        </row>
        <row r="10665">
          <cell r="A10665">
            <v>105550</v>
          </cell>
          <cell r="B10665" t="str">
            <v>AYUDANTE JARDINERIA +PREST(IDRD)</v>
          </cell>
          <cell r="C10665" t="str">
            <v>JR</v>
          </cell>
          <cell r="E10665">
            <v>43110</v>
          </cell>
          <cell r="F10665">
            <v>45679</v>
          </cell>
        </row>
        <row r="10666">
          <cell r="A10666">
            <v>101749</v>
          </cell>
          <cell r="B10666" t="str">
            <v>AYUDANTE PINTURA +PREST(IDRD). **</v>
          </cell>
          <cell r="C10666" t="str">
            <v>JR</v>
          </cell>
          <cell r="E10666">
            <v>43110</v>
          </cell>
          <cell r="F10666">
            <v>48290</v>
          </cell>
        </row>
        <row r="10667">
          <cell r="A10667">
            <v>3759</v>
          </cell>
          <cell r="B10667" t="str">
            <v>AYUDANTE PINTURA SIN/PREST.</v>
          </cell>
          <cell r="C10667" t="str">
            <v>JR</v>
          </cell>
          <cell r="E10667">
            <v>43110</v>
          </cell>
          <cell r="F10667">
            <v>28906</v>
          </cell>
        </row>
        <row r="10668">
          <cell r="A10668">
            <v>100760</v>
          </cell>
          <cell r="B10668" t="str">
            <v>AYUDANTE PINTURA + PREST.(IDRD)</v>
          </cell>
          <cell r="C10668" t="str">
            <v>JR</v>
          </cell>
          <cell r="E10668">
            <v>43110</v>
          </cell>
          <cell r="F10668">
            <v>48290</v>
          </cell>
        </row>
        <row r="10669">
          <cell r="A10669">
            <v>1550</v>
          </cell>
          <cell r="B10669" t="str">
            <v>AYUDANTE POR ADMON SIN PREST.</v>
          </cell>
          <cell r="C10669" t="str">
            <v>MS</v>
          </cell>
          <cell r="E10669">
            <v>43110</v>
          </cell>
          <cell r="F10669">
            <v>869453</v>
          </cell>
        </row>
        <row r="10670">
          <cell r="A10670">
            <v>104938</v>
          </cell>
          <cell r="B10670" t="str">
            <v>AYUDANTE TRABAJOS ALTURA PERF.+</v>
          </cell>
          <cell r="C10670" t="str">
            <v>JR</v>
          </cell>
          <cell r="E10670">
            <v>43110</v>
          </cell>
          <cell r="F10670">
            <v>51336</v>
          </cell>
        </row>
        <row r="10671">
          <cell r="A10671">
            <v>642</v>
          </cell>
          <cell r="B10671" t="str">
            <v>CADENERO 1 Sin prestaciones</v>
          </cell>
          <cell r="C10671" t="str">
            <v>MES</v>
          </cell>
          <cell r="E10671">
            <v>42790</v>
          </cell>
          <cell r="F10671">
            <v>1402449</v>
          </cell>
        </row>
        <row r="10672">
          <cell r="A10672">
            <v>101114</v>
          </cell>
          <cell r="B10672" t="str">
            <v>CADENERO 1 + PREST.</v>
          </cell>
          <cell r="C10672" t="str">
            <v>JR</v>
          </cell>
          <cell r="E10672">
            <v>42080</v>
          </cell>
          <cell r="F10672">
            <v>63294</v>
          </cell>
        </row>
        <row r="10674">
          <cell r="B10674" t="str">
            <v>Tekhne Ltda. Control Integral de Obras</v>
          </cell>
        </row>
        <row r="10678">
          <cell r="B10678" t="str">
            <v>Listado de Insumos</v>
          </cell>
        </row>
        <row r="10680">
          <cell r="A10680">
            <v>43132</v>
          </cell>
          <cell r="C10680" t="str">
            <v>INSTITUTO DISTRITAL DE RECREACION Y</v>
          </cell>
          <cell r="E10680" t="str">
            <v>Página **</v>
          </cell>
        </row>
        <row r="10683">
          <cell r="A10683" t="str">
            <v>Código</v>
          </cell>
          <cell r="B10683" t="str">
            <v>Descripción</v>
          </cell>
          <cell r="D10683" t="str">
            <v>Unidad</v>
          </cell>
          <cell r="F10683" t="str">
            <v>Referencia</v>
          </cell>
        </row>
        <row r="10686">
          <cell r="A10686">
            <v>3768</v>
          </cell>
          <cell r="B10686" t="str">
            <v>CADENERO 1 + PRESTACIONES</v>
          </cell>
          <cell r="C10686" t="str">
            <v>MES</v>
          </cell>
          <cell r="E10686">
            <v>42758</v>
          </cell>
          <cell r="F10686">
            <v>2115173</v>
          </cell>
        </row>
        <row r="10687">
          <cell r="A10687">
            <v>714</v>
          </cell>
          <cell r="B10687" t="str">
            <v>CADENERO 2 Sin prestaciones</v>
          </cell>
          <cell r="C10687" t="str">
            <v>MES</v>
          </cell>
          <cell r="E10687">
            <v>42790</v>
          </cell>
          <cell r="F10687">
            <v>1185195</v>
          </cell>
        </row>
        <row r="10688">
          <cell r="A10688">
            <v>101115</v>
          </cell>
          <cell r="B10688" t="str">
            <v>CADENERO 2 + PREST.</v>
          </cell>
          <cell r="C10688" t="str">
            <v>JR</v>
          </cell>
          <cell r="E10688">
            <v>39896</v>
          </cell>
          <cell r="F10688">
            <v>35540</v>
          </cell>
        </row>
        <row r="10689">
          <cell r="A10689">
            <v>101115</v>
          </cell>
          <cell r="B10689" t="str">
            <v>CADENERO 2 + PREST.</v>
          </cell>
          <cell r="C10689" t="str">
            <v>JR</v>
          </cell>
          <cell r="E10689">
            <v>41715</v>
          </cell>
          <cell r="F10689">
            <v>55017</v>
          </cell>
        </row>
        <row r="10690">
          <cell r="A10690">
            <v>3769</v>
          </cell>
          <cell r="B10690" t="str">
            <v>CADENERO 2 + PRESTACIONES</v>
          </cell>
          <cell r="C10690" t="str">
            <v>MES</v>
          </cell>
          <cell r="E10690">
            <v>42758</v>
          </cell>
          <cell r="F10690">
            <v>1787511</v>
          </cell>
        </row>
        <row r="10691">
          <cell r="A10691">
            <v>1551</v>
          </cell>
          <cell r="B10691" t="str">
            <v>CELADOR (CON VIVIENDA)</v>
          </cell>
          <cell r="C10691" t="str">
            <v>MES</v>
          </cell>
          <cell r="E10691">
            <v>39892</v>
          </cell>
          <cell r="F10691">
            <v>1155449</v>
          </cell>
        </row>
        <row r="10692">
          <cell r="A10692">
            <v>3770</v>
          </cell>
          <cell r="B10692" t="str">
            <v>CELADOR + PRESTACIONES</v>
          </cell>
          <cell r="C10692" t="str">
            <v>MES</v>
          </cell>
          <cell r="E10692">
            <v>43110</v>
          </cell>
          <cell r="F10692">
            <v>1656775</v>
          </cell>
        </row>
        <row r="10693">
          <cell r="A10693">
            <v>100955</v>
          </cell>
          <cell r="B10693" t="str">
            <v>Clip Marcación Cable UTP</v>
          </cell>
          <cell r="C10693" t="str">
            <v>UN</v>
          </cell>
          <cell r="E10693">
            <v>40506</v>
          </cell>
          <cell r="F10693">
            <v>200</v>
          </cell>
        </row>
        <row r="10694">
          <cell r="A10694">
            <v>1552</v>
          </cell>
          <cell r="B10694" t="str">
            <v>CONTRAMAESTRO (SIN PRESTACION) NO</v>
          </cell>
          <cell r="C10694" t="str">
            <v>MS</v>
          </cell>
          <cell r="E10694">
            <v>40106</v>
          </cell>
          <cell r="F10694">
            <v>1020000</v>
          </cell>
        </row>
        <row r="10695">
          <cell r="A10695">
            <v>3771</v>
          </cell>
          <cell r="B10695" t="str">
            <v>CONTRAMAESTRO + PREST.60.15% (NO</v>
          </cell>
          <cell r="C10695" t="str">
            <v>MS</v>
          </cell>
          <cell r="E10695">
            <v>40131</v>
          </cell>
          <cell r="F10695">
            <v>1633530</v>
          </cell>
        </row>
        <row r="10696">
          <cell r="A10696">
            <v>2116</v>
          </cell>
          <cell r="B10696" t="str">
            <v>CUADRILLA (OFIC+2 AYUDANT)GENER+</v>
          </cell>
          <cell r="C10696" t="str">
            <v>JR</v>
          </cell>
          <cell r="E10696">
            <v>42751</v>
          </cell>
          <cell r="F10696">
            <v>173071.74</v>
          </cell>
        </row>
        <row r="10697">
          <cell r="A10697">
            <v>3972</v>
          </cell>
          <cell r="B10697" t="str">
            <v>CUADRILLA METALICA (TEC. SOLDADOR +</v>
          </cell>
          <cell r="C10697" t="str">
            <v>JR</v>
          </cell>
          <cell r="E10697">
            <v>43110</v>
          </cell>
          <cell r="F10697">
            <v>147189</v>
          </cell>
        </row>
        <row r="10698">
          <cell r="A10698">
            <v>102543</v>
          </cell>
          <cell r="B10698" t="str">
            <v>Director de Proyecto + Prestac..50.81% Cat.-5**</v>
          </cell>
          <cell r="C10698" t="str">
            <v>MS</v>
          </cell>
          <cell r="E10698">
            <v>40229</v>
          </cell>
          <cell r="F10698">
            <v>3484441</v>
          </cell>
        </row>
        <row r="10699">
          <cell r="A10699">
            <v>102795</v>
          </cell>
          <cell r="B10699" t="str">
            <v>ESPECIALISTA INFRAESTRUCTURA VIAL**</v>
          </cell>
          <cell r="C10699" t="str">
            <v>MS</v>
          </cell>
          <cell r="E10699">
            <v>40106</v>
          </cell>
          <cell r="F10699">
            <v>1200000</v>
          </cell>
        </row>
        <row r="10700">
          <cell r="A10700">
            <v>2777</v>
          </cell>
          <cell r="B10700" t="str">
            <v>HERRAMENTERO</v>
          </cell>
          <cell r="C10700" t="str">
            <v>MS</v>
          </cell>
          <cell r="E10700">
            <v>39661</v>
          </cell>
          <cell r="F10700">
            <v>461500</v>
          </cell>
        </row>
        <row r="10701">
          <cell r="A10701">
            <v>2775</v>
          </cell>
          <cell r="B10701" t="str">
            <v>HERRAMENTERO (Trans.Incl)</v>
          </cell>
          <cell r="C10701" t="str">
            <v>MS</v>
          </cell>
          <cell r="E10701">
            <v>39892</v>
          </cell>
          <cell r="F10701">
            <v>556200</v>
          </cell>
        </row>
        <row r="10703">
          <cell r="A10703">
            <v>3774</v>
          </cell>
          <cell r="B10703" t="str">
            <v>HORA/Cuad. ALBAÑIL ACABADOS./Of+Ayu</v>
          </cell>
          <cell r="C10703" t="str">
            <v>HH</v>
          </cell>
          <cell r="D10703" t="str">
            <v>Cuad. 1/1</v>
          </cell>
          <cell r="E10703">
            <v>42389</v>
          </cell>
          <cell r="F10703">
            <v>14421</v>
          </cell>
        </row>
        <row r="10704">
          <cell r="A10704">
            <v>1555</v>
          </cell>
          <cell r="B10704" t="str">
            <v>HORA/Cuad. ALBAÑIL GENERAL/Of+Ayu SIN</v>
          </cell>
          <cell r="C10704" t="str">
            <v>HH</v>
          </cell>
          <cell r="D10704" t="str">
            <v>Cuad. 1/1</v>
          </cell>
          <cell r="E10704">
            <v>42389</v>
          </cell>
          <cell r="F10704">
            <v>8762</v>
          </cell>
        </row>
        <row r="10706">
          <cell r="A10706">
            <v>1556</v>
          </cell>
          <cell r="B10706" t="str">
            <v>HORA/Cuad. CARPINT METALIC./Of+Ayu SIN</v>
          </cell>
          <cell r="C10706" t="str">
            <v>HH</v>
          </cell>
          <cell r="E10706">
            <v>42389</v>
          </cell>
          <cell r="F10706">
            <v>9997</v>
          </cell>
        </row>
        <row r="10707">
          <cell r="A10707">
            <v>3775</v>
          </cell>
          <cell r="B10707" t="str">
            <v>HORA/Cuad. CARPINT OBRA/Of+Ayu +PREST.</v>
          </cell>
          <cell r="C10707" t="str">
            <v>HH</v>
          </cell>
          <cell r="E10707">
            <v>42389</v>
          </cell>
          <cell r="F10707">
            <v>14800</v>
          </cell>
        </row>
        <row r="10708">
          <cell r="A10708">
            <v>1557</v>
          </cell>
          <cell r="B10708" t="str">
            <v>HORA/Cuad. INST-ELECTRICA(Of+Ayu) .SIN</v>
          </cell>
          <cell r="C10708" t="str">
            <v>HH</v>
          </cell>
          <cell r="E10708">
            <v>42389</v>
          </cell>
          <cell r="F10708">
            <v>9222</v>
          </cell>
        </row>
        <row r="10709">
          <cell r="A10709">
            <v>3776</v>
          </cell>
          <cell r="B10709" t="str">
            <v>HORA/Cuad. INSTALAC-ELECTRICA (Of+Ayud) +</v>
          </cell>
          <cell r="C10709" t="str">
            <v>HH</v>
          </cell>
          <cell r="E10709">
            <v>42389</v>
          </cell>
          <cell r="F10709">
            <v>14469</v>
          </cell>
        </row>
        <row r="10710">
          <cell r="A10710">
            <v>102544</v>
          </cell>
          <cell r="B10710" t="str">
            <v>Ing. Hidráulico Residente+ Prestac..50.81% Cat.-8</v>
          </cell>
          <cell r="C10710" t="str">
            <v>MS</v>
          </cell>
          <cell r="E10710">
            <v>42767</v>
          </cell>
          <cell r="F10710">
            <v>4327521</v>
          </cell>
        </row>
        <row r="10711">
          <cell r="A10711">
            <v>105551</v>
          </cell>
          <cell r="B10711" t="str">
            <v>JARDINERO + PREST. (IDRD)</v>
          </cell>
          <cell r="C10711" t="str">
            <v>JR</v>
          </cell>
          <cell r="E10711">
            <v>43110</v>
          </cell>
          <cell r="F10711">
            <v>78192</v>
          </cell>
        </row>
        <row r="10712">
          <cell r="A10712">
            <v>3996</v>
          </cell>
          <cell r="B10712" t="str">
            <v>LABORATORISTA INSPECTOR +</v>
          </cell>
          <cell r="C10712" t="str">
            <v>MS</v>
          </cell>
          <cell r="E10712">
            <v>42601</v>
          </cell>
          <cell r="F10712">
            <v>2889170</v>
          </cell>
        </row>
        <row r="10713">
          <cell r="A10713">
            <v>1559</v>
          </cell>
          <cell r="B10713" t="str">
            <v>MAESTRO GENERAL (SIN PRESTAC) NO USAR</v>
          </cell>
          <cell r="C10713" t="str">
            <v>MS</v>
          </cell>
          <cell r="E10713">
            <v>40570</v>
          </cell>
          <cell r="F10713">
            <v>1669200</v>
          </cell>
        </row>
        <row r="10714">
          <cell r="A10714">
            <v>3777</v>
          </cell>
          <cell r="B10714" t="str">
            <v>MAESTRO GENERAL + PREST. (IDRD)</v>
          </cell>
          <cell r="C10714" t="str">
            <v>MS</v>
          </cell>
          <cell r="E10714">
            <v>42787</v>
          </cell>
          <cell r="F10714">
            <v>3308430</v>
          </cell>
        </row>
        <row r="10715">
          <cell r="A10715">
            <v>101111</v>
          </cell>
          <cell r="B10715" t="str">
            <v>MdeO CAJA DE INSPECCION 50x50x50 (no</v>
          </cell>
          <cell r="C10715" t="str">
            <v>UN</v>
          </cell>
          <cell r="E10715">
            <v>40933</v>
          </cell>
          <cell r="F10715">
            <v>33715</v>
          </cell>
        </row>
        <row r="10716">
          <cell r="A10716">
            <v>101112</v>
          </cell>
          <cell r="B10716" t="str">
            <v>MdeO CAJA DE INSPECCION 70x70x70 (No</v>
          </cell>
          <cell r="C10716" t="str">
            <v>UN</v>
          </cell>
          <cell r="E10716">
            <v>40933</v>
          </cell>
          <cell r="F10716">
            <v>45577</v>
          </cell>
        </row>
        <row r="10717">
          <cell r="A10717">
            <v>102804</v>
          </cell>
          <cell r="B10717" t="str">
            <v>MdeO CAJA DE INSPECCION 80x80x80 (No</v>
          </cell>
          <cell r="C10717" t="str">
            <v>UN</v>
          </cell>
          <cell r="E10717">
            <v>40933</v>
          </cell>
          <cell r="F10717">
            <v>56503</v>
          </cell>
        </row>
        <row r="10718">
          <cell r="A10718">
            <v>101410</v>
          </cell>
          <cell r="B10718" t="str">
            <v>MdeO POLVO/LADRILLO (No usar)</v>
          </cell>
          <cell r="C10718" t="str">
            <v>M3</v>
          </cell>
          <cell r="E10718">
            <v>40933</v>
          </cell>
          <cell r="F10718">
            <v>40934</v>
          </cell>
        </row>
        <row r="10719">
          <cell r="A10719">
            <v>102326</v>
          </cell>
          <cell r="B10719" t="str">
            <v>MdeO TEJA DE BARRO (No usar)</v>
          </cell>
          <cell r="C10719" t="str">
            <v>M2</v>
          </cell>
          <cell r="E10719">
            <v>40933</v>
          </cell>
          <cell r="F10719">
            <v>16957</v>
          </cell>
        </row>
        <row r="10720">
          <cell r="A10720">
            <v>101293</v>
          </cell>
          <cell r="B10720" t="str">
            <v>MdeO TUB. ACERO GALV- GAS-1/2"(No usar)</v>
          </cell>
          <cell r="C10720" t="str">
            <v>ML</v>
          </cell>
          <cell r="E10720">
            <v>40933</v>
          </cell>
          <cell r="F10720">
            <v>1448</v>
          </cell>
        </row>
        <row r="10721">
          <cell r="A10721">
            <v>102100</v>
          </cell>
          <cell r="B10721" t="str">
            <v>MdeO ACCESORIOS GRES 4"(No usar)</v>
          </cell>
          <cell r="C10721" t="str">
            <v>UN</v>
          </cell>
          <cell r="E10721">
            <v>39870</v>
          </cell>
          <cell r="F10721">
            <v>8390</v>
          </cell>
        </row>
        <row r="10722">
          <cell r="A10722">
            <v>102100</v>
          </cell>
          <cell r="B10722" t="str">
            <v>MdeO ACCESORIOS GRES 4"(No usar)</v>
          </cell>
          <cell r="C10722" t="str">
            <v>UN</v>
          </cell>
          <cell r="E10722">
            <v>40933</v>
          </cell>
          <cell r="F10722">
            <v>9232</v>
          </cell>
        </row>
        <row r="10723">
          <cell r="A10723">
            <v>102101</v>
          </cell>
          <cell r="B10723" t="str">
            <v>MdeO ACCESORIOS GRES 6"-10" (No usar)</v>
          </cell>
          <cell r="C10723" t="str">
            <v>UN</v>
          </cell>
          <cell r="E10723">
            <v>39870</v>
          </cell>
          <cell r="F10723">
            <v>10329</v>
          </cell>
        </row>
        <row r="10724">
          <cell r="A10724">
            <v>102101</v>
          </cell>
          <cell r="B10724" t="str">
            <v>MdeO ACCESORIOS GRES 6"-10" (No usar)</v>
          </cell>
          <cell r="C10724" t="str">
            <v>UN</v>
          </cell>
          <cell r="E10724">
            <v>40933</v>
          </cell>
          <cell r="F10724">
            <v>11365</v>
          </cell>
        </row>
        <row r="10725">
          <cell r="A10725">
            <v>102221</v>
          </cell>
          <cell r="B10725" t="str">
            <v>MdeO ACOMETIDA (No usar)</v>
          </cell>
          <cell r="C10725" t="str">
            <v>UN</v>
          </cell>
          <cell r="E10725">
            <v>39870</v>
          </cell>
          <cell r="F10725">
            <v>37727</v>
          </cell>
        </row>
        <row r="10726">
          <cell r="A10726">
            <v>102221</v>
          </cell>
          <cell r="B10726" t="str">
            <v>MdeO ACOMETIDA (No usar)</v>
          </cell>
          <cell r="C10726" t="str">
            <v>UN</v>
          </cell>
          <cell r="E10726">
            <v>40751</v>
          </cell>
          <cell r="F10726">
            <v>39236</v>
          </cell>
        </row>
        <row r="10727">
          <cell r="A10727">
            <v>102448</v>
          </cell>
          <cell r="B10727" t="str">
            <v>MdeO ACOMETIDA AEREA (No usar)</v>
          </cell>
          <cell r="C10727" t="str">
            <v>UN</v>
          </cell>
          <cell r="E10727">
            <v>39482</v>
          </cell>
          <cell r="F10727">
            <v>37727</v>
          </cell>
        </row>
        <row r="10728">
          <cell r="A10728">
            <v>102448</v>
          </cell>
          <cell r="B10728" t="str">
            <v>MdeO ACOMETIDA AEREA (No usar)</v>
          </cell>
          <cell r="C10728" t="str">
            <v>UN</v>
          </cell>
          <cell r="E10728">
            <v>40751</v>
          </cell>
          <cell r="F10728">
            <v>39236</v>
          </cell>
        </row>
        <row r="10729">
          <cell r="A10729">
            <v>3829</v>
          </cell>
          <cell r="B10729" t="str">
            <v>MdeO ACOMETIDA GAS UNIFAMILIAR(No usar)</v>
          </cell>
          <cell r="C10729" t="str">
            <v>UN</v>
          </cell>
          <cell r="E10729">
            <v>40786</v>
          </cell>
          <cell r="F10729">
            <v>82965</v>
          </cell>
        </row>
        <row r="10730">
          <cell r="A10730">
            <v>101823</v>
          </cell>
          <cell r="B10730" t="str">
            <v>MdeO ACOMETIDA GENERAL incl.ducto(No</v>
          </cell>
          <cell r="C10730" t="str">
            <v>ML</v>
          </cell>
          <cell r="E10730">
            <v>40742</v>
          </cell>
          <cell r="F10730">
            <v>16068</v>
          </cell>
        </row>
        <row r="10731">
          <cell r="A10731">
            <v>101822</v>
          </cell>
          <cell r="B10731" t="str">
            <v>MdeO ACOMETIDA HIDR.GENERAL 5M (NO</v>
          </cell>
          <cell r="C10731" t="str">
            <v>UN</v>
          </cell>
          <cell r="E10731">
            <v>42143</v>
          </cell>
          <cell r="F10731">
            <v>101219</v>
          </cell>
        </row>
        <row r="10732">
          <cell r="A10732">
            <v>102449</v>
          </cell>
          <cell r="B10732" t="str">
            <v>MdeO ACRILICO (NO USAR)</v>
          </cell>
          <cell r="C10732" t="str">
            <v>M2</v>
          </cell>
          <cell r="E10732">
            <v>40742</v>
          </cell>
          <cell r="F10732">
            <v>2348</v>
          </cell>
        </row>
        <row r="10733">
          <cell r="A10733">
            <v>101824</v>
          </cell>
          <cell r="B10733" t="str">
            <v>MdeO ADOQUIN EN CONCRETO (NO USAR)</v>
          </cell>
          <cell r="C10733" t="str">
            <v>M2</v>
          </cell>
          <cell r="E10733">
            <v>41743</v>
          </cell>
          <cell r="F10733">
            <v>17486</v>
          </cell>
        </row>
        <row r="10734">
          <cell r="A10734">
            <v>102450</v>
          </cell>
          <cell r="B10734" t="str">
            <v>MdeO ADOQUIN GRES (NO USAR)</v>
          </cell>
          <cell r="C10734" t="str">
            <v>M2</v>
          </cell>
          <cell r="E10734">
            <v>40786</v>
          </cell>
          <cell r="F10734">
            <v>16338</v>
          </cell>
        </row>
        <row r="10735">
          <cell r="A10735">
            <v>101830</v>
          </cell>
          <cell r="B10735" t="str">
            <v>MdeO ADOQUIN GRES PEATONAL (NO USAR)</v>
          </cell>
          <cell r="C10735" t="str">
            <v>M2</v>
          </cell>
          <cell r="E10735">
            <v>41800</v>
          </cell>
          <cell r="F10735">
            <v>18360</v>
          </cell>
        </row>
        <row r="10736">
          <cell r="A10736">
            <v>102432</v>
          </cell>
          <cell r="B10736" t="str">
            <v>MdeO ADOQUIN GRES VEHICULAR (NO USAR)</v>
          </cell>
          <cell r="C10736" t="str">
            <v>M2</v>
          </cell>
          <cell r="E10736">
            <v>40786</v>
          </cell>
          <cell r="F10736">
            <v>16338</v>
          </cell>
        </row>
        <row r="10737">
          <cell r="A10737">
            <v>101831</v>
          </cell>
          <cell r="B10737" t="str">
            <v>MdeO AFINADO CUBIERTAS PLANAS e=0.03m</v>
          </cell>
          <cell r="C10737" t="str">
            <v>M2</v>
          </cell>
          <cell r="E10737">
            <v>40786</v>
          </cell>
          <cell r="F10737">
            <v>10892</v>
          </cell>
        </row>
        <row r="10739">
          <cell r="B10739" t="str">
            <v>Tekhne Ltda. Control Integral de Obras</v>
          </cell>
        </row>
        <row r="10743">
          <cell r="B10743" t="str">
            <v>Listado de Insumos</v>
          </cell>
        </row>
        <row r="10745">
          <cell r="A10745">
            <v>43132</v>
          </cell>
          <cell r="C10745" t="str">
            <v>INSTITUTO DISTRITAL DE RECREACION Y</v>
          </cell>
          <cell r="E10745" t="str">
            <v>Página **</v>
          </cell>
        </row>
        <row r="10748">
          <cell r="A10748" t="str">
            <v>Código</v>
          </cell>
          <cell r="B10748" t="str">
            <v>Descripción</v>
          </cell>
          <cell r="D10748" t="str">
            <v>Unidad</v>
          </cell>
          <cell r="F10748" t="str">
            <v>Referencia</v>
          </cell>
        </row>
        <row r="10751">
          <cell r="A10751">
            <v>101866</v>
          </cell>
          <cell r="B10751" t="str">
            <v>MdeO AFINADO DE PISO 1:4 H=4CM (NO USAR)</v>
          </cell>
          <cell r="C10751" t="str">
            <v>M2</v>
          </cell>
          <cell r="E10751">
            <v>40786</v>
          </cell>
          <cell r="F10751">
            <v>6243</v>
          </cell>
        </row>
        <row r="10752">
          <cell r="A10752">
            <v>101832</v>
          </cell>
          <cell r="B10752" t="str">
            <v>MdeO AFINADO ENDURECIDO h=6 (NO USAR)</v>
          </cell>
          <cell r="C10752" t="str">
            <v>M2</v>
          </cell>
          <cell r="E10752">
            <v>41547</v>
          </cell>
          <cell r="F10752">
            <v>10101</v>
          </cell>
        </row>
        <row r="10753">
          <cell r="A10753">
            <v>102451</v>
          </cell>
          <cell r="B10753" t="str">
            <v>MdeO AFINADO ENDURECIDO M:1:3 h=6cm</v>
          </cell>
          <cell r="C10753" t="str">
            <v>M2</v>
          </cell>
          <cell r="E10753">
            <v>39870</v>
          </cell>
          <cell r="F10753">
            <v>8817</v>
          </cell>
        </row>
        <row r="10754">
          <cell r="A10754">
            <v>102451</v>
          </cell>
          <cell r="B10754" t="str">
            <v>MdeO AFINADO ENDURECIDO M:1:3 h=6cm</v>
          </cell>
          <cell r="C10754" t="str">
            <v>M2</v>
          </cell>
          <cell r="E10754">
            <v>40786</v>
          </cell>
          <cell r="F10754">
            <v>9365</v>
          </cell>
        </row>
        <row r="10755">
          <cell r="A10755">
            <v>102452</v>
          </cell>
          <cell r="B10755" t="str">
            <v>MdeO AFINADO Imperm. PISOS 1:3H=6CM (NO</v>
          </cell>
          <cell r="C10755" t="str">
            <v>M2</v>
          </cell>
          <cell r="E10755">
            <v>39870</v>
          </cell>
          <cell r="F10755">
            <v>5878</v>
          </cell>
        </row>
        <row r="10756">
          <cell r="A10756">
            <v>102452</v>
          </cell>
          <cell r="B10756" t="str">
            <v>MdeO AFINADO Imperm. PISOS 1:3H=6CM (NO</v>
          </cell>
          <cell r="C10756" t="str">
            <v>M2</v>
          </cell>
          <cell r="E10756">
            <v>40786</v>
          </cell>
          <cell r="F10756">
            <v>6243</v>
          </cell>
        </row>
        <row r="10757">
          <cell r="A10757">
            <v>101833</v>
          </cell>
          <cell r="B10757" t="str">
            <v>MdeO AFINADO Imperm. PISOS h=6 (NO</v>
          </cell>
          <cell r="C10757" t="str">
            <v>M2</v>
          </cell>
          <cell r="E10757">
            <v>40786</v>
          </cell>
          <cell r="F10757">
            <v>8006</v>
          </cell>
        </row>
        <row r="10758">
          <cell r="A10758">
            <v>101834</v>
          </cell>
          <cell r="B10758" t="str">
            <v>MdeO AFINADO PISOS H=4CM (NO USAR)</v>
          </cell>
          <cell r="C10758" t="str">
            <v>M2</v>
          </cell>
          <cell r="E10758">
            <v>41856</v>
          </cell>
          <cell r="F10758">
            <v>6619</v>
          </cell>
        </row>
        <row r="10759">
          <cell r="A10759">
            <v>101865</v>
          </cell>
          <cell r="B10759" t="str">
            <v>MdeO AFINADO TERRAZAS e=0.03M (NO</v>
          </cell>
          <cell r="C10759" t="str">
            <v>M2</v>
          </cell>
          <cell r="E10759">
            <v>40135</v>
          </cell>
          <cell r="F10759">
            <v>10123</v>
          </cell>
        </row>
        <row r="10760">
          <cell r="A10760">
            <v>100780</v>
          </cell>
          <cell r="B10760" t="str">
            <v>MdeO Ahoyado de Arbol +Retiro sobrantes</v>
          </cell>
          <cell r="C10760" t="str">
            <v>UN</v>
          </cell>
          <cell r="E10760">
            <v>42790</v>
          </cell>
          <cell r="F10760">
            <v>40072</v>
          </cell>
        </row>
        <row r="10761">
          <cell r="A10761">
            <v>101864</v>
          </cell>
          <cell r="B10761" t="str">
            <v>MdeO AILSLADOR DE PIN (NO USAR)</v>
          </cell>
          <cell r="C10761" t="str">
            <v>UN</v>
          </cell>
          <cell r="E10761">
            <v>40135</v>
          </cell>
          <cell r="F10761">
            <v>6390</v>
          </cell>
        </row>
        <row r="10762">
          <cell r="A10762">
            <v>101863</v>
          </cell>
          <cell r="B10762" t="str">
            <v>MdeO AISLADOR PIN (NO USAR)</v>
          </cell>
          <cell r="C10762" t="str">
            <v>UN</v>
          </cell>
          <cell r="E10762">
            <v>40135</v>
          </cell>
          <cell r="F10762">
            <v>6390</v>
          </cell>
        </row>
        <row r="10763">
          <cell r="A10763">
            <v>102182</v>
          </cell>
          <cell r="B10763" t="str">
            <v>MdeO AISLADOR PIN (NO USAR)</v>
          </cell>
          <cell r="C10763" t="str">
            <v>UN</v>
          </cell>
          <cell r="E10763">
            <v>40135</v>
          </cell>
          <cell r="F10763">
            <v>6390</v>
          </cell>
        </row>
        <row r="10764">
          <cell r="A10764">
            <v>102459</v>
          </cell>
          <cell r="B10764" t="str">
            <v>MdeO AISLADOR PIN (NO USAR)</v>
          </cell>
          <cell r="C10764" t="str">
            <v>UN</v>
          </cell>
          <cell r="E10764">
            <v>39870</v>
          </cell>
          <cell r="F10764">
            <v>6390</v>
          </cell>
        </row>
        <row r="10765">
          <cell r="A10765">
            <v>102459</v>
          </cell>
          <cell r="B10765" t="str">
            <v>MdeO AISLADOR PIN (NO USAR)</v>
          </cell>
          <cell r="C10765" t="str">
            <v>UN</v>
          </cell>
          <cell r="E10765">
            <v>39870</v>
          </cell>
          <cell r="F10765">
            <v>6390</v>
          </cell>
        </row>
        <row r="10766">
          <cell r="A10766">
            <v>101837</v>
          </cell>
          <cell r="B10766" t="str">
            <v>MdeO AISLAPOR (NO USAR)</v>
          </cell>
          <cell r="C10766" t="str">
            <v>M2</v>
          </cell>
          <cell r="E10766">
            <v>40135</v>
          </cell>
          <cell r="F10766">
            <v>11517</v>
          </cell>
        </row>
        <row r="10767">
          <cell r="A10767">
            <v>102325</v>
          </cell>
          <cell r="B10767" t="str">
            <v>MdeO ALFAGIAS CONCRETO B=15 (NO USAR)</v>
          </cell>
          <cell r="C10767" t="str">
            <v>ML</v>
          </cell>
          <cell r="E10767">
            <v>40124</v>
          </cell>
          <cell r="F10767">
            <v>11285</v>
          </cell>
        </row>
        <row r="10768">
          <cell r="A10768">
            <v>1306</v>
          </cell>
          <cell r="B10768" t="str">
            <v>MdeO ALFAGIAS LADRILLO (NO USAR)</v>
          </cell>
          <cell r="C10768" t="str">
            <v>ML</v>
          </cell>
          <cell r="E10768">
            <v>41743</v>
          </cell>
          <cell r="F10768">
            <v>8365</v>
          </cell>
        </row>
        <row r="10769">
          <cell r="A10769">
            <v>101867</v>
          </cell>
          <cell r="B10769" t="str">
            <v>MdeO ALISTADO Imp. TEJA DE BAR (NO</v>
          </cell>
          <cell r="C10769" t="str">
            <v>M2</v>
          </cell>
          <cell r="E10769">
            <v>40165</v>
          </cell>
          <cell r="F10769">
            <v>14895</v>
          </cell>
        </row>
        <row r="10770">
          <cell r="A10770">
            <v>101862</v>
          </cell>
          <cell r="B10770" t="str">
            <v>MdeO ALISTADO P/ TEJA DE BARRO (NO</v>
          </cell>
          <cell r="C10770" t="str">
            <v>M2</v>
          </cell>
          <cell r="E10770">
            <v>40154</v>
          </cell>
          <cell r="F10770">
            <v>26897</v>
          </cell>
        </row>
        <row r="10771">
          <cell r="A10771">
            <v>101861</v>
          </cell>
          <cell r="B10771" t="str">
            <v>MdeO ALISTADO Y TABLERO Aglr. (NO USAR)</v>
          </cell>
          <cell r="C10771" t="str">
            <v>M2</v>
          </cell>
          <cell r="E10771">
            <v>39870</v>
          </cell>
          <cell r="F10771">
            <v>5591</v>
          </cell>
        </row>
        <row r="10772">
          <cell r="A10772">
            <v>101838</v>
          </cell>
          <cell r="B10772" t="str">
            <v>MdeO ANDEN (e=10cm) (NO USAR)</v>
          </cell>
          <cell r="C10772" t="str">
            <v>M2</v>
          </cell>
          <cell r="E10772">
            <v>42160</v>
          </cell>
          <cell r="F10772">
            <v>10800</v>
          </cell>
        </row>
        <row r="10773">
          <cell r="A10773">
            <v>101849</v>
          </cell>
          <cell r="B10773" t="str">
            <v>MdeO ANTICORR/LAM.LINEAL+Subc.Pintura</v>
          </cell>
          <cell r="C10773" t="str">
            <v>ML</v>
          </cell>
          <cell r="E10773">
            <v>40124</v>
          </cell>
          <cell r="F10773">
            <v>5315</v>
          </cell>
        </row>
        <row r="10774">
          <cell r="A10774">
            <v>101850</v>
          </cell>
          <cell r="B10774" t="str">
            <v>MdeO ANTICORR/LAM.LLEN+Subc.Pintura (NO</v>
          </cell>
          <cell r="C10774" t="str">
            <v>M2</v>
          </cell>
          <cell r="E10774">
            <v>40124</v>
          </cell>
          <cell r="F10774">
            <v>9261</v>
          </cell>
        </row>
        <row r="10775">
          <cell r="A10775">
            <v>102460</v>
          </cell>
          <cell r="B10775" t="str">
            <v>MdeO ANTICORROSIVO/LAMINA LINE (NO</v>
          </cell>
          <cell r="C10775" t="str">
            <v>ML</v>
          </cell>
          <cell r="E10775">
            <v>39870</v>
          </cell>
          <cell r="F10775">
            <v>4900</v>
          </cell>
        </row>
        <row r="10776">
          <cell r="A10776">
            <v>102460</v>
          </cell>
          <cell r="B10776" t="str">
            <v>MdeO ANTICORROSIVO/LAMINA LINE (NO</v>
          </cell>
          <cell r="C10776" t="str">
            <v>ML</v>
          </cell>
          <cell r="E10776">
            <v>39870</v>
          </cell>
          <cell r="F10776">
            <v>4900</v>
          </cell>
        </row>
        <row r="10777">
          <cell r="A10777">
            <v>102461</v>
          </cell>
          <cell r="B10777" t="str">
            <v>MdeO ANTICORROSIVO/LAMINA LLEN (NO</v>
          </cell>
          <cell r="C10777" t="str">
            <v>M2</v>
          </cell>
          <cell r="E10777">
            <v>39870</v>
          </cell>
          <cell r="F10777">
            <v>8622</v>
          </cell>
        </row>
        <row r="10778">
          <cell r="A10778">
            <v>102461</v>
          </cell>
          <cell r="B10778" t="str">
            <v>MdeO ANTICORROSIVO/LAMINA LLEN (NO</v>
          </cell>
          <cell r="C10778" t="str">
            <v>M2</v>
          </cell>
          <cell r="E10778">
            <v>39870</v>
          </cell>
          <cell r="F10778">
            <v>8622</v>
          </cell>
        </row>
        <row r="10779">
          <cell r="A10779">
            <v>101295</v>
          </cell>
          <cell r="B10779" t="str">
            <v>MdeO APLICACION ADHESIVO EPOX.</v>
          </cell>
          <cell r="C10779" t="str">
            <v>M2</v>
          </cell>
          <cell r="E10779">
            <v>40135</v>
          </cell>
          <cell r="F10779">
            <v>704</v>
          </cell>
        </row>
        <row r="10780">
          <cell r="A10780">
            <v>101851</v>
          </cell>
          <cell r="B10780" t="str">
            <v>MdeO BAJANTES Y REVENTILACION (NO</v>
          </cell>
          <cell r="C10780" t="str">
            <v>ML</v>
          </cell>
          <cell r="E10780">
            <v>41975</v>
          </cell>
          <cell r="F10780">
            <v>3960</v>
          </cell>
        </row>
        <row r="10781">
          <cell r="A10781">
            <v>101860</v>
          </cell>
          <cell r="B10781" t="str">
            <v>MdeO BALA (NO USAR)</v>
          </cell>
          <cell r="C10781" t="str">
            <v>UN</v>
          </cell>
          <cell r="E10781">
            <v>39870</v>
          </cell>
          <cell r="F10781">
            <v>9000</v>
          </cell>
        </row>
        <row r="10782">
          <cell r="A10782">
            <v>101121</v>
          </cell>
          <cell r="B10782" t="str">
            <v>MdeO BALDOSAS (INTALAC, DESTRO-PULIDA,</v>
          </cell>
          <cell r="C10782" t="str">
            <v>M2</v>
          </cell>
          <cell r="E10782">
            <v>39870</v>
          </cell>
          <cell r="F10782">
            <v>20650</v>
          </cell>
        </row>
        <row r="10783">
          <cell r="A10783">
            <v>101852</v>
          </cell>
          <cell r="B10783" t="str">
            <v>MdeO BALDOSIN GRANITO (NO USAR)</v>
          </cell>
          <cell r="C10783" t="str">
            <v>M2</v>
          </cell>
          <cell r="E10783">
            <v>40124</v>
          </cell>
          <cell r="F10783">
            <v>13738</v>
          </cell>
        </row>
        <row r="10784">
          <cell r="A10784">
            <v>101853</v>
          </cell>
          <cell r="B10784" t="str">
            <v>MdeO BANDEJA TIPO ESCALERA (NO USAR)</v>
          </cell>
          <cell r="C10784" t="str">
            <v>ML</v>
          </cell>
          <cell r="E10784">
            <v>40135</v>
          </cell>
          <cell r="F10784">
            <v>10527</v>
          </cell>
        </row>
        <row r="10785">
          <cell r="A10785">
            <v>101859</v>
          </cell>
          <cell r="B10785" t="str">
            <v>MdeO BANDEJA TIPO ESCALERA 30x30 (NO</v>
          </cell>
          <cell r="C10785" t="str">
            <v>ML</v>
          </cell>
          <cell r="E10785">
            <v>40135</v>
          </cell>
          <cell r="F10785">
            <v>10527</v>
          </cell>
        </row>
        <row r="10786">
          <cell r="A10786">
            <v>101858</v>
          </cell>
          <cell r="B10786" t="str">
            <v>MdeO BARNIZ SOBRE MUEBLES (NO USAR)</v>
          </cell>
          <cell r="C10786" t="str">
            <v>M2</v>
          </cell>
          <cell r="E10786">
            <v>40124</v>
          </cell>
          <cell r="F10786">
            <v>20455</v>
          </cell>
        </row>
        <row r="10787">
          <cell r="A10787">
            <v>101854</v>
          </cell>
          <cell r="B10787" t="str">
            <v>MdeO BASE DE ASFALTO 1350 (NO USAR)</v>
          </cell>
          <cell r="C10787" t="str">
            <v>M2</v>
          </cell>
          <cell r="E10787">
            <v>40742</v>
          </cell>
          <cell r="F10787">
            <v>6386</v>
          </cell>
        </row>
        <row r="10788">
          <cell r="A10788">
            <v>101855</v>
          </cell>
          <cell r="B10788" t="str">
            <v>MdeO BASE LADRILLO MURO DE CIERRE</v>
          </cell>
          <cell r="C10788" t="str">
            <v>ML</v>
          </cell>
          <cell r="E10788">
            <v>41922</v>
          </cell>
          <cell r="F10788">
            <v>10538</v>
          </cell>
        </row>
        <row r="10789">
          <cell r="A10789">
            <v>101856</v>
          </cell>
          <cell r="B10789" t="str">
            <v>MdeO BASES ARENA,CEMENTO,RECEB (NO</v>
          </cell>
          <cell r="C10789" t="str">
            <v>M3</v>
          </cell>
          <cell r="E10789">
            <v>40135</v>
          </cell>
          <cell r="F10789">
            <v>6072</v>
          </cell>
        </row>
        <row r="10790">
          <cell r="A10790">
            <v>101857</v>
          </cell>
          <cell r="B10790" t="str">
            <v>MdeO BASES ARENA,CEMENTO,RECEB (NO</v>
          </cell>
          <cell r="C10790" t="str">
            <v>M3</v>
          </cell>
          <cell r="E10790">
            <v>40135</v>
          </cell>
          <cell r="F10790">
            <v>6072</v>
          </cell>
        </row>
        <row r="10791">
          <cell r="A10791">
            <v>101869</v>
          </cell>
          <cell r="B10791" t="str">
            <v>MdeO BASES VENTANAS (NO USAR)</v>
          </cell>
          <cell r="C10791" t="str">
            <v>ML</v>
          </cell>
          <cell r="E10791">
            <v>40135</v>
          </cell>
          <cell r="F10791">
            <v>9219</v>
          </cell>
        </row>
        <row r="10792">
          <cell r="A10792">
            <v>101870</v>
          </cell>
          <cell r="B10792" t="str">
            <v>MdeO BIDET (INSTALACION) (NO USAR)</v>
          </cell>
          <cell r="C10792" t="str">
            <v>UN</v>
          </cell>
          <cell r="E10792">
            <v>39870</v>
          </cell>
          <cell r="F10792">
            <v>19500</v>
          </cell>
        </row>
        <row r="10793">
          <cell r="A10793">
            <v>101871</v>
          </cell>
          <cell r="B10793" t="str">
            <v>MdeO BISELADO (NO USAR)</v>
          </cell>
          <cell r="C10793" t="str">
            <v>ML</v>
          </cell>
          <cell r="E10793">
            <v>39870</v>
          </cell>
          <cell r="F10793">
            <v>3690</v>
          </cell>
        </row>
        <row r="10794">
          <cell r="A10794">
            <v>101872</v>
          </cell>
          <cell r="B10794" t="str">
            <v>MdeO BLOQUE #4 Tabicon Pañetar (NO</v>
          </cell>
          <cell r="C10794" t="str">
            <v>M2</v>
          </cell>
          <cell r="E10794">
            <v>40124</v>
          </cell>
          <cell r="F10794">
            <v>10198</v>
          </cell>
        </row>
        <row r="10795">
          <cell r="A10795">
            <v>101873</v>
          </cell>
          <cell r="B10795" t="str">
            <v>MdeO BLOQUE #5-6 e=20-23 2cv (NO</v>
          </cell>
          <cell r="C10795" t="str">
            <v>M2</v>
          </cell>
          <cell r="E10795">
            <v>40175</v>
          </cell>
          <cell r="F10795">
            <v>7183</v>
          </cell>
        </row>
        <row r="10796">
          <cell r="A10796">
            <v>101874</v>
          </cell>
          <cell r="B10796" t="str">
            <v>MdeO BLOQUE b= 10CM (NO USAR)</v>
          </cell>
          <cell r="C10796" t="str">
            <v>M2</v>
          </cell>
          <cell r="E10796">
            <v>39870</v>
          </cell>
          <cell r="F10796">
            <v>5738</v>
          </cell>
        </row>
        <row r="10797">
          <cell r="A10797">
            <v>101875</v>
          </cell>
          <cell r="B10797" t="str">
            <v>MdeO BLOQUE b= 15Cm (NO USAR)</v>
          </cell>
          <cell r="C10797" t="str">
            <v>M2</v>
          </cell>
          <cell r="E10797">
            <v>40658</v>
          </cell>
          <cell r="F10797">
            <v>7347</v>
          </cell>
        </row>
        <row r="10798">
          <cell r="A10798">
            <v>101876</v>
          </cell>
          <cell r="B10798" t="str">
            <v>MdeO BLOQUE CONCRETO 0.10 2CV (NO</v>
          </cell>
          <cell r="C10798" t="str">
            <v>M2</v>
          </cell>
          <cell r="E10798">
            <v>40124</v>
          </cell>
          <cell r="F10798">
            <v>7095</v>
          </cell>
        </row>
        <row r="10799">
          <cell r="A10799">
            <v>101877</v>
          </cell>
          <cell r="B10799" t="str">
            <v>MdeO BLOQUE CONCRETO 0.20 2CV (NO</v>
          </cell>
          <cell r="C10799" t="str">
            <v>M2</v>
          </cell>
          <cell r="E10799">
            <v>40124</v>
          </cell>
          <cell r="F10799">
            <v>9703</v>
          </cell>
        </row>
        <row r="10800">
          <cell r="A10800">
            <v>101878</v>
          </cell>
          <cell r="B10800" t="str">
            <v>MdeO BLOQUE MACHON LAVADERO (NO</v>
          </cell>
          <cell r="C10800" t="str">
            <v>UN</v>
          </cell>
          <cell r="E10800">
            <v>40135</v>
          </cell>
          <cell r="F10800">
            <v>4200</v>
          </cell>
        </row>
        <row r="10802">
          <cell r="B10802" t="str">
            <v>Tekhne Ltda. Control Integral de Obras</v>
          </cell>
        </row>
        <row r="10806">
          <cell r="B10806" t="str">
            <v>Listado de Insumos</v>
          </cell>
        </row>
        <row r="10808">
          <cell r="A10808">
            <v>43132</v>
          </cell>
          <cell r="C10808" t="str">
            <v>INSTITUTO DISTRITAL DE RECREACION Y</v>
          </cell>
          <cell r="E10808" t="str">
            <v>Página **</v>
          </cell>
        </row>
        <row r="10811">
          <cell r="A10811" t="str">
            <v>Código</v>
          </cell>
          <cell r="B10811" t="str">
            <v>Descripción</v>
          </cell>
          <cell r="D10811" t="str">
            <v>Unidad</v>
          </cell>
          <cell r="F10811" t="str">
            <v>Referencia</v>
          </cell>
        </row>
        <row r="10814">
          <cell r="A10814">
            <v>102437</v>
          </cell>
          <cell r="B10814" t="str">
            <v>MdeO BLOQUE N°5 PAÑETAR Tabq. (NO</v>
          </cell>
          <cell r="C10814" t="str">
            <v>M2</v>
          </cell>
          <cell r="E10814">
            <v>40135</v>
          </cell>
          <cell r="F10814">
            <v>5676</v>
          </cell>
        </row>
        <row r="10815">
          <cell r="A10815">
            <v>101879</v>
          </cell>
          <cell r="B10815" t="str">
            <v>MdeO BLOQUE N°52CV Tabq(.10-.12) (NO</v>
          </cell>
          <cell r="C10815" t="str">
            <v>M2</v>
          </cell>
          <cell r="E10815">
            <v>41631</v>
          </cell>
          <cell r="F10815">
            <v>8026</v>
          </cell>
        </row>
        <row r="10816">
          <cell r="A10816">
            <v>101880</v>
          </cell>
          <cell r="B10816" t="str">
            <v>MdeO BOCELES (NO USAR)</v>
          </cell>
          <cell r="C10816" t="str">
            <v>ML</v>
          </cell>
          <cell r="E10816">
            <v>40135</v>
          </cell>
          <cell r="F10816">
            <v>4200</v>
          </cell>
        </row>
        <row r="10817">
          <cell r="A10817">
            <v>1469</v>
          </cell>
          <cell r="B10817" t="str">
            <v>MdeO BOMBAS AGUA (CONEXION) (NO</v>
          </cell>
          <cell r="C10817" t="str">
            <v>UN</v>
          </cell>
          <cell r="E10817">
            <v>40124</v>
          </cell>
          <cell r="F10817">
            <v>384647</v>
          </cell>
        </row>
        <row r="10818">
          <cell r="A10818">
            <v>101881</v>
          </cell>
          <cell r="B10818" t="str">
            <v>MdeO BOVEDAS (NO USAR)</v>
          </cell>
          <cell r="C10818" t="str">
            <v>M2</v>
          </cell>
          <cell r="E10818">
            <v>40135</v>
          </cell>
          <cell r="F10818">
            <v>26500</v>
          </cell>
        </row>
        <row r="10819">
          <cell r="A10819">
            <v>101882</v>
          </cell>
          <cell r="B10819" t="str">
            <v>MdeO CABALLETE TEJA AC (NO USAR)</v>
          </cell>
          <cell r="C10819" t="str">
            <v>ML</v>
          </cell>
          <cell r="E10819">
            <v>40135</v>
          </cell>
          <cell r="F10819">
            <v>4103</v>
          </cell>
        </row>
        <row r="10820">
          <cell r="A10820">
            <v>101883</v>
          </cell>
          <cell r="B10820" t="str">
            <v>MdeO CABALLETE TEJA DE BARRO (NO</v>
          </cell>
          <cell r="C10820" t="str">
            <v>ML</v>
          </cell>
          <cell r="E10820">
            <v>40135</v>
          </cell>
          <cell r="F10820">
            <v>4103</v>
          </cell>
        </row>
        <row r="10821">
          <cell r="A10821">
            <v>101884</v>
          </cell>
          <cell r="B10821" t="str">
            <v>MdeO CABLEADO (NO USAR)</v>
          </cell>
          <cell r="C10821" t="str">
            <v>ML</v>
          </cell>
          <cell r="E10821">
            <v>40124</v>
          </cell>
          <cell r="F10821">
            <v>1128</v>
          </cell>
        </row>
        <row r="10822">
          <cell r="A10822">
            <v>101885</v>
          </cell>
          <cell r="B10822" t="str">
            <v>MdeO CAJA Insp.FIBRIT TR. Liv. (NO USAR)</v>
          </cell>
          <cell r="C10822" t="str">
            <v>UN</v>
          </cell>
          <cell r="E10822">
            <v>40163</v>
          </cell>
          <cell r="F10822">
            <v>17353</v>
          </cell>
        </row>
        <row r="10823">
          <cell r="A10823">
            <v>101886</v>
          </cell>
          <cell r="B10823" t="str">
            <v>MdeO CAJA Insp.FIBRIT Traf.Pes (NO USAR)</v>
          </cell>
          <cell r="C10823" t="str">
            <v>UN</v>
          </cell>
          <cell r="E10823">
            <v>40163</v>
          </cell>
          <cell r="F10823">
            <v>28922</v>
          </cell>
        </row>
        <row r="10824">
          <cell r="A10824">
            <v>101887</v>
          </cell>
          <cell r="B10824" t="str">
            <v>MdeO CAJA INSPECCION 0.40-0.50 (NO</v>
          </cell>
          <cell r="C10824" t="str">
            <v>UN</v>
          </cell>
          <cell r="E10824">
            <v>41131</v>
          </cell>
          <cell r="F10824">
            <v>79255</v>
          </cell>
        </row>
        <row r="10825">
          <cell r="A10825">
            <v>101888</v>
          </cell>
          <cell r="B10825" t="str">
            <v>MdeO CAJA INSPECCION 0.60-0.60 (NO USAR)</v>
          </cell>
          <cell r="C10825" t="str">
            <v>UN</v>
          </cell>
          <cell r="E10825">
            <v>41477</v>
          </cell>
          <cell r="F10825">
            <v>87995</v>
          </cell>
        </row>
        <row r="10826">
          <cell r="A10826">
            <v>101889</v>
          </cell>
          <cell r="B10826" t="str">
            <v>MdeO CAJA INSPECCION 0.60-0.80 (NO USAR)</v>
          </cell>
          <cell r="C10826" t="str">
            <v>UN</v>
          </cell>
          <cell r="E10826">
            <v>41604</v>
          </cell>
          <cell r="F10826">
            <v>87995</v>
          </cell>
        </row>
        <row r="10827">
          <cell r="A10827">
            <v>101890</v>
          </cell>
          <cell r="B10827" t="str">
            <v>MdeO CAJA INSPECCION 0.80-100 (NO</v>
          </cell>
          <cell r="C10827" t="str">
            <v>UN</v>
          </cell>
          <cell r="E10827">
            <v>40618</v>
          </cell>
          <cell r="F10827">
            <v>86900</v>
          </cell>
        </row>
        <row r="10828">
          <cell r="A10828">
            <v>101891</v>
          </cell>
          <cell r="B10828" t="str">
            <v>MdeO CAJA MEDIDOR GAS (NO USAR)</v>
          </cell>
          <cell r="C10828" t="str">
            <v>UN</v>
          </cell>
          <cell r="E10828">
            <v>40135</v>
          </cell>
          <cell r="F10828">
            <v>32226</v>
          </cell>
        </row>
        <row r="10829">
          <cell r="A10829">
            <v>101892</v>
          </cell>
          <cell r="B10829" t="str">
            <v>MdeO CAJA MEDIDOR GAS 140X45 (NO</v>
          </cell>
          <cell r="C10829" t="str">
            <v>UN</v>
          </cell>
          <cell r="E10829">
            <v>40197</v>
          </cell>
          <cell r="F10829">
            <v>92376</v>
          </cell>
        </row>
        <row r="10830">
          <cell r="A10830">
            <v>102327</v>
          </cell>
          <cell r="B10830" t="str">
            <v>MdeO CAJA MEDIDOR GAS 172x45 (NO</v>
          </cell>
          <cell r="C10830" t="str">
            <v>UN</v>
          </cell>
          <cell r="E10830">
            <v>40197</v>
          </cell>
          <cell r="F10830">
            <v>107107</v>
          </cell>
        </row>
        <row r="10831">
          <cell r="A10831">
            <v>101893</v>
          </cell>
          <cell r="B10831" t="str">
            <v>MdeO CAJA MEDIDOR GAS 45x45 (NO USAR)</v>
          </cell>
          <cell r="C10831" t="str">
            <v>UN</v>
          </cell>
          <cell r="E10831">
            <v>40197</v>
          </cell>
          <cell r="F10831">
            <v>51371</v>
          </cell>
        </row>
        <row r="10832">
          <cell r="A10832">
            <v>102748</v>
          </cell>
          <cell r="B10832" t="str">
            <v>MdeO CAJA MEDIDOR GAS 72x45 (NO USAR)</v>
          </cell>
          <cell r="C10832" t="str">
            <v>UN</v>
          </cell>
          <cell r="E10832">
            <v>39870</v>
          </cell>
          <cell r="F10832">
            <v>32000</v>
          </cell>
        </row>
        <row r="10833">
          <cell r="A10833">
            <v>102748</v>
          </cell>
          <cell r="B10833" t="str">
            <v>MdeO CAJA MEDIDOR GAS 72x45 (NO USAR)</v>
          </cell>
          <cell r="C10833" t="str">
            <v>UN</v>
          </cell>
          <cell r="E10833">
            <v>39870</v>
          </cell>
          <cell r="F10833">
            <v>32000</v>
          </cell>
        </row>
        <row r="10834">
          <cell r="A10834">
            <v>101895</v>
          </cell>
          <cell r="B10834" t="str">
            <v>MdeO CAJILLA 4 MEDIDORES ELECT. (Inst.)</v>
          </cell>
          <cell r="C10834" t="str">
            <v>UN</v>
          </cell>
          <cell r="E10834">
            <v>40197</v>
          </cell>
          <cell r="F10834">
            <v>127256</v>
          </cell>
        </row>
        <row r="10835">
          <cell r="A10835">
            <v>101415</v>
          </cell>
          <cell r="B10835" t="str">
            <v>MdeO CAJILLA MEDIDOR ELECTRICO (NO</v>
          </cell>
          <cell r="C10835" t="str">
            <v>UN</v>
          </cell>
          <cell r="E10835">
            <v>40135</v>
          </cell>
          <cell r="F10835">
            <v>63628</v>
          </cell>
        </row>
        <row r="10836">
          <cell r="A10836">
            <v>101894</v>
          </cell>
          <cell r="B10836" t="str">
            <v>MdeO CAJILLA MEDIDOR UNIFAM (NO USAR)</v>
          </cell>
          <cell r="C10836" t="str">
            <v>UN</v>
          </cell>
          <cell r="E10836">
            <v>40124</v>
          </cell>
          <cell r="F10836">
            <v>34706</v>
          </cell>
        </row>
        <row r="10837">
          <cell r="A10837">
            <v>101897</v>
          </cell>
          <cell r="B10837" t="str">
            <v>MdeO CALENTADOR (INSTALACION) (NO</v>
          </cell>
          <cell r="C10837" t="str">
            <v>UN</v>
          </cell>
          <cell r="E10837">
            <v>40135</v>
          </cell>
          <cell r="F10837">
            <v>30500</v>
          </cell>
        </row>
        <row r="10838">
          <cell r="A10838">
            <v>100804</v>
          </cell>
          <cell r="B10838" t="str">
            <v>MdeO CAMARA ELECTRICA SENCILLA (NO</v>
          </cell>
          <cell r="C10838" t="str">
            <v>UN</v>
          </cell>
          <cell r="E10838">
            <v>41457</v>
          </cell>
          <cell r="F10838">
            <v>166384</v>
          </cell>
        </row>
        <row r="10839">
          <cell r="A10839">
            <v>101898</v>
          </cell>
          <cell r="B10839" t="str">
            <v>MdeO CAMARAS ELECTRICAS DOBLES (NO</v>
          </cell>
          <cell r="C10839" t="str">
            <v>UN</v>
          </cell>
          <cell r="E10839">
            <v>40135</v>
          </cell>
          <cell r="F10839">
            <v>198116</v>
          </cell>
        </row>
        <row r="10840">
          <cell r="A10840">
            <v>101899</v>
          </cell>
          <cell r="B10840" t="str">
            <v>MdeO CAMPAMENTO 50M (NO USAR)</v>
          </cell>
          <cell r="C10840" t="str">
            <v>UN</v>
          </cell>
          <cell r="E10840">
            <v>40124</v>
          </cell>
          <cell r="F10840">
            <v>904550</v>
          </cell>
        </row>
        <row r="10841">
          <cell r="A10841">
            <v>101753</v>
          </cell>
          <cell r="B10841" t="str">
            <v>MdeO CAMPAMENTO 50M2 ** (NO USAR)</v>
          </cell>
          <cell r="C10841" t="str">
            <v>UN</v>
          </cell>
          <cell r="E10841">
            <v>39870</v>
          </cell>
          <cell r="F10841">
            <v>1018686</v>
          </cell>
        </row>
        <row r="10842">
          <cell r="A10842">
            <v>101901</v>
          </cell>
          <cell r="B10842" t="str">
            <v>MdeO CANALETA ACESCO (NO USAR)</v>
          </cell>
          <cell r="C10842" t="str">
            <v>M2</v>
          </cell>
          <cell r="E10842">
            <v>40135</v>
          </cell>
          <cell r="F10842">
            <v>18780</v>
          </cell>
        </row>
        <row r="10843">
          <cell r="A10843">
            <v>101900</v>
          </cell>
          <cell r="B10843" t="str">
            <v>MdeO CANALETA METAL.10X40 (NO USAR)</v>
          </cell>
          <cell r="C10843" t="str">
            <v>UN</v>
          </cell>
          <cell r="E10843">
            <v>40124</v>
          </cell>
          <cell r="F10843">
            <v>10151</v>
          </cell>
        </row>
        <row r="10844">
          <cell r="A10844">
            <v>101902</v>
          </cell>
          <cell r="B10844" t="str">
            <v>MdeO CANALETA No.43 (3-5 M.) (NO USAR)</v>
          </cell>
          <cell r="C10844" t="str">
            <v>M2</v>
          </cell>
          <cell r="E10844">
            <v>40096</v>
          </cell>
          <cell r="F10844">
            <v>9287</v>
          </cell>
        </row>
        <row r="10845">
          <cell r="A10845">
            <v>101903</v>
          </cell>
          <cell r="B10845" t="str">
            <v>MdeO CANALETA No.43 (5.5-6 M.) (NO USAR)</v>
          </cell>
          <cell r="C10845" t="str">
            <v>M2</v>
          </cell>
          <cell r="E10845">
            <v>40096</v>
          </cell>
          <cell r="F10845">
            <v>9718</v>
          </cell>
        </row>
        <row r="10846">
          <cell r="A10846">
            <v>101904</v>
          </cell>
          <cell r="B10846" t="str">
            <v>MdeO CANALETA No.90 3.75-5.25M (NO USAR)</v>
          </cell>
          <cell r="C10846" t="str">
            <v>M2</v>
          </cell>
          <cell r="E10846">
            <v>40096</v>
          </cell>
          <cell r="F10846">
            <v>7774</v>
          </cell>
        </row>
        <row r="10847">
          <cell r="A10847">
            <v>101905</v>
          </cell>
          <cell r="B10847" t="str">
            <v>MdeO CANALETA No.90 6-9 M. (NO USAR)</v>
          </cell>
          <cell r="C10847" t="str">
            <v>M2</v>
          </cell>
          <cell r="E10847">
            <v>40096</v>
          </cell>
          <cell r="F10847">
            <v>8206</v>
          </cell>
        </row>
        <row r="10848">
          <cell r="A10848">
            <v>102328</v>
          </cell>
          <cell r="B10848" t="str">
            <v>MdeO CANALETA PLASTICA 10X40 (NO USAR)</v>
          </cell>
          <cell r="C10848" t="str">
            <v>UN</v>
          </cell>
          <cell r="E10848">
            <v>40124</v>
          </cell>
          <cell r="F10848">
            <v>10151</v>
          </cell>
        </row>
        <row r="10849">
          <cell r="A10849">
            <v>101906</v>
          </cell>
          <cell r="B10849" t="str">
            <v>MdeO CANES EN PLANCHON (NO USAR)</v>
          </cell>
          <cell r="C10849" t="str">
            <v>ML</v>
          </cell>
          <cell r="E10849">
            <v>39870</v>
          </cell>
          <cell r="F10849">
            <v>8200</v>
          </cell>
        </row>
        <row r="10850">
          <cell r="A10850">
            <v>101907</v>
          </cell>
          <cell r="B10850" t="str">
            <v>MdeO CAÑUELA (NO USAR)</v>
          </cell>
          <cell r="C10850" t="str">
            <v>ML</v>
          </cell>
          <cell r="E10850">
            <v>40135</v>
          </cell>
          <cell r="F10850">
            <v>11569</v>
          </cell>
        </row>
        <row r="10851">
          <cell r="A10851">
            <v>101055</v>
          </cell>
          <cell r="B10851" t="str">
            <v>MdeO CAÑUELA PREFABRICADA (NO USAR)</v>
          </cell>
          <cell r="C10851" t="str">
            <v>ML</v>
          </cell>
          <cell r="E10851">
            <v>41095</v>
          </cell>
          <cell r="F10851">
            <v>9070</v>
          </cell>
        </row>
        <row r="10852">
          <cell r="A10852">
            <v>101908</v>
          </cell>
          <cell r="B10852" t="str">
            <v>MdeO CARBURO SOBRE PAÑETE (NO</v>
          </cell>
          <cell r="C10852" t="str">
            <v>M2</v>
          </cell>
          <cell r="E10852">
            <v>40135</v>
          </cell>
          <cell r="F10852">
            <v>2993</v>
          </cell>
        </row>
        <row r="10853">
          <cell r="A10853">
            <v>102213</v>
          </cell>
          <cell r="B10853" t="str">
            <v>MdeO CARBURO SOBRE PAÑETE (NO USAR)</v>
          </cell>
          <cell r="C10853" t="str">
            <v>M2</v>
          </cell>
          <cell r="E10853">
            <v>40143</v>
          </cell>
          <cell r="F10853">
            <v>2993</v>
          </cell>
        </row>
        <row r="10854">
          <cell r="A10854">
            <v>101291</v>
          </cell>
          <cell r="B10854" t="str">
            <v>MdeO CARPINTE METALICA -MARCOS0.90X2.0</v>
          </cell>
          <cell r="C10854" t="str">
            <v>UN</v>
          </cell>
          <cell r="E10854">
            <v>40124</v>
          </cell>
          <cell r="F10854">
            <v>23878</v>
          </cell>
        </row>
        <row r="10855">
          <cell r="A10855">
            <v>101909</v>
          </cell>
          <cell r="B10855" t="str">
            <v>MdeO CARPINTERIA METALICA VENTANERIA</v>
          </cell>
          <cell r="C10855" t="str">
            <v>M2</v>
          </cell>
          <cell r="E10855">
            <v>42579</v>
          </cell>
          <cell r="F10855">
            <v>34305</v>
          </cell>
        </row>
        <row r="10856">
          <cell r="A10856">
            <v>101910</v>
          </cell>
          <cell r="B10856" t="str">
            <v>MdeO CASETON GUADUA B=60 H=30 (NO</v>
          </cell>
          <cell r="C10856" t="str">
            <v>M2</v>
          </cell>
          <cell r="E10856">
            <v>40124</v>
          </cell>
          <cell r="F10856">
            <v>7539</v>
          </cell>
        </row>
        <row r="10857">
          <cell r="A10857">
            <v>101568</v>
          </cell>
          <cell r="B10857" t="str">
            <v>MdeO Celda de Medida MT (NO USAR)</v>
          </cell>
          <cell r="C10857" t="str">
            <v>UN</v>
          </cell>
          <cell r="E10857">
            <v>39888</v>
          </cell>
          <cell r="F10857">
            <v>444532</v>
          </cell>
        </row>
        <row r="10858">
          <cell r="A10858">
            <v>101911</v>
          </cell>
          <cell r="B10858" t="str">
            <v>MdeO CERCA EN LAMINA (NO USAR)</v>
          </cell>
          <cell r="C10858" t="str">
            <v>ML</v>
          </cell>
          <cell r="E10858">
            <v>40124</v>
          </cell>
          <cell r="F10858">
            <v>26753</v>
          </cell>
        </row>
        <row r="10859">
          <cell r="A10859">
            <v>101912</v>
          </cell>
          <cell r="B10859" t="str">
            <v>MdeO CERCA LAMINA/BASE (NO USAR)</v>
          </cell>
          <cell r="C10859" t="str">
            <v>ML</v>
          </cell>
          <cell r="E10859">
            <v>40124</v>
          </cell>
          <cell r="F10859">
            <v>26753</v>
          </cell>
        </row>
        <row r="10860">
          <cell r="A10860">
            <v>101913</v>
          </cell>
          <cell r="B10860" t="str">
            <v>MdeO CERRAMIENTO EN LONA VERDE (NO</v>
          </cell>
          <cell r="C10860" t="str">
            <v>ML</v>
          </cell>
          <cell r="E10860">
            <v>41108</v>
          </cell>
          <cell r="F10860">
            <v>7421</v>
          </cell>
        </row>
        <row r="10861">
          <cell r="A10861">
            <v>101914</v>
          </cell>
          <cell r="B10861" t="str">
            <v>MdeO CERRAMIENTO EN TRIPLEX (NO</v>
          </cell>
          <cell r="C10861" t="str">
            <v>M2</v>
          </cell>
          <cell r="E10861">
            <v>40124</v>
          </cell>
          <cell r="F10861">
            <v>5784</v>
          </cell>
        </row>
        <row r="10862">
          <cell r="A10862">
            <v>101915</v>
          </cell>
          <cell r="B10862" t="str">
            <v>MdeO CHAZOS MADERA (NO USAR)</v>
          </cell>
          <cell r="C10862" t="str">
            <v>UN</v>
          </cell>
          <cell r="E10862">
            <v>40124</v>
          </cell>
          <cell r="F10862">
            <v>2169</v>
          </cell>
        </row>
        <row r="10863">
          <cell r="A10863">
            <v>101916</v>
          </cell>
          <cell r="B10863" t="str">
            <v>MdeO CHIMENEAS 0.80M (NO USAR)</v>
          </cell>
          <cell r="C10863" t="str">
            <v>UN</v>
          </cell>
          <cell r="E10863">
            <v>40124</v>
          </cell>
          <cell r="F10863">
            <v>361525</v>
          </cell>
        </row>
        <row r="10865">
          <cell r="B10865" t="str">
            <v>Tekhne Ltda. Control Integral de Obras</v>
          </cell>
        </row>
        <row r="10869">
          <cell r="B10869" t="str">
            <v>Listado de Insumos</v>
          </cell>
        </row>
        <row r="10871">
          <cell r="A10871">
            <v>43132</v>
          </cell>
          <cell r="C10871" t="str">
            <v>INSTITUTO DISTRITAL DE RECREACION Y</v>
          </cell>
          <cell r="E10871" t="str">
            <v>Página **</v>
          </cell>
        </row>
        <row r="10874">
          <cell r="A10874" t="str">
            <v>Código</v>
          </cell>
          <cell r="B10874" t="str">
            <v>Descripción</v>
          </cell>
          <cell r="D10874" t="str">
            <v>Unidad</v>
          </cell>
          <cell r="F10874" t="str">
            <v>Referencia</v>
          </cell>
        </row>
        <row r="10877">
          <cell r="A10877">
            <v>104276</v>
          </cell>
          <cell r="B10877" t="str">
            <v>MdeO CICLOPEO (60%MEZC-40%PIEDRA) (NO</v>
          </cell>
          <cell r="C10877" t="str">
            <v>m3</v>
          </cell>
          <cell r="E10877">
            <v>41586</v>
          </cell>
          <cell r="F10877">
            <v>65571</v>
          </cell>
        </row>
        <row r="10878">
          <cell r="A10878">
            <v>101917</v>
          </cell>
          <cell r="B10878" t="str">
            <v>MdeO CICLOPEO (60%PIEDRA-40%MEZC)</v>
          </cell>
          <cell r="C10878" t="str">
            <v>M3</v>
          </cell>
          <cell r="E10878">
            <v>41547</v>
          </cell>
          <cell r="F10878">
            <v>50522</v>
          </cell>
        </row>
        <row r="10879">
          <cell r="A10879">
            <v>101918</v>
          </cell>
          <cell r="B10879" t="str">
            <v>MdeO CICLOPEO MURO CIERRE. (NO USAR)</v>
          </cell>
          <cell r="C10879" t="str">
            <v>M3</v>
          </cell>
          <cell r="E10879">
            <v>40124</v>
          </cell>
          <cell r="F10879">
            <v>44106</v>
          </cell>
        </row>
        <row r="10880">
          <cell r="A10880">
            <v>101919</v>
          </cell>
          <cell r="B10880" t="str">
            <v>MdeO CIELORASO LISTON M.H. (NO</v>
          </cell>
          <cell r="C10880" t="str">
            <v>M2</v>
          </cell>
          <cell r="E10880">
            <v>40197</v>
          </cell>
          <cell r="F10880">
            <v>15907</v>
          </cell>
        </row>
        <row r="10881">
          <cell r="A10881">
            <v>102438</v>
          </cell>
          <cell r="B10881" t="str">
            <v>MdeO CIELORASO BOVEDA DRYWALL (NO</v>
          </cell>
          <cell r="C10881" t="str">
            <v>M2</v>
          </cell>
          <cell r="E10881">
            <v>40786</v>
          </cell>
          <cell r="F10881">
            <v>37520</v>
          </cell>
        </row>
        <row r="10882">
          <cell r="A10882">
            <v>102752</v>
          </cell>
          <cell r="B10882" t="str">
            <v>MdeO CLOSET (NO USAR)</v>
          </cell>
          <cell r="C10882" t="str">
            <v>UN</v>
          </cell>
          <cell r="E10882">
            <v>39870</v>
          </cell>
          <cell r="F10882">
            <v>148401</v>
          </cell>
        </row>
        <row r="10883">
          <cell r="A10883">
            <v>102752</v>
          </cell>
          <cell r="B10883" t="str">
            <v>MdeO CLOSET (NO USAR)</v>
          </cell>
          <cell r="C10883" t="str">
            <v>UN</v>
          </cell>
          <cell r="E10883">
            <v>39870</v>
          </cell>
          <cell r="F10883">
            <v>148401</v>
          </cell>
        </row>
        <row r="10884">
          <cell r="A10884">
            <v>102753</v>
          </cell>
          <cell r="B10884" t="str">
            <v>MdeO CLOSET (HECHURA E Inst.) (NO</v>
          </cell>
          <cell r="C10884" t="str">
            <v>M2</v>
          </cell>
          <cell r="E10884">
            <v>39870</v>
          </cell>
          <cell r="F10884">
            <v>79128</v>
          </cell>
        </row>
        <row r="10885">
          <cell r="A10885">
            <v>102753</v>
          </cell>
          <cell r="B10885" t="str">
            <v>MdeO CLOSET (HECHURA E Inst.) (NO</v>
          </cell>
          <cell r="C10885" t="str">
            <v>M2</v>
          </cell>
          <cell r="E10885">
            <v>39870</v>
          </cell>
          <cell r="F10885">
            <v>79128</v>
          </cell>
        </row>
        <row r="10886">
          <cell r="A10886">
            <v>102439</v>
          </cell>
          <cell r="B10886" t="str">
            <v>MdeO CLOSET FLORMORADO (HECH E Inst.)</v>
          </cell>
          <cell r="C10886" t="str">
            <v>M2</v>
          </cell>
          <cell r="E10886">
            <v>40197</v>
          </cell>
          <cell r="F10886">
            <v>244301</v>
          </cell>
        </row>
        <row r="10887">
          <cell r="A10887">
            <v>101921</v>
          </cell>
          <cell r="B10887" t="str">
            <v>MdeO CLOSET FLORMORADO (HECHURA E</v>
          </cell>
          <cell r="C10887" t="str">
            <v>M2</v>
          </cell>
          <cell r="E10887">
            <v>40197</v>
          </cell>
          <cell r="F10887">
            <v>169382</v>
          </cell>
        </row>
        <row r="10888">
          <cell r="A10888">
            <v>101920</v>
          </cell>
          <cell r="B10888" t="str">
            <v>MdeO CLOSET+SUB. CARPINTERIA</v>
          </cell>
          <cell r="C10888" t="str">
            <v>UN</v>
          </cell>
          <cell r="E10888">
            <v>40197</v>
          </cell>
          <cell r="F10888">
            <v>244301</v>
          </cell>
        </row>
        <row r="10889">
          <cell r="A10889">
            <v>101922</v>
          </cell>
          <cell r="B10889" t="str">
            <v>MdeO Coloc. BISAGRA VAIVEN (NO USAR)</v>
          </cell>
          <cell r="C10889" t="str">
            <v>UN</v>
          </cell>
          <cell r="E10889">
            <v>40124</v>
          </cell>
          <cell r="F10889">
            <v>4200</v>
          </cell>
        </row>
        <row r="10890">
          <cell r="A10890">
            <v>101923</v>
          </cell>
          <cell r="B10890" t="str">
            <v>MdeO Coloc. BRAZO RETENEDO (NO USAR)</v>
          </cell>
          <cell r="C10890" t="str">
            <v>UN</v>
          </cell>
          <cell r="E10890">
            <v>39870</v>
          </cell>
          <cell r="F10890">
            <v>14300</v>
          </cell>
        </row>
        <row r="10891">
          <cell r="A10891">
            <v>101924</v>
          </cell>
          <cell r="B10891" t="str">
            <v>MdeO Coloc. MARCO PUERTA (NO USAR)</v>
          </cell>
          <cell r="C10891" t="str">
            <v>UN</v>
          </cell>
          <cell r="E10891">
            <v>40464</v>
          </cell>
          <cell r="F10891">
            <v>31000</v>
          </cell>
        </row>
        <row r="10892">
          <cell r="A10892">
            <v>101925</v>
          </cell>
          <cell r="B10892" t="str">
            <v>MdeO Coloc. PTA ENTRADA (NO USAR)</v>
          </cell>
          <cell r="C10892" t="str">
            <v>UN</v>
          </cell>
          <cell r="E10892">
            <v>40124</v>
          </cell>
          <cell r="F10892">
            <v>27714</v>
          </cell>
        </row>
        <row r="10893">
          <cell r="A10893">
            <v>101926</v>
          </cell>
          <cell r="B10893" t="str">
            <v>MdeO Coloc. TEJA PLASTICA (NO USAR)</v>
          </cell>
          <cell r="C10893" t="str">
            <v>M2</v>
          </cell>
          <cell r="E10893">
            <v>40124</v>
          </cell>
          <cell r="F10893">
            <v>5791</v>
          </cell>
        </row>
        <row r="10894">
          <cell r="A10894">
            <v>101928</v>
          </cell>
          <cell r="B10894" t="str">
            <v>MdeO Coloc. VENTANA LAMINA (NO</v>
          </cell>
          <cell r="C10894" t="str">
            <v>UN</v>
          </cell>
          <cell r="E10894">
            <v>40124</v>
          </cell>
          <cell r="F10894">
            <v>22688</v>
          </cell>
        </row>
        <row r="10895">
          <cell r="A10895">
            <v>101927</v>
          </cell>
          <cell r="B10895" t="str">
            <v>MdeO Coloc. VENTANA MADERA (NO USAR)</v>
          </cell>
          <cell r="C10895" t="str">
            <v>UN</v>
          </cell>
          <cell r="E10895">
            <v>40124</v>
          </cell>
          <cell r="F10895">
            <v>29804</v>
          </cell>
        </row>
        <row r="10896">
          <cell r="A10896">
            <v>101292</v>
          </cell>
          <cell r="B10896" t="str">
            <v>MdeO Coloc.STRIP 20 PARES+Subc. Elect. (NO</v>
          </cell>
          <cell r="C10896" t="str">
            <v>UN</v>
          </cell>
          <cell r="E10896">
            <v>40124</v>
          </cell>
          <cell r="F10896">
            <v>226697</v>
          </cell>
        </row>
        <row r="10897">
          <cell r="A10897">
            <v>101929</v>
          </cell>
          <cell r="B10897" t="str">
            <v>MdeO Coloc.STRIP 8 PARES (NO USAR)</v>
          </cell>
          <cell r="C10897" t="str">
            <v>UN</v>
          </cell>
          <cell r="E10897">
            <v>40124</v>
          </cell>
          <cell r="F10897">
            <v>63628</v>
          </cell>
        </row>
        <row r="10898">
          <cell r="A10898">
            <v>102755</v>
          </cell>
          <cell r="B10898" t="str">
            <v>MdeO Coloc.STRIP GENERAL (NO USAR)</v>
          </cell>
          <cell r="C10898" t="str">
            <v>UN</v>
          </cell>
          <cell r="E10898">
            <v>39870</v>
          </cell>
          <cell r="F10898">
            <v>59080</v>
          </cell>
        </row>
        <row r="10899">
          <cell r="A10899">
            <v>101930</v>
          </cell>
          <cell r="B10899" t="str">
            <v>MdeO Coloc.TABLERO 12 Circuit+Subc.Elect.(NO</v>
          </cell>
          <cell r="C10899" t="str">
            <v>UN</v>
          </cell>
          <cell r="E10899">
            <v>40124</v>
          </cell>
          <cell r="F10899">
            <v>72296</v>
          </cell>
        </row>
        <row r="10900">
          <cell r="A10900">
            <v>101931</v>
          </cell>
          <cell r="B10900" t="str">
            <v>MdeO Coloc.TABLERO 18Circuit+Subc.Elect. (NO</v>
          </cell>
          <cell r="C10900" t="str">
            <v>UN</v>
          </cell>
          <cell r="E10900">
            <v>41093</v>
          </cell>
          <cell r="F10900">
            <v>129361</v>
          </cell>
        </row>
        <row r="10901">
          <cell r="A10901">
            <v>101932</v>
          </cell>
          <cell r="B10901" t="str">
            <v>MdeO Coloc.TOLETE SALIENTE FAC (NO</v>
          </cell>
          <cell r="C10901" t="str">
            <v>M2</v>
          </cell>
          <cell r="E10901">
            <v>40135</v>
          </cell>
          <cell r="F10901">
            <v>11569</v>
          </cell>
        </row>
        <row r="10902">
          <cell r="A10902">
            <v>101933</v>
          </cell>
          <cell r="B10902" t="str">
            <v>MdeO COLUMNAS (NO USAR)</v>
          </cell>
          <cell r="C10902" t="str">
            <v>M3</v>
          </cell>
          <cell r="E10902">
            <v>42179</v>
          </cell>
          <cell r="F10902">
            <v>168252</v>
          </cell>
        </row>
        <row r="10903">
          <cell r="A10903">
            <v>101934</v>
          </cell>
          <cell r="B10903" t="str">
            <v>MdeO CONCRETO (NO USAR)</v>
          </cell>
          <cell r="C10903" t="str">
            <v>M3</v>
          </cell>
          <cell r="E10903">
            <v>41709</v>
          </cell>
          <cell r="F10903">
            <v>19462</v>
          </cell>
        </row>
        <row r="10904">
          <cell r="A10904">
            <v>101935</v>
          </cell>
          <cell r="B10904" t="str">
            <v>MdeO CONCRETO ANDENES (NO USAR)</v>
          </cell>
          <cell r="C10904" t="str">
            <v>M2</v>
          </cell>
          <cell r="E10904">
            <v>40124</v>
          </cell>
          <cell r="F10904">
            <v>7635</v>
          </cell>
        </row>
        <row r="10905">
          <cell r="A10905">
            <v>101936</v>
          </cell>
          <cell r="B10905" t="str">
            <v>MdeO CONCRETO BASE GRADAS (NO</v>
          </cell>
          <cell r="C10905" t="str">
            <v>M2</v>
          </cell>
          <cell r="E10905">
            <v>40162</v>
          </cell>
          <cell r="F10905">
            <v>12726</v>
          </cell>
        </row>
        <row r="10906">
          <cell r="A10906">
            <v>101937</v>
          </cell>
          <cell r="B10906" t="str">
            <v>MdeO CONCRETO CICLOPEO (NO USAR)</v>
          </cell>
          <cell r="C10906" t="str">
            <v>M3</v>
          </cell>
          <cell r="E10906">
            <v>40135</v>
          </cell>
          <cell r="F10906">
            <v>44106</v>
          </cell>
        </row>
        <row r="10907">
          <cell r="A10907">
            <v>101938</v>
          </cell>
          <cell r="B10907" t="str">
            <v>MdeO CONDUCTO GAS (NO USAR)</v>
          </cell>
          <cell r="C10907" t="str">
            <v>UN</v>
          </cell>
          <cell r="E10907">
            <v>40135</v>
          </cell>
          <cell r="F10907">
            <v>27625</v>
          </cell>
        </row>
        <row r="10908">
          <cell r="A10908">
            <v>101939</v>
          </cell>
          <cell r="B10908" t="str">
            <v>MdeO CONEX. MANGUERA (NO USAR)</v>
          </cell>
          <cell r="C10908" t="str">
            <v>UN</v>
          </cell>
          <cell r="E10908">
            <v>39871</v>
          </cell>
          <cell r="F10908">
            <v>3618</v>
          </cell>
        </row>
        <row r="10909">
          <cell r="A10909">
            <v>101940</v>
          </cell>
          <cell r="B10909" t="str">
            <v>MdeO CONSTRUCCION DESARENADOR (NO</v>
          </cell>
          <cell r="C10909" t="str">
            <v>UN</v>
          </cell>
          <cell r="E10909">
            <v>39871</v>
          </cell>
          <cell r="F10909">
            <v>122475</v>
          </cell>
        </row>
        <row r="10911">
          <cell r="A10911">
            <v>101941</v>
          </cell>
          <cell r="B10911" t="str">
            <v>MdeO CORNISA (NO USAR)</v>
          </cell>
          <cell r="C10911" t="str">
            <v>ML</v>
          </cell>
          <cell r="D10911" t="str">
            <v>C-2</v>
          </cell>
          <cell r="E10911">
            <v>39871</v>
          </cell>
          <cell r="F10911">
            <v>3913</v>
          </cell>
        </row>
        <row r="10913">
          <cell r="A10913">
            <v>101942</v>
          </cell>
          <cell r="B10913" t="str">
            <v>MdeO CREMALLERAS EN FACHADA (NO</v>
          </cell>
          <cell r="C10913" t="str">
            <v>ML</v>
          </cell>
          <cell r="E10913">
            <v>39871</v>
          </cell>
          <cell r="F10913">
            <v>8946</v>
          </cell>
        </row>
        <row r="10914">
          <cell r="A10914">
            <v>4024</v>
          </cell>
          <cell r="B10914" t="str">
            <v>MdeO CUADRILLA (TECNICO META +</v>
          </cell>
          <cell r="C10914" t="str">
            <v>JR</v>
          </cell>
          <cell r="E10914">
            <v>42751</v>
          </cell>
          <cell r="F10914">
            <v>139806.39999999999</v>
          </cell>
        </row>
        <row r="10915">
          <cell r="A10915">
            <v>3268</v>
          </cell>
          <cell r="B10915" t="str">
            <v>MdeO CUADRILLA 1:1 ACAB+PREST(IDRD)</v>
          </cell>
          <cell r="C10915" t="str">
            <v>JR</v>
          </cell>
          <cell r="E10915">
            <v>42751</v>
          </cell>
          <cell r="F10915">
            <v>128625.58</v>
          </cell>
        </row>
        <row r="10916">
          <cell r="A10916">
            <v>1224</v>
          </cell>
          <cell r="B10916" t="str">
            <v>MdeO CUADRILLA 1:8GENER+PREST(IDRD)</v>
          </cell>
          <cell r="C10916" t="str">
            <v>JR</v>
          </cell>
          <cell r="E10916">
            <v>42751</v>
          </cell>
          <cell r="F10916">
            <v>453295.77</v>
          </cell>
        </row>
        <row r="10917">
          <cell r="A10917">
            <v>101750</v>
          </cell>
          <cell r="B10917" t="str">
            <v>MdeO CUADRILLA Alb.Gen.(4 AYUDANTES)**</v>
          </cell>
          <cell r="C10917" t="str">
            <v>HR</v>
          </cell>
          <cell r="E10917">
            <v>42748</v>
          </cell>
          <cell r="F10917">
            <v>33309.97</v>
          </cell>
        </row>
        <row r="10918">
          <cell r="A10918">
            <v>7003</v>
          </cell>
          <cell r="B10918" t="str">
            <v>MdeO CUADRILLA CARPINT.TALL 1:1+IDRD</v>
          </cell>
          <cell r="C10918" t="str">
            <v>JR</v>
          </cell>
          <cell r="E10918">
            <v>42751</v>
          </cell>
          <cell r="F10918">
            <v>139806.39999999999</v>
          </cell>
        </row>
        <row r="10919">
          <cell r="A10919">
            <v>1495</v>
          </cell>
          <cell r="B10919" t="str">
            <v>MdeO CUADRILLA ELECTRICA 1:1+PRES (NO</v>
          </cell>
          <cell r="C10919" t="str">
            <v>JR</v>
          </cell>
          <cell r="E10919">
            <v>42751</v>
          </cell>
          <cell r="F10919">
            <v>129057.3</v>
          </cell>
        </row>
        <row r="10920">
          <cell r="A10920">
            <v>101944</v>
          </cell>
          <cell r="B10920" t="str">
            <v>MdeO CUARTO DE CONTROL (NO USAR)</v>
          </cell>
          <cell r="C10920" t="str">
            <v>UN</v>
          </cell>
          <cell r="E10920">
            <v>39871</v>
          </cell>
          <cell r="F10920">
            <v>71344</v>
          </cell>
        </row>
        <row r="10921">
          <cell r="A10921">
            <v>101943</v>
          </cell>
          <cell r="B10921" t="str">
            <v>MdeO CUARTO DE CONTROL (NO USAR)</v>
          </cell>
          <cell r="C10921" t="str">
            <v>HR</v>
          </cell>
          <cell r="E10921">
            <v>39871</v>
          </cell>
          <cell r="F10921">
            <v>6709</v>
          </cell>
        </row>
        <row r="10922">
          <cell r="A10922">
            <v>1506</v>
          </cell>
          <cell r="B10922" t="str">
            <v>MdeO DE AYUDANTE EN CARPINTERIA OBRA +</v>
          </cell>
          <cell r="C10922" t="str">
            <v>JR</v>
          </cell>
          <cell r="E10922">
            <v>43110</v>
          </cell>
          <cell r="F10922">
            <v>47856</v>
          </cell>
        </row>
        <row r="10923">
          <cell r="A10923">
            <v>101947</v>
          </cell>
          <cell r="B10923" t="str">
            <v>MdeO DEKORFLEX (NO USAR)</v>
          </cell>
          <cell r="C10923" t="str">
            <v>M2</v>
          </cell>
          <cell r="E10923">
            <v>39871</v>
          </cell>
          <cell r="F10923">
            <v>11900</v>
          </cell>
        </row>
        <row r="10924">
          <cell r="A10924">
            <v>101945</v>
          </cell>
          <cell r="B10924" t="str">
            <v>MdeO DEKORFLEX (NO USAR)</v>
          </cell>
          <cell r="C10924" t="str">
            <v>M2</v>
          </cell>
          <cell r="E10924">
            <v>39871</v>
          </cell>
          <cell r="F10924">
            <v>11900</v>
          </cell>
        </row>
        <row r="10925">
          <cell r="A10925">
            <v>102331</v>
          </cell>
          <cell r="B10925" t="str">
            <v>MdeO Demol COLUMNAS EN CONCRETO</v>
          </cell>
          <cell r="C10925" t="str">
            <v>M3</v>
          </cell>
          <cell r="E10925">
            <v>40126</v>
          </cell>
          <cell r="F10925">
            <v>75828</v>
          </cell>
        </row>
        <row r="10926">
          <cell r="A10926">
            <v>101948</v>
          </cell>
          <cell r="B10926" t="str">
            <v>MdeO Demol ANDENES (NO USAR)</v>
          </cell>
          <cell r="C10926" t="str">
            <v>M2</v>
          </cell>
          <cell r="E10926">
            <v>40126</v>
          </cell>
          <cell r="F10926">
            <v>7390</v>
          </cell>
        </row>
        <row r="10927">
          <cell r="A10927">
            <v>101949</v>
          </cell>
          <cell r="B10927" t="str">
            <v>MdeO Demol CIELO RASO FALSO (NO USAR)</v>
          </cell>
          <cell r="C10927" t="str">
            <v>M2</v>
          </cell>
          <cell r="E10927">
            <v>40101</v>
          </cell>
          <cell r="F10927">
            <v>10090</v>
          </cell>
        </row>
        <row r="10928">
          <cell r="A10928">
            <v>101950</v>
          </cell>
          <cell r="B10928" t="str">
            <v>MdeO Demol CUBIERTA A.C. (NO USAR)</v>
          </cell>
          <cell r="C10928" t="str">
            <v>M2</v>
          </cell>
          <cell r="E10928">
            <v>40252</v>
          </cell>
          <cell r="F10928">
            <v>6291</v>
          </cell>
        </row>
        <row r="10930">
          <cell r="B10930" t="str">
            <v>Tekhne Ltda. Control Integral de Obras</v>
          </cell>
        </row>
        <row r="10934">
          <cell r="B10934" t="str">
            <v>Listado de Insumos</v>
          </cell>
        </row>
        <row r="10936">
          <cell r="A10936">
            <v>43132</v>
          </cell>
          <cell r="C10936" t="str">
            <v>INSTITUTO DISTRITAL DE RECREACION Y</v>
          </cell>
          <cell r="E10936" t="str">
            <v>Página **</v>
          </cell>
        </row>
        <row r="10939">
          <cell r="A10939" t="str">
            <v>Código</v>
          </cell>
          <cell r="B10939" t="str">
            <v>Descripción</v>
          </cell>
          <cell r="D10939" t="str">
            <v>Unidad</v>
          </cell>
          <cell r="F10939" t="str">
            <v>Referencia</v>
          </cell>
        </row>
        <row r="10942">
          <cell r="A10942">
            <v>101951</v>
          </cell>
          <cell r="B10942" t="str">
            <v>MdeO Demol DINTEL EN BLOQUE (NO USAR)</v>
          </cell>
          <cell r="C10942" t="str">
            <v>ML</v>
          </cell>
          <cell r="E10942">
            <v>40126</v>
          </cell>
          <cell r="F10942">
            <v>6507</v>
          </cell>
        </row>
        <row r="10943">
          <cell r="A10943">
            <v>100602</v>
          </cell>
          <cell r="B10943" t="str">
            <v>MdeO Demol DINTEL EN CONCRETO (NO</v>
          </cell>
          <cell r="C10943" t="str">
            <v>ML</v>
          </cell>
          <cell r="E10943">
            <v>40126</v>
          </cell>
          <cell r="F10943">
            <v>14461</v>
          </cell>
        </row>
        <row r="10944">
          <cell r="A10944">
            <v>101952</v>
          </cell>
          <cell r="B10944" t="str">
            <v>MdeO Demol DINTEL EN CONCRETO (NO</v>
          </cell>
          <cell r="C10944" t="str">
            <v>ML</v>
          </cell>
          <cell r="E10944">
            <v>40126</v>
          </cell>
          <cell r="F10944">
            <v>14461</v>
          </cell>
        </row>
        <row r="10945">
          <cell r="A10945">
            <v>101953</v>
          </cell>
          <cell r="B10945" t="str">
            <v>MdeO Demol ENCHAPE DE MURO (NO USAR)</v>
          </cell>
          <cell r="C10945" t="str">
            <v>M2</v>
          </cell>
          <cell r="E10945">
            <v>40995</v>
          </cell>
          <cell r="F10945">
            <v>5047</v>
          </cell>
        </row>
        <row r="10946">
          <cell r="A10946">
            <v>101072</v>
          </cell>
          <cell r="B10946" t="str">
            <v>MdeO Demol ENCHAPE DE PISO h=4 (NO</v>
          </cell>
          <cell r="C10946" t="str">
            <v>M2</v>
          </cell>
          <cell r="E10946">
            <v>41482</v>
          </cell>
          <cell r="F10946">
            <v>7491</v>
          </cell>
        </row>
        <row r="10947">
          <cell r="A10947">
            <v>101954</v>
          </cell>
          <cell r="B10947" t="str">
            <v>MdeO Demol ENCHAPE DE PISO H=4CM (NO</v>
          </cell>
          <cell r="C10947" t="str">
            <v>M2</v>
          </cell>
          <cell r="E10947">
            <v>41468</v>
          </cell>
          <cell r="F10947">
            <v>7491</v>
          </cell>
        </row>
        <row r="10948">
          <cell r="A10948">
            <v>101955</v>
          </cell>
          <cell r="B10948" t="str">
            <v>MdeO Demol ENCHAPE DE TECHO (NO USAR)</v>
          </cell>
          <cell r="C10948" t="str">
            <v>M2</v>
          </cell>
          <cell r="E10948">
            <v>39871</v>
          </cell>
          <cell r="F10948">
            <v>5231</v>
          </cell>
        </row>
        <row r="10949">
          <cell r="A10949">
            <v>101956</v>
          </cell>
          <cell r="B10949" t="str">
            <v>MdeO Demol ESCALERA CONCRETO (NO</v>
          </cell>
          <cell r="C10949" t="str">
            <v>M2</v>
          </cell>
          <cell r="E10949">
            <v>40037</v>
          </cell>
          <cell r="F10949">
            <v>20426</v>
          </cell>
        </row>
        <row r="10950">
          <cell r="A10950">
            <v>101016</v>
          </cell>
          <cell r="B10950" t="str">
            <v>MdeO Demol MUROS 0.15 - Bloque (NO</v>
          </cell>
          <cell r="C10950" t="str">
            <v>M2</v>
          </cell>
          <cell r="E10950">
            <v>40126</v>
          </cell>
          <cell r="F10950">
            <v>5405</v>
          </cell>
        </row>
        <row r="10951">
          <cell r="A10951">
            <v>101957</v>
          </cell>
          <cell r="B10951" t="str">
            <v>MdeO Demol MUROS 0.15 (NO USAR)</v>
          </cell>
          <cell r="C10951" t="str">
            <v>M2</v>
          </cell>
          <cell r="E10951">
            <v>39871</v>
          </cell>
          <cell r="F10951">
            <v>7209</v>
          </cell>
        </row>
        <row r="10952">
          <cell r="A10952">
            <v>101958</v>
          </cell>
          <cell r="B10952" t="str">
            <v>MdeO Demol MUROS 0.25 (NO USAR)</v>
          </cell>
          <cell r="C10952" t="str">
            <v>M2</v>
          </cell>
          <cell r="E10952">
            <v>40249</v>
          </cell>
          <cell r="F10952">
            <v>11212</v>
          </cell>
        </row>
        <row r="10953">
          <cell r="A10953">
            <v>101959</v>
          </cell>
          <cell r="B10953" t="str">
            <v>MdeO Demol MUROS DE CONCRETO (NO</v>
          </cell>
          <cell r="C10953" t="str">
            <v>M3</v>
          </cell>
          <cell r="E10953">
            <v>40126</v>
          </cell>
          <cell r="F10953">
            <v>66716</v>
          </cell>
        </row>
        <row r="10954">
          <cell r="A10954">
            <v>101210</v>
          </cell>
          <cell r="B10954" t="str">
            <v>MdeO Demol MUROS DE CONCRETO</v>
          </cell>
          <cell r="C10954" t="str">
            <v>M3</v>
          </cell>
          <cell r="E10954">
            <v>40126</v>
          </cell>
          <cell r="F10954">
            <v>44527</v>
          </cell>
        </row>
        <row r="10955">
          <cell r="A10955">
            <v>101960</v>
          </cell>
          <cell r="B10955" t="str">
            <v>MdeO Demol PAVIMENTO ASFALTICO (NO</v>
          </cell>
          <cell r="C10955" t="str">
            <v>M3</v>
          </cell>
          <cell r="E10955">
            <v>41439</v>
          </cell>
          <cell r="F10955">
            <v>38742</v>
          </cell>
        </row>
        <row r="10956">
          <cell r="A10956">
            <v>101961</v>
          </cell>
          <cell r="B10956" t="str">
            <v>MdeO Demol PLACA ALIGERADA .25 (NO USAR</v>
          </cell>
          <cell r="C10956" t="str">
            <v>M2</v>
          </cell>
          <cell r="E10956">
            <v>40126</v>
          </cell>
          <cell r="F10956">
            <v>7373</v>
          </cell>
        </row>
        <row r="10957">
          <cell r="A10957">
            <v>101962</v>
          </cell>
          <cell r="B10957" t="str">
            <v>MdeO Demol PLACA ALIGERADA .45 (NO</v>
          </cell>
          <cell r="C10957" t="str">
            <v>M2</v>
          </cell>
          <cell r="E10957">
            <v>39871</v>
          </cell>
          <cell r="F10957">
            <v>10453</v>
          </cell>
        </row>
        <row r="10958">
          <cell r="A10958">
            <v>101054</v>
          </cell>
          <cell r="B10958" t="str">
            <v>MdeO Demol PLACA CINTRAPISO - H=20 (NO</v>
          </cell>
          <cell r="C10958" t="str">
            <v>M2</v>
          </cell>
          <cell r="E10958">
            <v>40126</v>
          </cell>
          <cell r="F10958">
            <v>9417</v>
          </cell>
        </row>
        <row r="10959">
          <cell r="A10959">
            <v>101965</v>
          </cell>
          <cell r="B10959" t="str">
            <v>MdeO Demol PLACA CONTRAPISO H=10CM</v>
          </cell>
          <cell r="C10959" t="str">
            <v>M2</v>
          </cell>
          <cell r="E10959">
            <v>41219</v>
          </cell>
          <cell r="F10959">
            <v>5344</v>
          </cell>
        </row>
        <row r="10960">
          <cell r="A10960">
            <v>101963</v>
          </cell>
          <cell r="B10960" t="str">
            <v>MdeO Demol PLACA MACIZA 0.15 ENTREPISO</v>
          </cell>
          <cell r="C10960" t="str">
            <v>M2</v>
          </cell>
          <cell r="E10960">
            <v>39871</v>
          </cell>
          <cell r="F10960">
            <v>11379</v>
          </cell>
        </row>
        <row r="10961">
          <cell r="A10961">
            <v>101964</v>
          </cell>
          <cell r="B10961" t="str">
            <v>MdeO Demol PLACA MACIZA 0.30 ENTRE (NO</v>
          </cell>
          <cell r="C10961" t="str">
            <v>M2</v>
          </cell>
          <cell r="E10961">
            <v>39871</v>
          </cell>
          <cell r="F10961">
            <v>22778</v>
          </cell>
        </row>
        <row r="10962">
          <cell r="A10962">
            <v>101966</v>
          </cell>
          <cell r="B10962" t="str">
            <v>MdeO Demol VIGAS 20x20 (NO USAR)</v>
          </cell>
          <cell r="C10962" t="str">
            <v>ML</v>
          </cell>
          <cell r="E10962">
            <v>40126</v>
          </cell>
          <cell r="F10962">
            <v>5509</v>
          </cell>
        </row>
        <row r="10963">
          <cell r="A10963">
            <v>102330</v>
          </cell>
          <cell r="B10963" t="str">
            <v>MdeO Demol VIGAS AEREAS EN CIONCRETO</v>
          </cell>
          <cell r="C10963" t="str">
            <v>M3</v>
          </cell>
          <cell r="E10963">
            <v>40126</v>
          </cell>
          <cell r="F10963">
            <v>87584</v>
          </cell>
        </row>
        <row r="10964">
          <cell r="A10964">
            <v>101967</v>
          </cell>
          <cell r="B10964" t="str">
            <v>MdeO Demol VIGAS Y COLUMNAS (NO</v>
          </cell>
          <cell r="C10964" t="str">
            <v>M3</v>
          </cell>
          <cell r="E10964">
            <v>39871</v>
          </cell>
          <cell r="F10964">
            <v>87584</v>
          </cell>
        </row>
        <row r="10965">
          <cell r="A10965">
            <v>101968</v>
          </cell>
          <cell r="B10965" t="str">
            <v>MdeO Demol. CABEZAS PILOTE (NO USAR)</v>
          </cell>
          <cell r="C10965" t="str">
            <v>M3</v>
          </cell>
          <cell r="E10965">
            <v>41103</v>
          </cell>
          <cell r="F10965">
            <v>59379</v>
          </cell>
        </row>
        <row r="10966">
          <cell r="A10966">
            <v>101969</v>
          </cell>
          <cell r="B10966" t="str">
            <v>MdeO Demol.CIMIENTOS ENTERRADO (NO</v>
          </cell>
          <cell r="C10966" t="str">
            <v>M3</v>
          </cell>
          <cell r="E10966">
            <v>41103</v>
          </cell>
          <cell r="F10966">
            <v>53374</v>
          </cell>
        </row>
        <row r="10967">
          <cell r="A10967">
            <v>101970</v>
          </cell>
          <cell r="B10967" t="str">
            <v>MdeO DERIVACION 90 (NO USAR)</v>
          </cell>
          <cell r="C10967" t="str">
            <v>UN</v>
          </cell>
          <cell r="E10967">
            <v>39871</v>
          </cell>
          <cell r="F10967">
            <v>5484</v>
          </cell>
        </row>
        <row r="10968">
          <cell r="A10968">
            <v>101971</v>
          </cell>
          <cell r="B10968" t="str">
            <v>MdeO DESCAPOTE + RETIRO (NO USAR)</v>
          </cell>
          <cell r="C10968" t="str">
            <v>M2</v>
          </cell>
          <cell r="E10968">
            <v>41781</v>
          </cell>
          <cell r="F10968">
            <v>2958</v>
          </cell>
        </row>
        <row r="10969">
          <cell r="A10969">
            <v>100023</v>
          </cell>
          <cell r="B10969" t="str">
            <v>MdeO Desmonte adoquín (NO USAR)</v>
          </cell>
          <cell r="C10969" t="str">
            <v>M2</v>
          </cell>
          <cell r="E10969">
            <v>41800</v>
          </cell>
          <cell r="F10969">
            <v>5082</v>
          </cell>
        </row>
        <row r="10970">
          <cell r="A10970">
            <v>101972</v>
          </cell>
          <cell r="B10970" t="str">
            <v>MdeO Desmonte ALFOMBRA (NO USAR)</v>
          </cell>
          <cell r="C10970" t="str">
            <v>M2</v>
          </cell>
          <cell r="E10970">
            <v>41044</v>
          </cell>
          <cell r="F10970">
            <v>1986</v>
          </cell>
        </row>
        <row r="10971">
          <cell r="A10971">
            <v>101973</v>
          </cell>
          <cell r="B10971" t="str">
            <v>MdeO Desmonte APARATOS SANITARIOS (NO</v>
          </cell>
          <cell r="C10971" t="str">
            <v>UN</v>
          </cell>
          <cell r="E10971">
            <v>41479</v>
          </cell>
          <cell r="F10971">
            <v>13634</v>
          </cell>
        </row>
        <row r="10972">
          <cell r="A10972">
            <v>101238</v>
          </cell>
          <cell r="B10972" t="str">
            <v>MdeO DESMONTE DE CABALLETE TEJA AC</v>
          </cell>
          <cell r="C10972" t="str">
            <v>ML</v>
          </cell>
          <cell r="E10972">
            <v>39871</v>
          </cell>
          <cell r="F10972">
            <v>6360</v>
          </cell>
        </row>
        <row r="10973">
          <cell r="A10973">
            <v>101974</v>
          </cell>
          <cell r="B10973" t="str">
            <v>MdeO Desmonte MARCO PUERTA (NO</v>
          </cell>
          <cell r="C10973" t="str">
            <v>UN</v>
          </cell>
          <cell r="E10973">
            <v>40995</v>
          </cell>
          <cell r="F10973">
            <v>8907</v>
          </cell>
        </row>
        <row r="10974">
          <cell r="A10974">
            <v>100655</v>
          </cell>
          <cell r="B10974" t="str">
            <v>MdeO Desmonte MARCO Y PUERTA** (NO</v>
          </cell>
          <cell r="C10974" t="str">
            <v>M2</v>
          </cell>
          <cell r="E10974">
            <v>41477</v>
          </cell>
          <cell r="F10974">
            <v>5146</v>
          </cell>
        </row>
        <row r="10975">
          <cell r="A10975">
            <v>101237</v>
          </cell>
          <cell r="B10975" t="str">
            <v>MdeO Desmonte teja AC (NO USAR)</v>
          </cell>
          <cell r="C10975" t="str">
            <v>M2</v>
          </cell>
          <cell r="E10975">
            <v>41837</v>
          </cell>
          <cell r="F10975">
            <v>6828</v>
          </cell>
        </row>
        <row r="10976">
          <cell r="A10976">
            <v>101975</v>
          </cell>
          <cell r="B10976" t="str">
            <v>MdeO Desmonte VENTANAS (NO USAR)</v>
          </cell>
          <cell r="C10976" t="str">
            <v>M2</v>
          </cell>
          <cell r="E10976">
            <v>39871</v>
          </cell>
          <cell r="F10976">
            <v>5813</v>
          </cell>
        </row>
        <row r="10977">
          <cell r="A10977">
            <v>101976</v>
          </cell>
          <cell r="B10977" t="str">
            <v>MdeO DINTEL CONCRETO (NO USAR)</v>
          </cell>
          <cell r="C10977" t="str">
            <v>ML</v>
          </cell>
          <cell r="E10977">
            <v>40126</v>
          </cell>
          <cell r="F10977">
            <v>14461</v>
          </cell>
        </row>
        <row r="10978">
          <cell r="A10978">
            <v>102332</v>
          </cell>
          <cell r="B10978" t="str">
            <v>MdeO DINTEL EN BLOQUE (NO USAR)</v>
          </cell>
          <cell r="C10978" t="str">
            <v>ML</v>
          </cell>
          <cell r="E10978">
            <v>40126</v>
          </cell>
          <cell r="F10978">
            <v>6507</v>
          </cell>
        </row>
        <row r="10979">
          <cell r="A10979">
            <v>101977</v>
          </cell>
          <cell r="B10979" t="str">
            <v>MdeO DINTEL COLOCACION (NO USAR)</v>
          </cell>
          <cell r="C10979" t="str">
            <v>ML</v>
          </cell>
          <cell r="E10979">
            <v>39871</v>
          </cell>
          <cell r="F10979">
            <v>6507</v>
          </cell>
        </row>
        <row r="10980">
          <cell r="A10980">
            <v>101074</v>
          </cell>
          <cell r="B10980" t="str">
            <v>MdeO DINTEL CONC. REFORZADO 15X20 (NO</v>
          </cell>
          <cell r="C10980" t="str">
            <v>ML</v>
          </cell>
          <cell r="E10980">
            <v>39871</v>
          </cell>
          <cell r="F10980">
            <v>14952</v>
          </cell>
        </row>
        <row r="10981">
          <cell r="A10981">
            <v>101075</v>
          </cell>
          <cell r="B10981" t="str">
            <v>MdeO DINTEL CONC. REFORZADO 20X20 (NO</v>
          </cell>
          <cell r="C10981" t="str">
            <v>ML</v>
          </cell>
          <cell r="E10981">
            <v>40126</v>
          </cell>
          <cell r="F10981">
            <v>16553</v>
          </cell>
        </row>
        <row r="10982">
          <cell r="A10982">
            <v>101076</v>
          </cell>
          <cell r="B10982" t="str">
            <v>MdeO DINTEL CONC. REFORZADO 25 X25</v>
          </cell>
          <cell r="C10982" t="str">
            <v>ML</v>
          </cell>
          <cell r="E10982">
            <v>40126</v>
          </cell>
          <cell r="F10982">
            <v>23408</v>
          </cell>
        </row>
        <row r="10983">
          <cell r="A10983">
            <v>101978</v>
          </cell>
          <cell r="B10983" t="str">
            <v>MdeO DOMOS CUPUL CUMBR. GRANDE (NO</v>
          </cell>
          <cell r="C10983" t="str">
            <v>UN</v>
          </cell>
          <cell r="E10983">
            <v>39871</v>
          </cell>
          <cell r="F10983">
            <v>18372</v>
          </cell>
        </row>
        <row r="10984">
          <cell r="A10984">
            <v>101979</v>
          </cell>
          <cell r="B10984" t="str">
            <v>MdeO DOMOS CUPUL Cumbr.PEQUEDA (NO</v>
          </cell>
          <cell r="C10984" t="str">
            <v>UN</v>
          </cell>
          <cell r="E10984">
            <v>39482</v>
          </cell>
          <cell r="F10984">
            <v>11853</v>
          </cell>
        </row>
        <row r="10985">
          <cell r="A10985">
            <v>100767</v>
          </cell>
          <cell r="B10985" t="str">
            <v>MdeO DRY WALL INSTALACION</v>
          </cell>
          <cell r="C10985" t="str">
            <v>M2</v>
          </cell>
          <cell r="E10985">
            <v>39918</v>
          </cell>
          <cell r="F10985">
            <v>14500</v>
          </cell>
        </row>
        <row r="10986">
          <cell r="A10986">
            <v>101394</v>
          </cell>
          <cell r="B10986" t="str">
            <v>MdeO DRY WALL INSTALACION</v>
          </cell>
          <cell r="C10986" t="str">
            <v>M2</v>
          </cell>
          <cell r="E10986">
            <v>39918</v>
          </cell>
          <cell r="F10986">
            <v>9500</v>
          </cell>
        </row>
        <row r="10987">
          <cell r="A10987">
            <v>101980</v>
          </cell>
          <cell r="B10987" t="str">
            <v>MdeO DRY WALL INSTALADO CIELO RASO (NO</v>
          </cell>
          <cell r="C10987" t="str">
            <v>M2</v>
          </cell>
          <cell r="E10987">
            <v>39871</v>
          </cell>
          <cell r="F10987">
            <v>11000</v>
          </cell>
        </row>
        <row r="10988">
          <cell r="A10988">
            <v>101981</v>
          </cell>
          <cell r="B10988" t="str">
            <v>MdeO DUCHA (INSTALACION) (NO USAR)</v>
          </cell>
          <cell r="C10988" t="str">
            <v>UN</v>
          </cell>
          <cell r="E10988">
            <v>39871</v>
          </cell>
          <cell r="F10988">
            <v>24151</v>
          </cell>
        </row>
        <row r="10989">
          <cell r="A10989">
            <v>101982</v>
          </cell>
          <cell r="B10989" t="str">
            <v>MdeO DUCTO CABLE ANTENA TV (NO USAR)</v>
          </cell>
          <cell r="C10989" t="str">
            <v>UN</v>
          </cell>
          <cell r="E10989">
            <v>40472</v>
          </cell>
          <cell r="F10989">
            <v>25078</v>
          </cell>
        </row>
        <row r="10990">
          <cell r="A10990">
            <v>101983</v>
          </cell>
          <cell r="B10990" t="str">
            <v>MdeO DUCTO VERTICAL 30X8 (NO</v>
          </cell>
          <cell r="C10990" t="str">
            <v>UN</v>
          </cell>
          <cell r="E10990">
            <v>39871</v>
          </cell>
          <cell r="F10990">
            <v>8772</v>
          </cell>
        </row>
        <row r="10991">
          <cell r="A10991">
            <v>101984</v>
          </cell>
          <cell r="B10991" t="str">
            <v>MdeO DUCTOS ELECTRICOS (NO USAR)</v>
          </cell>
          <cell r="C10991" t="str">
            <v>UN</v>
          </cell>
          <cell r="E10991">
            <v>41611</v>
          </cell>
          <cell r="F10991">
            <v>61751</v>
          </cell>
        </row>
        <row r="10993">
          <cell r="B10993" t="str">
            <v>Tekhne Ltda. Control Integral de Obras</v>
          </cell>
        </row>
        <row r="10997">
          <cell r="B10997" t="str">
            <v>Listado de Insumos</v>
          </cell>
        </row>
        <row r="10999">
          <cell r="A10999">
            <v>43132</v>
          </cell>
          <cell r="C10999" t="str">
            <v>INSTITUTO DISTRITAL DE RECREACION Y</v>
          </cell>
          <cell r="E10999" t="str">
            <v>Página **</v>
          </cell>
        </row>
        <row r="11002">
          <cell r="A11002" t="str">
            <v>Código</v>
          </cell>
          <cell r="B11002" t="str">
            <v>Descripción</v>
          </cell>
          <cell r="D11002" t="str">
            <v>Unidad</v>
          </cell>
          <cell r="F11002" t="str">
            <v>Referencia</v>
          </cell>
        </row>
        <row r="11005">
          <cell r="A11005">
            <v>101985</v>
          </cell>
          <cell r="B11005" t="str">
            <v>MdeO DURACUSTIC 5/8" FGLAS (NO</v>
          </cell>
          <cell r="C11005" t="str">
            <v>M2</v>
          </cell>
          <cell r="E11005">
            <v>39871</v>
          </cell>
          <cell r="F11005">
            <v>5790</v>
          </cell>
        </row>
        <row r="11006">
          <cell r="A11006">
            <v>101986</v>
          </cell>
          <cell r="B11006" t="str">
            <v>MdeO ELEVADOR GAS (NO USAR)</v>
          </cell>
          <cell r="C11006" t="str">
            <v>UN</v>
          </cell>
          <cell r="E11006">
            <v>40126</v>
          </cell>
          <cell r="F11006">
            <v>795</v>
          </cell>
        </row>
        <row r="11007">
          <cell r="A11007">
            <v>101987</v>
          </cell>
          <cell r="B11007" t="str">
            <v>MdeO EMPALME 200 PARES (NO USAR)</v>
          </cell>
          <cell r="C11007" t="str">
            <v>UN</v>
          </cell>
          <cell r="E11007">
            <v>40126</v>
          </cell>
          <cell r="F11007">
            <v>37954</v>
          </cell>
        </row>
        <row r="11008">
          <cell r="A11008">
            <v>101988</v>
          </cell>
          <cell r="B11008" t="str">
            <v>MdeO EMPALME AEREO 20 PARES (NO</v>
          </cell>
          <cell r="C11008" t="str">
            <v>UN</v>
          </cell>
          <cell r="E11008">
            <v>40126</v>
          </cell>
          <cell r="F11008">
            <v>30838</v>
          </cell>
        </row>
        <row r="11009">
          <cell r="A11009">
            <v>100752</v>
          </cell>
          <cell r="B11009" t="str">
            <v>MdeO EMPALME RESINA** (NO USAR)</v>
          </cell>
          <cell r="C11009" t="str">
            <v>UN</v>
          </cell>
          <cell r="E11009">
            <v>39871</v>
          </cell>
          <cell r="F11009">
            <v>26871</v>
          </cell>
        </row>
        <row r="11010">
          <cell r="A11010">
            <v>101989</v>
          </cell>
          <cell r="B11010" t="str">
            <v>MdeO EMPOTRADO CENTRO DE MEDICION</v>
          </cell>
          <cell r="C11010" t="str">
            <v>UN</v>
          </cell>
          <cell r="E11010">
            <v>39871</v>
          </cell>
          <cell r="F11010">
            <v>11853</v>
          </cell>
        </row>
        <row r="11011">
          <cell r="A11011">
            <v>101990</v>
          </cell>
          <cell r="B11011" t="str">
            <v>MdeO ENCHAPE (NO USAR)</v>
          </cell>
          <cell r="C11011" t="str">
            <v>M2</v>
          </cell>
          <cell r="E11011">
            <v>41780</v>
          </cell>
          <cell r="F11011">
            <v>11324</v>
          </cell>
        </row>
        <row r="11012">
          <cell r="A11012">
            <v>101991</v>
          </cell>
          <cell r="B11012" t="str">
            <v>MdeO ENCHAPE 20X20 SALPICADERO (NO</v>
          </cell>
          <cell r="C11012" t="str">
            <v>M2</v>
          </cell>
          <cell r="E11012">
            <v>40126</v>
          </cell>
          <cell r="F11012">
            <v>10356</v>
          </cell>
        </row>
        <row r="11013">
          <cell r="A11013">
            <v>101992</v>
          </cell>
          <cell r="B11013" t="str">
            <v>MdeO ENCHAPE BORDE PLACA (NO USAR)</v>
          </cell>
          <cell r="C11013" t="str">
            <v>ML</v>
          </cell>
          <cell r="E11013">
            <v>39871</v>
          </cell>
          <cell r="F11013">
            <v>4402</v>
          </cell>
        </row>
        <row r="11014">
          <cell r="A11014">
            <v>101993</v>
          </cell>
          <cell r="B11014" t="str">
            <v>MdeO ENCHAPE CIELORASO (NO USAR)</v>
          </cell>
          <cell r="C11014" t="str">
            <v>M2</v>
          </cell>
          <cell r="E11014">
            <v>39871</v>
          </cell>
          <cell r="F11014">
            <v>13500</v>
          </cell>
        </row>
        <row r="11015">
          <cell r="A11015">
            <v>101994</v>
          </cell>
          <cell r="B11015" t="str">
            <v>MdeO ENCHAPE EN PIEDRA (NO USAR)</v>
          </cell>
          <cell r="C11015" t="str">
            <v>M2</v>
          </cell>
          <cell r="E11015">
            <v>41757</v>
          </cell>
          <cell r="F11015">
            <v>22732</v>
          </cell>
        </row>
        <row r="11016">
          <cell r="A11016">
            <v>101995</v>
          </cell>
          <cell r="B11016" t="str">
            <v>MdeO ENCHAPE FACHADA TABLETA (NO</v>
          </cell>
          <cell r="C11016" t="str">
            <v>M2</v>
          </cell>
          <cell r="E11016">
            <v>40126</v>
          </cell>
          <cell r="F11016">
            <v>11569</v>
          </cell>
        </row>
        <row r="11017">
          <cell r="A11017">
            <v>101996</v>
          </cell>
          <cell r="B11017" t="str">
            <v>MdeO ENCHAPE LAVADERO .60 x.60 (NO</v>
          </cell>
          <cell r="C11017" t="str">
            <v>UN</v>
          </cell>
          <cell r="E11017">
            <v>40126</v>
          </cell>
          <cell r="F11017">
            <v>259575</v>
          </cell>
        </row>
        <row r="11018">
          <cell r="A11018">
            <v>101997</v>
          </cell>
          <cell r="B11018" t="str">
            <v>MdeO ENCHAPE MURO MADERA (NO USAR)</v>
          </cell>
          <cell r="C11018" t="str">
            <v>M2</v>
          </cell>
          <cell r="E11018">
            <v>39871</v>
          </cell>
          <cell r="F11018">
            <v>18440</v>
          </cell>
        </row>
        <row r="11019">
          <cell r="A11019">
            <v>101998</v>
          </cell>
          <cell r="B11019" t="str">
            <v>MdeO ENCHAPE PRENSADO (NO USAR)</v>
          </cell>
          <cell r="C11019" t="str">
            <v>ML</v>
          </cell>
          <cell r="E11019">
            <v>39871</v>
          </cell>
          <cell r="F11019">
            <v>4500</v>
          </cell>
        </row>
        <row r="11020">
          <cell r="A11020">
            <v>101999</v>
          </cell>
          <cell r="B11020" t="str">
            <v>MdeO ENTRAMADO CANALETA (NO USAR)</v>
          </cell>
          <cell r="C11020" t="str">
            <v>M2</v>
          </cell>
          <cell r="E11020">
            <v>39871</v>
          </cell>
          <cell r="F11020">
            <v>4808</v>
          </cell>
        </row>
        <row r="11021">
          <cell r="A11021">
            <v>102000</v>
          </cell>
          <cell r="B11021" t="str">
            <v>MdeO ENTRAMADO MADERA CIELORAS (NO</v>
          </cell>
          <cell r="C11021" t="str">
            <v>M2</v>
          </cell>
          <cell r="E11021">
            <v>40126</v>
          </cell>
          <cell r="F11021">
            <v>11021</v>
          </cell>
        </row>
        <row r="11022">
          <cell r="A11022">
            <v>102001</v>
          </cell>
          <cell r="B11022" t="str">
            <v>MdeO ENTRAMADO METALICO (NO USAR)</v>
          </cell>
          <cell r="C11022" t="str">
            <v>M2</v>
          </cell>
          <cell r="E11022">
            <v>39871</v>
          </cell>
          <cell r="F11022">
            <v>11497</v>
          </cell>
        </row>
        <row r="11023">
          <cell r="A11023">
            <v>102002</v>
          </cell>
          <cell r="B11023" t="str">
            <v>MdeO ENTRAMADO TEJA BARRO MOORE (NO</v>
          </cell>
          <cell r="C11023" t="str">
            <v>M2</v>
          </cell>
          <cell r="E11023">
            <v>40126</v>
          </cell>
          <cell r="F11023">
            <v>14695</v>
          </cell>
        </row>
        <row r="11024">
          <cell r="A11024">
            <v>102003</v>
          </cell>
          <cell r="B11024" t="str">
            <v>MdeO ENTRAMADO TEJA ONDULADA (NO</v>
          </cell>
          <cell r="C11024" t="str">
            <v>M2</v>
          </cell>
          <cell r="E11024">
            <v>40126</v>
          </cell>
          <cell r="F11024">
            <v>14695</v>
          </cell>
        </row>
        <row r="11025">
          <cell r="A11025">
            <v>102005</v>
          </cell>
          <cell r="B11025" t="str">
            <v>MdeO ENTRAMADO Y PAÑETE ALERO (NO</v>
          </cell>
          <cell r="C11025" t="str">
            <v>M2</v>
          </cell>
          <cell r="E11025">
            <v>39871</v>
          </cell>
          <cell r="F11025">
            <v>10846</v>
          </cell>
        </row>
        <row r="11026">
          <cell r="A11026">
            <v>102007</v>
          </cell>
          <cell r="B11026" t="str">
            <v>MdeO ENTREP.ACERO Rfz 60000 (NO USAR)</v>
          </cell>
          <cell r="C11026" t="str">
            <v>TN</v>
          </cell>
          <cell r="E11026">
            <v>39482</v>
          </cell>
          <cell r="F11026">
            <v>219000</v>
          </cell>
        </row>
        <row r="11027">
          <cell r="A11027">
            <v>102008</v>
          </cell>
          <cell r="B11027" t="str">
            <v>MdeO Entrep.CASETON Y VIGAS (NO USAR)</v>
          </cell>
          <cell r="C11027" t="str">
            <v>M2</v>
          </cell>
          <cell r="E11027">
            <v>39871</v>
          </cell>
          <cell r="F11027">
            <v>15747</v>
          </cell>
        </row>
        <row r="11028">
          <cell r="A11028">
            <v>102009</v>
          </cell>
          <cell r="B11028" t="str">
            <v>MdeO Entrep.h=.35 CASETON50x30 (NO</v>
          </cell>
          <cell r="C11028" t="str">
            <v>M2</v>
          </cell>
          <cell r="E11028">
            <v>39871</v>
          </cell>
          <cell r="F11028">
            <v>11063</v>
          </cell>
        </row>
        <row r="11029">
          <cell r="A11029">
            <v>102010</v>
          </cell>
          <cell r="B11029" t="str">
            <v>MdeO ENTREPISO ALIGERADO EN ICOPOR</v>
          </cell>
          <cell r="C11029" t="str">
            <v>M2</v>
          </cell>
          <cell r="E11029">
            <v>42391</v>
          </cell>
          <cell r="F11029">
            <v>13646</v>
          </cell>
        </row>
        <row r="11030">
          <cell r="A11030">
            <v>102011</v>
          </cell>
          <cell r="B11030" t="str">
            <v>MdeO ENTREPISO BLOQUE ESCORIA (NO</v>
          </cell>
          <cell r="C11030" t="str">
            <v>M2</v>
          </cell>
          <cell r="E11030">
            <v>42391</v>
          </cell>
          <cell r="F11030">
            <v>26446</v>
          </cell>
        </row>
        <row r="11031">
          <cell r="A11031">
            <v>102012</v>
          </cell>
          <cell r="B11031" t="str">
            <v>MdeO ENTREPISO FIBRIT (NO USAR)</v>
          </cell>
          <cell r="C11031" t="str">
            <v>M2</v>
          </cell>
          <cell r="E11031">
            <v>39871</v>
          </cell>
          <cell r="F11031">
            <v>13941</v>
          </cell>
        </row>
        <row r="11032">
          <cell r="A11032">
            <v>102013</v>
          </cell>
          <cell r="B11032" t="str">
            <v>MdeO ENTREPISO PLACA LISTA (NO</v>
          </cell>
          <cell r="C11032" t="str">
            <v>M2</v>
          </cell>
          <cell r="E11032">
            <v>39871</v>
          </cell>
          <cell r="F11032">
            <v>8996</v>
          </cell>
        </row>
        <row r="11033">
          <cell r="A11033">
            <v>102014</v>
          </cell>
          <cell r="B11033" t="str">
            <v>MdeO ENTREPISO U SIN C/raso. (NO USAR)</v>
          </cell>
          <cell r="C11033" t="str">
            <v>M2</v>
          </cell>
          <cell r="E11033">
            <v>39871</v>
          </cell>
          <cell r="F11033">
            <v>15507</v>
          </cell>
        </row>
        <row r="11034">
          <cell r="A11034">
            <v>102015</v>
          </cell>
          <cell r="B11034" t="str">
            <v>MdeO ENTREPISO UU CIELO RASO (NO</v>
          </cell>
          <cell r="C11034" t="str">
            <v>M2</v>
          </cell>
          <cell r="E11034">
            <v>39871</v>
          </cell>
          <cell r="F11034">
            <v>16724</v>
          </cell>
        </row>
        <row r="11035">
          <cell r="A11035">
            <v>102016</v>
          </cell>
          <cell r="B11035" t="str">
            <v>MdeO ENTREPISO VIGUETA Y BLOQU (NO</v>
          </cell>
          <cell r="C11035" t="str">
            <v>M2</v>
          </cell>
          <cell r="E11035">
            <v>39871</v>
          </cell>
          <cell r="F11035">
            <v>17104</v>
          </cell>
        </row>
        <row r="11036">
          <cell r="A11036">
            <v>102017</v>
          </cell>
          <cell r="B11036" t="str">
            <v>MdeO ENTREPISO VIGUETA Y PLACA (NO</v>
          </cell>
          <cell r="C11036" t="str">
            <v>M2</v>
          </cell>
          <cell r="E11036">
            <v>39871</v>
          </cell>
          <cell r="F11036">
            <v>14367</v>
          </cell>
        </row>
        <row r="11037">
          <cell r="A11037">
            <v>1471</v>
          </cell>
          <cell r="B11037" t="str">
            <v>MdeO EQUIPO HIDRONEUMATICO (NO USAR)</v>
          </cell>
          <cell r="C11037" t="str">
            <v>UN</v>
          </cell>
          <cell r="E11037">
            <v>39871</v>
          </cell>
          <cell r="F11037">
            <v>976866</v>
          </cell>
        </row>
        <row r="11038">
          <cell r="A11038">
            <v>102018</v>
          </cell>
          <cell r="B11038" t="str">
            <v>MdeO ESCALERA PASO PREFABRIC FIBRIT</v>
          </cell>
          <cell r="C11038" t="str">
            <v>UN</v>
          </cell>
          <cell r="E11038">
            <v>39871</v>
          </cell>
          <cell r="F11038">
            <v>10939</v>
          </cell>
        </row>
        <row r="11039">
          <cell r="A11039">
            <v>102019</v>
          </cell>
          <cell r="B11039" t="str">
            <v>MdeO ESCALERA PASOS PREFABRIC (NO</v>
          </cell>
          <cell r="C11039" t="str">
            <v>UN</v>
          </cell>
          <cell r="E11039">
            <v>39871</v>
          </cell>
          <cell r="F11039">
            <v>10939</v>
          </cell>
        </row>
        <row r="11040">
          <cell r="A11040">
            <v>102020</v>
          </cell>
          <cell r="B11040" t="str">
            <v>MdeO ESCALERAS (NO USAR)</v>
          </cell>
          <cell r="C11040" t="str">
            <v>M3</v>
          </cell>
          <cell r="E11040">
            <v>41985</v>
          </cell>
          <cell r="F11040">
            <v>309502</v>
          </cell>
        </row>
        <row r="11041">
          <cell r="A11041">
            <v>102021</v>
          </cell>
          <cell r="B11041" t="str">
            <v>MdeO ESMALTADA Y QUEMADA DE PISOS (NO</v>
          </cell>
          <cell r="C11041" t="str">
            <v>ML</v>
          </cell>
          <cell r="E11041">
            <v>39871</v>
          </cell>
          <cell r="F11041">
            <v>6096</v>
          </cell>
        </row>
        <row r="11042">
          <cell r="A11042">
            <v>102022</v>
          </cell>
          <cell r="B11042" t="str">
            <v>MdeO ESMALTE MARCO LAMINA Mad. (NO</v>
          </cell>
          <cell r="C11042" t="str">
            <v>M2</v>
          </cell>
          <cell r="E11042">
            <v>40126</v>
          </cell>
          <cell r="F11042">
            <v>3144</v>
          </cell>
        </row>
        <row r="11043">
          <cell r="A11043">
            <v>102023</v>
          </cell>
          <cell r="B11043" t="str">
            <v>MdeO ESMALTE SOBRE LAMIN(llen) (NO</v>
          </cell>
          <cell r="C11043" t="str">
            <v>M2</v>
          </cell>
          <cell r="E11043">
            <v>41452</v>
          </cell>
          <cell r="F11043">
            <v>6827</v>
          </cell>
        </row>
        <row r="11044">
          <cell r="A11044">
            <v>102024</v>
          </cell>
          <cell r="B11044" t="str">
            <v>MdeO ESMALTE SOBRE LAMINA(lin) (NO</v>
          </cell>
          <cell r="C11044" t="str">
            <v>ML</v>
          </cell>
          <cell r="E11044">
            <v>40126</v>
          </cell>
          <cell r="F11044">
            <v>1259</v>
          </cell>
        </row>
        <row r="11045">
          <cell r="A11045">
            <v>102025</v>
          </cell>
          <cell r="B11045" t="str">
            <v>MdeO ESMALTE SOBRE MADERA LIN. (NO</v>
          </cell>
          <cell r="C11045" t="str">
            <v>ML</v>
          </cell>
          <cell r="E11045">
            <v>40126</v>
          </cell>
          <cell r="F11045">
            <v>1330</v>
          </cell>
        </row>
        <row r="11046">
          <cell r="A11046">
            <v>102026</v>
          </cell>
          <cell r="B11046" t="str">
            <v>MdeO ESMALTE SOBRE MADERA LLEN (NO</v>
          </cell>
          <cell r="C11046" t="str">
            <v>M2</v>
          </cell>
          <cell r="E11046">
            <v>40126</v>
          </cell>
          <cell r="F11046">
            <v>5980</v>
          </cell>
        </row>
        <row r="11047">
          <cell r="A11047">
            <v>102027</v>
          </cell>
          <cell r="B11047" t="str">
            <v>MdeO ESMALTE SOBRE MUEBLES (NO USAR)</v>
          </cell>
          <cell r="C11047" t="str">
            <v>M2</v>
          </cell>
          <cell r="E11047">
            <v>40126</v>
          </cell>
          <cell r="F11047">
            <v>21154</v>
          </cell>
        </row>
        <row r="11048">
          <cell r="A11048">
            <v>102028</v>
          </cell>
          <cell r="B11048" t="str">
            <v>MdeO ESTRIADO RAMPAS (NO USAR)</v>
          </cell>
          <cell r="C11048" t="str">
            <v>M2</v>
          </cell>
          <cell r="E11048">
            <v>39871</v>
          </cell>
          <cell r="F11048">
            <v>11800</v>
          </cell>
        </row>
        <row r="11049">
          <cell r="A11049">
            <v>102029</v>
          </cell>
          <cell r="B11049" t="str">
            <v>MdeO ESTRIBO MEDIO TENSION (NO USAR)</v>
          </cell>
          <cell r="C11049" t="str">
            <v>UN</v>
          </cell>
          <cell r="E11049">
            <v>39871</v>
          </cell>
          <cell r="F11049">
            <v>2769</v>
          </cell>
        </row>
        <row r="11050">
          <cell r="A11050">
            <v>101696</v>
          </cell>
          <cell r="B11050" t="str">
            <v>MdeO Estructura aérea MT (NO USAR)</v>
          </cell>
          <cell r="C11050" t="str">
            <v>UN</v>
          </cell>
          <cell r="E11050">
            <v>39965</v>
          </cell>
          <cell r="F11050">
            <v>444532</v>
          </cell>
        </row>
        <row r="11051">
          <cell r="A11051">
            <v>102030</v>
          </cell>
          <cell r="B11051" t="str">
            <v>MdeO ESTRUCTURA METALICA L. DELGADA</v>
          </cell>
          <cell r="C11051" t="str">
            <v>UN</v>
          </cell>
          <cell r="E11051">
            <v>42391</v>
          </cell>
          <cell r="F11051">
            <v>9612</v>
          </cell>
        </row>
        <row r="11052">
          <cell r="A11052">
            <v>102031</v>
          </cell>
          <cell r="B11052" t="str">
            <v>MdeO ESTRUCTURA TANG. (NO USAR)</v>
          </cell>
          <cell r="C11052" t="str">
            <v>UN</v>
          </cell>
          <cell r="E11052">
            <v>39871</v>
          </cell>
          <cell r="F11052">
            <v>8653</v>
          </cell>
        </row>
        <row r="11053">
          <cell r="A11053">
            <v>102756</v>
          </cell>
          <cell r="B11053" t="str">
            <v>MdeO ESTUCO (NO USAR)</v>
          </cell>
          <cell r="C11053" t="str">
            <v>M2</v>
          </cell>
          <cell r="E11053">
            <v>39871</v>
          </cell>
          <cell r="F11053">
            <v>2594</v>
          </cell>
        </row>
        <row r="11054">
          <cell r="A11054">
            <v>102032</v>
          </cell>
          <cell r="B11054" t="str">
            <v>MdeO ESTUCO SOBRE PAÑETE (NO USAR)</v>
          </cell>
          <cell r="C11054" t="str">
            <v>M2</v>
          </cell>
          <cell r="E11054">
            <v>40126</v>
          </cell>
          <cell r="F11054">
            <v>2600</v>
          </cell>
        </row>
        <row r="11056">
          <cell r="B11056" t="str">
            <v>Tekhne Ltda. Control Integral de Obras</v>
          </cell>
        </row>
        <row r="11060">
          <cell r="B11060" t="str">
            <v>Listado de Insumos</v>
          </cell>
        </row>
        <row r="11062">
          <cell r="A11062">
            <v>43132</v>
          </cell>
          <cell r="C11062" t="str">
            <v>INSTITUTO DISTRITAL DE RECREACION Y</v>
          </cell>
          <cell r="E11062" t="str">
            <v>Página **</v>
          </cell>
        </row>
        <row r="11065">
          <cell r="A11065" t="str">
            <v>Código</v>
          </cell>
          <cell r="B11065" t="str">
            <v>Descripción</v>
          </cell>
          <cell r="D11065" t="str">
            <v>Unidad</v>
          </cell>
          <cell r="F11065" t="str">
            <v>Referencia</v>
          </cell>
        </row>
        <row r="11068">
          <cell r="A11068">
            <v>102033</v>
          </cell>
          <cell r="B11068" t="str">
            <v>MdeO ESTUCO/VINILO TRES MANOS (NO</v>
          </cell>
          <cell r="C11068" t="str">
            <v>M2</v>
          </cell>
          <cell r="E11068">
            <v>42018</v>
          </cell>
          <cell r="F11068">
            <v>5138</v>
          </cell>
        </row>
        <row r="11069">
          <cell r="A11069">
            <v>102034</v>
          </cell>
          <cell r="B11069" t="str">
            <v>MdeO EXCAV. MANUAL TALUDES (NO USAR)</v>
          </cell>
          <cell r="C11069" t="str">
            <v>M3</v>
          </cell>
          <cell r="E11069">
            <v>41436</v>
          </cell>
          <cell r="F11069">
            <v>15834</v>
          </cell>
        </row>
        <row r="11070">
          <cell r="A11070">
            <v>102035</v>
          </cell>
          <cell r="B11070" t="str">
            <v>MdeO EXCAV. ZANJA Tier COMP 1M (NO</v>
          </cell>
          <cell r="C11070" t="str">
            <v>M3</v>
          </cell>
          <cell r="E11070">
            <v>40126</v>
          </cell>
          <cell r="F11070">
            <v>10717</v>
          </cell>
        </row>
        <row r="11071">
          <cell r="A11071">
            <v>102036</v>
          </cell>
          <cell r="B11071" t="str">
            <v>MdeO EXCAV. ZANJA Tier COMP 2M (NO</v>
          </cell>
          <cell r="C11071" t="str">
            <v>M3</v>
          </cell>
          <cell r="E11071">
            <v>43067</v>
          </cell>
          <cell r="F11071">
            <v>16300</v>
          </cell>
        </row>
        <row r="11072">
          <cell r="A11072">
            <v>102037</v>
          </cell>
          <cell r="B11072" t="str">
            <v>MdeO EXCAV. ZANJA Tier FLOJA 1M (NO</v>
          </cell>
          <cell r="C11072" t="str">
            <v>M3</v>
          </cell>
          <cell r="E11072">
            <v>43066</v>
          </cell>
          <cell r="F11072">
            <v>10867</v>
          </cell>
        </row>
        <row r="11073">
          <cell r="A11073">
            <v>102038</v>
          </cell>
          <cell r="B11073" t="str">
            <v>MdeO EXCAV. ZANJA Tier FLOJA 2M (NO</v>
          </cell>
          <cell r="C11073" t="str">
            <v>M3</v>
          </cell>
          <cell r="E11073">
            <v>40126</v>
          </cell>
          <cell r="F11073">
            <v>8815</v>
          </cell>
        </row>
        <row r="11074">
          <cell r="A11074">
            <v>101754</v>
          </cell>
          <cell r="B11074" t="str">
            <v>MdeO EXCAV. ZANJA Tier FLOJA 2m ** (NO</v>
          </cell>
          <cell r="C11074" t="str">
            <v>M3</v>
          </cell>
          <cell r="E11074">
            <v>40126</v>
          </cell>
          <cell r="F11074">
            <v>8815</v>
          </cell>
        </row>
        <row r="11075">
          <cell r="A11075">
            <v>102039</v>
          </cell>
          <cell r="B11075" t="str">
            <v>MdeO EXCAV. CAJA DE INSPECCION (NO</v>
          </cell>
          <cell r="C11075" t="str">
            <v>UN</v>
          </cell>
          <cell r="E11075">
            <v>39871</v>
          </cell>
          <cell r="F11075">
            <v>16879</v>
          </cell>
        </row>
        <row r="11076">
          <cell r="A11076">
            <v>102114</v>
          </cell>
          <cell r="B11076" t="str">
            <v>MdeO EXCAV. MANUAL CON CARGUE** (NO</v>
          </cell>
          <cell r="C11076" t="str">
            <v>M3</v>
          </cell>
          <cell r="E11076">
            <v>42796</v>
          </cell>
          <cell r="F11076">
            <v>9714.43</v>
          </cell>
        </row>
        <row r="11077">
          <cell r="A11077">
            <v>102040</v>
          </cell>
          <cell r="B11077" t="str">
            <v>MdeO EXCAV. MANUAL H=1.00M + CARGUE</v>
          </cell>
          <cell r="C11077" t="str">
            <v>M3</v>
          </cell>
          <cell r="E11077">
            <v>40126</v>
          </cell>
          <cell r="F11077">
            <v>8144</v>
          </cell>
        </row>
        <row r="11078">
          <cell r="A11078">
            <v>102228</v>
          </cell>
          <cell r="B11078" t="str">
            <v>MdeO EXCAV. MANUAL tier dura CON CARGUE**</v>
          </cell>
          <cell r="C11078" t="str">
            <v>M3</v>
          </cell>
          <cell r="E11078">
            <v>40285</v>
          </cell>
          <cell r="F11078">
            <v>11230</v>
          </cell>
        </row>
        <row r="11079">
          <cell r="A11079">
            <v>102709</v>
          </cell>
          <cell r="B11079" t="str">
            <v>MdeO EXCAV. MANUAL tier dura SIN</v>
          </cell>
          <cell r="C11079" t="str">
            <v>M3</v>
          </cell>
          <cell r="E11079">
            <v>40285</v>
          </cell>
          <cell r="F11079">
            <v>8340</v>
          </cell>
        </row>
        <row r="11080">
          <cell r="A11080">
            <v>102116</v>
          </cell>
          <cell r="B11080" t="str">
            <v>MdeO EXCAV. MURO CIERRE. (NO USAR)</v>
          </cell>
          <cell r="C11080" t="str">
            <v>M3</v>
          </cell>
          <cell r="E11080">
            <v>39664</v>
          </cell>
          <cell r="F11080">
            <v>14200</v>
          </cell>
        </row>
        <row r="11081">
          <cell r="A11081">
            <v>102115</v>
          </cell>
          <cell r="B11081" t="str">
            <v>MdeO FILOS Y DILATACIONES (NO USAR)</v>
          </cell>
          <cell r="C11081" t="str">
            <v>ML</v>
          </cell>
          <cell r="E11081">
            <v>41469</v>
          </cell>
          <cell r="F11081">
            <v>3156</v>
          </cell>
        </row>
        <row r="11082">
          <cell r="A11082">
            <v>102117</v>
          </cell>
          <cell r="B11082" t="str">
            <v>MdeO FILOS Y DILATACIONES PAÑETES (NO</v>
          </cell>
          <cell r="C11082" t="str">
            <v>ML</v>
          </cell>
          <cell r="E11082">
            <v>43067</v>
          </cell>
          <cell r="F11082">
            <v>2787</v>
          </cell>
        </row>
        <row r="11083">
          <cell r="A11083">
            <v>102118</v>
          </cell>
          <cell r="B11083" t="str">
            <v>MdeO FLANCHE LATON (NO USAR)</v>
          </cell>
          <cell r="C11083" t="str">
            <v>ML</v>
          </cell>
          <cell r="E11083">
            <v>39871</v>
          </cell>
          <cell r="F11083">
            <v>5936</v>
          </cell>
        </row>
        <row r="11084">
          <cell r="A11084">
            <v>102119</v>
          </cell>
          <cell r="B11084" t="str">
            <v>MdeO FUNDIR CUNETA CONCRETO (NO</v>
          </cell>
          <cell r="C11084" t="str">
            <v>ML</v>
          </cell>
          <cell r="E11084">
            <v>39871</v>
          </cell>
          <cell r="F11084">
            <v>10742</v>
          </cell>
        </row>
        <row r="11085">
          <cell r="A11085">
            <v>102120</v>
          </cell>
          <cell r="B11085" t="str">
            <v>MdeO GABINETE (NO USAR)</v>
          </cell>
          <cell r="C11085" t="str">
            <v>UN</v>
          </cell>
          <cell r="E11085">
            <v>39871</v>
          </cell>
          <cell r="F11085">
            <v>9747</v>
          </cell>
        </row>
        <row r="11086">
          <cell r="A11086">
            <v>102121</v>
          </cell>
          <cell r="B11086" t="str">
            <v>MdeO GABINETE RACK (NO USAR)</v>
          </cell>
          <cell r="C11086" t="str">
            <v>UN</v>
          </cell>
          <cell r="E11086">
            <v>40126</v>
          </cell>
          <cell r="F11086">
            <v>93995</v>
          </cell>
        </row>
        <row r="11087">
          <cell r="A11087">
            <v>101575</v>
          </cell>
          <cell r="B11087" t="str">
            <v>MdeO Gabinetemedidor</v>
          </cell>
          <cell r="C11087" t="str">
            <v>UN</v>
          </cell>
          <cell r="E11087">
            <v>39888</v>
          </cell>
          <cell r="F11087">
            <v>444532</v>
          </cell>
        </row>
        <row r="11088">
          <cell r="A11088">
            <v>102122</v>
          </cell>
          <cell r="B11088" t="str">
            <v>MdeO GOTERAS (NO USAR)</v>
          </cell>
          <cell r="C11088" t="str">
            <v>ML</v>
          </cell>
          <cell r="E11088">
            <v>40126</v>
          </cell>
          <cell r="F11088">
            <v>3326</v>
          </cell>
        </row>
        <row r="11089">
          <cell r="A11089">
            <v>102123</v>
          </cell>
          <cell r="B11089" t="str">
            <v>MdeO GRANITO CON DISEÑOS (NO USAR)</v>
          </cell>
          <cell r="C11089" t="str">
            <v>M2</v>
          </cell>
          <cell r="E11089">
            <v>39871</v>
          </cell>
          <cell r="F11089">
            <v>20141</v>
          </cell>
        </row>
        <row r="11090">
          <cell r="A11090">
            <v>102505</v>
          </cell>
          <cell r="B11090" t="str">
            <v>MdeO GRANITO CON DISEÑOS (NO USAR)</v>
          </cell>
          <cell r="C11090" t="str">
            <v>M2</v>
          </cell>
          <cell r="E11090">
            <v>39871</v>
          </cell>
          <cell r="F11090">
            <v>20141</v>
          </cell>
        </row>
        <row r="11091">
          <cell r="A11091">
            <v>102505</v>
          </cell>
          <cell r="B11091" t="str">
            <v>MdeO GRANITO CON DISEÑOS (NO USAR)</v>
          </cell>
          <cell r="C11091" t="str">
            <v>M2</v>
          </cell>
          <cell r="E11091">
            <v>39871</v>
          </cell>
          <cell r="F11091">
            <v>20141</v>
          </cell>
        </row>
        <row r="11092">
          <cell r="A11092">
            <v>102506</v>
          </cell>
          <cell r="B11092" t="str">
            <v>MdeO GRANITO Y MARMOL (NO USAR)</v>
          </cell>
          <cell r="C11092" t="str">
            <v>M2</v>
          </cell>
          <cell r="E11092">
            <v>39871</v>
          </cell>
          <cell r="F11092">
            <v>41254</v>
          </cell>
        </row>
        <row r="11093">
          <cell r="A11093">
            <v>102506</v>
          </cell>
          <cell r="B11093" t="str">
            <v>MdeO GRANITO Y MARMOL (NO USAR)</v>
          </cell>
          <cell r="C11093" t="str">
            <v>M2</v>
          </cell>
          <cell r="E11093">
            <v>39871</v>
          </cell>
          <cell r="F11093">
            <v>41254</v>
          </cell>
        </row>
        <row r="11094">
          <cell r="A11094">
            <v>102124</v>
          </cell>
          <cell r="B11094" t="str">
            <v>MdeO GRANITOEnSITIO INC.PULIDA CON</v>
          </cell>
          <cell r="C11094" t="str">
            <v>M2</v>
          </cell>
          <cell r="E11094">
            <v>43068</v>
          </cell>
          <cell r="F11094">
            <v>56018</v>
          </cell>
        </row>
        <row r="11095">
          <cell r="A11095">
            <v>102125</v>
          </cell>
          <cell r="B11095" t="str">
            <v>MdeO GRAPA PARA OPERARIO (NO USAR)</v>
          </cell>
          <cell r="C11095" t="str">
            <v>UN</v>
          </cell>
          <cell r="E11095">
            <v>39871</v>
          </cell>
          <cell r="F11095">
            <v>2650</v>
          </cell>
        </row>
        <row r="11096">
          <cell r="A11096">
            <v>102126</v>
          </cell>
          <cell r="B11096" t="str">
            <v>MdeO GRAVILLA LAVADA (NO USAR)</v>
          </cell>
          <cell r="C11096" t="str">
            <v>M2</v>
          </cell>
          <cell r="E11096">
            <v>40126</v>
          </cell>
          <cell r="F11096">
            <v>36153</v>
          </cell>
        </row>
        <row r="11097">
          <cell r="A11097">
            <v>102127</v>
          </cell>
          <cell r="B11097" t="str">
            <v>MdeO GRIFERIA LAVAPLATOS(Inst) (NO</v>
          </cell>
          <cell r="C11097" t="str">
            <v>UN</v>
          </cell>
          <cell r="E11097">
            <v>39871</v>
          </cell>
          <cell r="F11097">
            <v>27658</v>
          </cell>
        </row>
        <row r="11098">
          <cell r="A11098">
            <v>102128</v>
          </cell>
          <cell r="B11098" t="str">
            <v>MdeO GUADUA BAJO ENTRAMADO (NO</v>
          </cell>
          <cell r="C11098" t="str">
            <v>M2</v>
          </cell>
          <cell r="E11098">
            <v>39871</v>
          </cell>
          <cell r="F11098">
            <v>6714</v>
          </cell>
        </row>
        <row r="11099">
          <cell r="A11099">
            <v>103999</v>
          </cell>
          <cell r="B11099" t="str">
            <v>MdeO GUARDAESCOBA EN MORTERO</v>
          </cell>
          <cell r="C11099" t="str">
            <v>mL</v>
          </cell>
          <cell r="E11099">
            <v>40635</v>
          </cell>
          <cell r="F11099">
            <v>3500</v>
          </cell>
        </row>
        <row r="11100">
          <cell r="A11100">
            <v>102129</v>
          </cell>
          <cell r="B11100" t="str">
            <v>MdeO GUARDAESCOBA GRANITO (NO USAR)</v>
          </cell>
          <cell r="C11100" t="str">
            <v>ML</v>
          </cell>
          <cell r="E11100">
            <v>41477</v>
          </cell>
          <cell r="F11100">
            <v>20584</v>
          </cell>
        </row>
        <row r="11101">
          <cell r="A11101">
            <v>102130</v>
          </cell>
          <cell r="B11101" t="str">
            <v>MdeO GUARDAESCOBA GRAVILLA (NO</v>
          </cell>
          <cell r="C11101" t="str">
            <v>M2</v>
          </cell>
          <cell r="E11101">
            <v>40126</v>
          </cell>
          <cell r="F11101">
            <v>14461</v>
          </cell>
        </row>
        <row r="11102">
          <cell r="A11102">
            <v>102131</v>
          </cell>
          <cell r="B11102" t="str">
            <v>MdeO GUARDAESCOBA MADERA (NO USAR)</v>
          </cell>
          <cell r="C11102" t="str">
            <v>ML</v>
          </cell>
          <cell r="E11102">
            <v>40126</v>
          </cell>
          <cell r="F11102">
            <v>2892</v>
          </cell>
        </row>
        <row r="11103">
          <cell r="A11103">
            <v>103622</v>
          </cell>
          <cell r="B11103" t="str">
            <v>MDEO GUARDAESCOBA PORCELANATO 10CM</v>
          </cell>
          <cell r="C11103" t="str">
            <v>ML</v>
          </cell>
          <cell r="E11103">
            <v>43068</v>
          </cell>
          <cell r="F11103">
            <v>5159</v>
          </cell>
        </row>
        <row r="11104">
          <cell r="A11104">
            <v>102108</v>
          </cell>
          <cell r="B11104" t="str">
            <v>MDEO GUARDAESCOBA PVC 10CM (NO</v>
          </cell>
          <cell r="C11104" t="str">
            <v>mL</v>
          </cell>
          <cell r="E11104">
            <v>43068</v>
          </cell>
          <cell r="F11104">
            <v>1181</v>
          </cell>
        </row>
        <row r="11105">
          <cell r="A11105">
            <v>103615</v>
          </cell>
          <cell r="B11105" t="str">
            <v>MDEO GUARDAESCOBA RETAL DE MARMOL</v>
          </cell>
          <cell r="C11105" t="str">
            <v>ML</v>
          </cell>
          <cell r="E11105">
            <v>40557</v>
          </cell>
          <cell r="F11105">
            <v>5600</v>
          </cell>
        </row>
        <row r="11106">
          <cell r="A11106">
            <v>102132</v>
          </cell>
          <cell r="B11106" t="str">
            <v>MdeO GUARDAESCOBA TABLETA (NO USAR)</v>
          </cell>
          <cell r="C11106" t="str">
            <v>ML</v>
          </cell>
          <cell r="E11106">
            <v>43068</v>
          </cell>
          <cell r="F11106">
            <v>5160</v>
          </cell>
        </row>
        <row r="11107">
          <cell r="A11107">
            <v>102133</v>
          </cell>
          <cell r="B11107" t="str">
            <v>MdeO HERRAJES ANG. 90 (NO USAR)</v>
          </cell>
          <cell r="C11107" t="str">
            <v>UN</v>
          </cell>
          <cell r="E11107">
            <v>39871</v>
          </cell>
          <cell r="F11107">
            <v>22260</v>
          </cell>
        </row>
        <row r="11108">
          <cell r="A11108">
            <v>101463</v>
          </cell>
          <cell r="B11108" t="str">
            <v>MdeO HINCADO E INST.POSTE CONCRETO</v>
          </cell>
          <cell r="C11108" t="str">
            <v>UN</v>
          </cell>
          <cell r="E11108">
            <v>40126</v>
          </cell>
          <cell r="F11108">
            <v>179582</v>
          </cell>
        </row>
        <row r="11109">
          <cell r="A11109">
            <v>102134</v>
          </cell>
          <cell r="B11109" t="str">
            <v>MdeO HINCADO E INSTALAC.DE POSTE 10mtr</v>
          </cell>
          <cell r="C11109" t="str">
            <v>UN</v>
          </cell>
          <cell r="E11109">
            <v>40126</v>
          </cell>
          <cell r="F11109">
            <v>125582</v>
          </cell>
        </row>
        <row r="11110">
          <cell r="A11110">
            <v>102135</v>
          </cell>
          <cell r="B11110" t="str">
            <v>MdeO HINCADO E INSTALACION DE POSTE</v>
          </cell>
          <cell r="C11110" t="str">
            <v>UN</v>
          </cell>
          <cell r="E11110">
            <v>39872</v>
          </cell>
          <cell r="F11110">
            <v>143582</v>
          </cell>
        </row>
        <row r="11111">
          <cell r="A11111">
            <v>101466</v>
          </cell>
          <cell r="B11111" t="str">
            <v>MdeO HINCADO POSTE DE CONCRETO 10m</v>
          </cell>
          <cell r="C11111" t="str">
            <v>UN</v>
          </cell>
          <cell r="E11111">
            <v>41610</v>
          </cell>
          <cell r="F11111">
            <v>84907</v>
          </cell>
        </row>
        <row r="11112">
          <cell r="A11112">
            <v>101468</v>
          </cell>
          <cell r="B11112" t="str">
            <v>MdeO HINCADO POSTE METALICO 16m (NO</v>
          </cell>
          <cell r="C11112" t="str">
            <v>UN</v>
          </cell>
          <cell r="E11112">
            <v>41520</v>
          </cell>
          <cell r="F11112">
            <v>84907</v>
          </cell>
        </row>
        <row r="11113">
          <cell r="A11113">
            <v>102136</v>
          </cell>
          <cell r="B11113" t="str">
            <v>MdeO Imperm. EDIL ESPECIAL (NO USAR)</v>
          </cell>
          <cell r="C11113" t="str">
            <v>M2</v>
          </cell>
          <cell r="E11113">
            <v>39871</v>
          </cell>
          <cell r="F11113">
            <v>10623</v>
          </cell>
        </row>
        <row r="11114">
          <cell r="A11114">
            <v>102137</v>
          </cell>
          <cell r="B11114" t="str">
            <v>MdeO Imperm. GRAN EDIL (NO USAR)</v>
          </cell>
          <cell r="C11114" t="str">
            <v>M2</v>
          </cell>
          <cell r="E11114">
            <v>39871</v>
          </cell>
          <cell r="F11114">
            <v>9505</v>
          </cell>
        </row>
        <row r="11115">
          <cell r="A11115">
            <v>102138</v>
          </cell>
          <cell r="B11115" t="str">
            <v>MdeO Imperm. INTEGRAL MORTERO (NO</v>
          </cell>
          <cell r="C11115" t="str">
            <v>M2</v>
          </cell>
          <cell r="E11115">
            <v>41473</v>
          </cell>
          <cell r="F11115">
            <v>1914</v>
          </cell>
        </row>
        <row r="11116">
          <cell r="A11116">
            <v>102139</v>
          </cell>
          <cell r="B11116" t="str">
            <v>MdeO Imperm. JARDINERIA (NO USAR)</v>
          </cell>
          <cell r="C11116" t="str">
            <v>M2</v>
          </cell>
          <cell r="E11116">
            <v>39871</v>
          </cell>
          <cell r="F11116">
            <v>5949</v>
          </cell>
        </row>
        <row r="11117">
          <cell r="A11117">
            <v>102140</v>
          </cell>
          <cell r="B11117" t="str">
            <v>MdeO Imperm. MORTERO MUROS (NO</v>
          </cell>
          <cell r="C11117" t="str">
            <v>M2</v>
          </cell>
          <cell r="E11117">
            <v>40126</v>
          </cell>
          <cell r="F11117">
            <v>1446</v>
          </cell>
        </row>
        <row r="11119">
          <cell r="B11119" t="str">
            <v>Tekhne Ltda. Control Integral de Obras</v>
          </cell>
        </row>
        <row r="11123">
          <cell r="B11123" t="str">
            <v>Listado de Insumos</v>
          </cell>
        </row>
        <row r="11125">
          <cell r="A11125">
            <v>43132</v>
          </cell>
          <cell r="C11125" t="str">
            <v>INSTITUTO DISTRITAL DE RECREACION Y</v>
          </cell>
          <cell r="E11125" t="str">
            <v>Página **</v>
          </cell>
        </row>
        <row r="11128">
          <cell r="A11128" t="str">
            <v>Código</v>
          </cell>
          <cell r="B11128" t="str">
            <v>Descripción</v>
          </cell>
          <cell r="D11128" t="str">
            <v>Unidad</v>
          </cell>
          <cell r="F11128" t="str">
            <v>Referencia</v>
          </cell>
        </row>
        <row r="11131">
          <cell r="A11131">
            <v>102757</v>
          </cell>
          <cell r="B11131" t="str">
            <v>MdeO Imperm. MORTERO PISOS (NO USAR)</v>
          </cell>
          <cell r="C11131" t="str">
            <v>M2</v>
          </cell>
          <cell r="E11131">
            <v>39871</v>
          </cell>
          <cell r="F11131">
            <v>3578</v>
          </cell>
        </row>
        <row r="11132">
          <cell r="A11132">
            <v>102758</v>
          </cell>
          <cell r="B11132" t="str">
            <v>MdeO Imperm. PERMAPLY (3 CAPAS (NO</v>
          </cell>
          <cell r="C11132" t="str">
            <v>M2</v>
          </cell>
          <cell r="E11132">
            <v>39872</v>
          </cell>
          <cell r="F11132">
            <v>8862</v>
          </cell>
        </row>
        <row r="11133">
          <cell r="A11133">
            <v>1457</v>
          </cell>
          <cell r="B11133" t="str">
            <v>MdeO INCRUSTACIONES (NO USAR)</v>
          </cell>
          <cell r="C11133" t="str">
            <v>JG</v>
          </cell>
          <cell r="E11133">
            <v>43068</v>
          </cell>
          <cell r="F11133">
            <v>36739</v>
          </cell>
        </row>
        <row r="11134">
          <cell r="A11134">
            <v>102759</v>
          </cell>
          <cell r="B11134" t="str">
            <v>MdeO INMUNIZANTE CUBIERTA (NO USAR)</v>
          </cell>
          <cell r="C11134" t="str">
            <v>M2</v>
          </cell>
          <cell r="E11134">
            <v>39872</v>
          </cell>
          <cell r="F11134">
            <v>2236</v>
          </cell>
        </row>
        <row r="11135">
          <cell r="A11135">
            <v>103350</v>
          </cell>
          <cell r="B11135" t="str">
            <v>MdeO INST CUBIERTA POLICARBONATO</v>
          </cell>
          <cell r="C11135" t="str">
            <v>m2</v>
          </cell>
          <cell r="E11135">
            <v>40452</v>
          </cell>
          <cell r="F11135">
            <v>14800</v>
          </cell>
        </row>
        <row r="11136">
          <cell r="A11136">
            <v>101706</v>
          </cell>
          <cell r="B11136" t="str">
            <v>MdeO INST CUBIERTAS POLICARBONATO</v>
          </cell>
          <cell r="C11136" t="str">
            <v>M2</v>
          </cell>
          <cell r="E11136">
            <v>40452</v>
          </cell>
          <cell r="F11136">
            <v>12518</v>
          </cell>
        </row>
        <row r="11137">
          <cell r="A11137">
            <v>101497</v>
          </cell>
          <cell r="B11137" t="str">
            <v>MdeO INST LUMINARIA FLUORESCENTE (NO</v>
          </cell>
          <cell r="C11137" t="str">
            <v>UN</v>
          </cell>
          <cell r="E11137">
            <v>40126</v>
          </cell>
          <cell r="F11137">
            <v>15907</v>
          </cell>
        </row>
        <row r="11138">
          <cell r="A11138">
            <v>102760</v>
          </cell>
          <cell r="B11138" t="str">
            <v>MdeO INST. CERRADURA ANTIPANICO</v>
          </cell>
          <cell r="C11138" t="str">
            <v>UN</v>
          </cell>
          <cell r="E11138">
            <v>39872</v>
          </cell>
          <cell r="F11138">
            <v>42600</v>
          </cell>
        </row>
        <row r="11139">
          <cell r="A11139">
            <v>102762</v>
          </cell>
          <cell r="B11139" t="str">
            <v>MdeO INST. CERRADURA ANTIPANICO DOBLE</v>
          </cell>
          <cell r="C11139" t="str">
            <v>UN</v>
          </cell>
          <cell r="E11139">
            <v>39872</v>
          </cell>
          <cell r="F11139">
            <v>57850</v>
          </cell>
        </row>
        <row r="11140">
          <cell r="A11140">
            <v>102763</v>
          </cell>
          <cell r="B11140" t="str">
            <v>MdeO INST. CERRADURA INTERES SOCIAL</v>
          </cell>
          <cell r="C11140" t="str">
            <v>UN</v>
          </cell>
          <cell r="E11140">
            <v>39872</v>
          </cell>
          <cell r="F11140">
            <v>5479</v>
          </cell>
        </row>
        <row r="11141">
          <cell r="A11141">
            <v>102092</v>
          </cell>
          <cell r="B11141" t="str">
            <v>MdeO Instal Caja Breakers industrial (NO</v>
          </cell>
          <cell r="C11141" t="str">
            <v>und</v>
          </cell>
          <cell r="E11141">
            <v>40059</v>
          </cell>
          <cell r="F11141">
            <v>106640</v>
          </cell>
        </row>
        <row r="11142">
          <cell r="A11142">
            <v>102343</v>
          </cell>
          <cell r="B11142" t="str">
            <v>MdeO Instal Breakers ** (NO USAR)</v>
          </cell>
          <cell r="C11142" t="str">
            <v>UN</v>
          </cell>
          <cell r="E11142">
            <v>39872</v>
          </cell>
          <cell r="F11142">
            <v>15907</v>
          </cell>
        </row>
        <row r="11143">
          <cell r="A11143">
            <v>100753</v>
          </cell>
          <cell r="B11143" t="str">
            <v>MdeO Instal Breakers ** (NO USAR)</v>
          </cell>
          <cell r="C11143" t="str">
            <v>UN</v>
          </cell>
          <cell r="E11143">
            <v>40424</v>
          </cell>
          <cell r="F11143">
            <v>16481</v>
          </cell>
        </row>
        <row r="11144">
          <cell r="A11144">
            <v>102344</v>
          </cell>
          <cell r="B11144" t="str">
            <v>MdeO Instal Breakers + Subc. elect.** (NO</v>
          </cell>
          <cell r="C11144" t="str">
            <v>UN</v>
          </cell>
          <cell r="E11144">
            <v>40126</v>
          </cell>
          <cell r="F11144">
            <v>26295</v>
          </cell>
        </row>
        <row r="11145">
          <cell r="A11145">
            <v>102761</v>
          </cell>
          <cell r="B11145" t="str">
            <v>MdeO INSTALACION AVISO CIVICO (NO</v>
          </cell>
          <cell r="C11145" t="str">
            <v>ML</v>
          </cell>
          <cell r="E11145">
            <v>39872</v>
          </cell>
          <cell r="F11145">
            <v>9709</v>
          </cell>
        </row>
        <row r="11146">
          <cell r="A11146">
            <v>102141</v>
          </cell>
          <cell r="B11146" t="str">
            <v>MdeO INSTALACION BANCA M-50 (NO USAR)</v>
          </cell>
          <cell r="C11146" t="str">
            <v>ML</v>
          </cell>
          <cell r="E11146">
            <v>40096</v>
          </cell>
          <cell r="F11146">
            <v>22270</v>
          </cell>
        </row>
        <row r="11147">
          <cell r="A11147">
            <v>102764</v>
          </cell>
          <cell r="B11147" t="str">
            <v>MdeO INSTALACION BOLARDO (NO USAR)</v>
          </cell>
          <cell r="C11147" t="str">
            <v>ML</v>
          </cell>
          <cell r="E11147">
            <v>39872</v>
          </cell>
          <cell r="F11147">
            <v>22155</v>
          </cell>
        </row>
        <row r="11148">
          <cell r="A11148">
            <v>102142</v>
          </cell>
          <cell r="B11148" t="str">
            <v>MdeO INSTALACION BOLARDO M-62 (NO</v>
          </cell>
          <cell r="C11148" t="str">
            <v>UN</v>
          </cell>
          <cell r="E11148">
            <v>41234</v>
          </cell>
          <cell r="F11148">
            <v>16490</v>
          </cell>
        </row>
        <row r="11149">
          <cell r="A11149">
            <v>102345</v>
          </cell>
          <cell r="B11149" t="str">
            <v>MdeO INSTALACION BOLARDO M-63 ALTO</v>
          </cell>
          <cell r="C11149" t="str">
            <v>UN</v>
          </cell>
          <cell r="E11149">
            <v>40126</v>
          </cell>
          <cell r="F11149">
            <v>15907</v>
          </cell>
        </row>
        <row r="11150">
          <cell r="A11150">
            <v>1518</v>
          </cell>
          <cell r="B11150" t="str">
            <v>MdeO INSTALACION BOMBA EYECT 2 (NO</v>
          </cell>
          <cell r="C11150" t="str">
            <v>UN</v>
          </cell>
          <cell r="E11150">
            <v>39872</v>
          </cell>
          <cell r="F11150">
            <v>335475</v>
          </cell>
        </row>
        <row r="11151">
          <cell r="A11151">
            <v>102143</v>
          </cell>
          <cell r="B11151" t="str">
            <v>MdeO INSTALACION CANAL (NO USAR)</v>
          </cell>
          <cell r="C11151" t="str">
            <v>ML</v>
          </cell>
          <cell r="E11151">
            <v>42832</v>
          </cell>
          <cell r="F11151">
            <v>18595</v>
          </cell>
        </row>
        <row r="11152">
          <cell r="A11152">
            <v>100775</v>
          </cell>
          <cell r="B11152" t="str">
            <v>MdeO INSTALACION CIELO RASO-HUNTER</v>
          </cell>
          <cell r="C11152" t="str">
            <v>M2</v>
          </cell>
          <cell r="E11152">
            <v>39872</v>
          </cell>
          <cell r="F11152">
            <v>3800</v>
          </cell>
        </row>
        <row r="11153">
          <cell r="A11153">
            <v>102347</v>
          </cell>
          <cell r="B11153" t="str">
            <v>MdeO INSTALACION CIELORASO DRYWALL</v>
          </cell>
          <cell r="C11153" t="str">
            <v>M2</v>
          </cell>
          <cell r="E11153">
            <v>40786</v>
          </cell>
          <cell r="F11153">
            <v>32642</v>
          </cell>
        </row>
        <row r="11154">
          <cell r="A11154">
            <v>102144</v>
          </cell>
          <cell r="B11154" t="str">
            <v>MdeO INSTALACION CIELORASO TABLEX (NO</v>
          </cell>
          <cell r="C11154" t="str">
            <v>M2</v>
          </cell>
          <cell r="E11154">
            <v>40126</v>
          </cell>
          <cell r="F11154">
            <v>18799</v>
          </cell>
        </row>
        <row r="11155">
          <cell r="A11155">
            <v>102346</v>
          </cell>
          <cell r="B11155" t="str">
            <v>MdeO INSTALACION CIELORASO TRIPLEX</v>
          </cell>
          <cell r="C11155" t="str">
            <v>M2</v>
          </cell>
          <cell r="E11155">
            <v>40126</v>
          </cell>
          <cell r="F11155">
            <v>15907</v>
          </cell>
        </row>
        <row r="11156">
          <cell r="A11156">
            <v>102145</v>
          </cell>
          <cell r="B11156" t="str">
            <v>MdeO INSTALACION CODO GALV. ½" (NO</v>
          </cell>
          <cell r="C11156" t="str">
            <v>UN</v>
          </cell>
          <cell r="E11156">
            <v>40131</v>
          </cell>
          <cell r="F11156">
            <v>2068</v>
          </cell>
        </row>
        <row r="11157">
          <cell r="A11157">
            <v>102146</v>
          </cell>
          <cell r="B11157" t="str">
            <v>MdeO INSTALACION CODO ½" (NO USAR)</v>
          </cell>
          <cell r="C11157" t="str">
            <v>UN</v>
          </cell>
          <cell r="E11157">
            <v>40165</v>
          </cell>
          <cell r="F11157">
            <v>2068</v>
          </cell>
        </row>
        <row r="11158">
          <cell r="A11158">
            <v>102147</v>
          </cell>
          <cell r="B11158" t="str">
            <v>MdeO INSTALACION CORNISAS YESO (NO</v>
          </cell>
          <cell r="C11158" t="str">
            <v>ML</v>
          </cell>
          <cell r="E11158">
            <v>40100</v>
          </cell>
          <cell r="F11158">
            <v>4361</v>
          </cell>
        </row>
        <row r="11159">
          <cell r="A11159">
            <v>102148</v>
          </cell>
          <cell r="B11159" t="str">
            <v>MdeO INSTALACION DEKOPLAC (NO USAR)</v>
          </cell>
          <cell r="C11159" t="str">
            <v>M2</v>
          </cell>
          <cell r="E11159">
            <v>39872</v>
          </cell>
          <cell r="F11159">
            <v>19770</v>
          </cell>
        </row>
        <row r="11160">
          <cell r="A11160">
            <v>102041</v>
          </cell>
          <cell r="B11160" t="str">
            <v>MdeO INSTALACION DRY WALL (NO USAR)</v>
          </cell>
          <cell r="C11160" t="str">
            <v>M2</v>
          </cell>
          <cell r="E11160">
            <v>40135</v>
          </cell>
          <cell r="F11160">
            <v>13419</v>
          </cell>
        </row>
        <row r="11161">
          <cell r="A11161">
            <v>1517</v>
          </cell>
          <cell r="B11161" t="str">
            <v>MdeO INSTALACION EQUIPO PRESION/ACCES</v>
          </cell>
          <cell r="C11161" t="str">
            <v>UN</v>
          </cell>
          <cell r="E11161">
            <v>40135</v>
          </cell>
          <cell r="F11161">
            <v>805140</v>
          </cell>
        </row>
        <row r="11162">
          <cell r="A11162">
            <v>102042</v>
          </cell>
          <cell r="B11162" t="str">
            <v>MdeO INSTALACION ESPEJO 4mm (NO USAR)</v>
          </cell>
          <cell r="C11162" t="str">
            <v>M2</v>
          </cell>
          <cell r="E11162">
            <v>39872</v>
          </cell>
          <cell r="F11162">
            <v>4473</v>
          </cell>
        </row>
        <row r="11163">
          <cell r="A11163">
            <v>100355</v>
          </cell>
          <cell r="B11163" t="str">
            <v>MdeO Instalacion GRC ** (NO USAR)</v>
          </cell>
          <cell r="C11163" t="str">
            <v>M2</v>
          </cell>
          <cell r="E11163">
            <v>39872</v>
          </cell>
          <cell r="F11163">
            <v>60085</v>
          </cell>
        </row>
        <row r="11164">
          <cell r="A11164">
            <v>102765</v>
          </cell>
          <cell r="B11164" t="str">
            <v>MdeO INSTALACION NICHO (NO USAR)</v>
          </cell>
          <cell r="C11164" t="str">
            <v>UN</v>
          </cell>
          <cell r="E11164">
            <v>39872</v>
          </cell>
          <cell r="F11164">
            <v>21300</v>
          </cell>
        </row>
        <row r="11165">
          <cell r="A11165">
            <v>102043</v>
          </cell>
          <cell r="B11165" t="str">
            <v>MdeO INSTALACION PUERTAS (NO USAR)</v>
          </cell>
          <cell r="C11165" t="str">
            <v>UN</v>
          </cell>
          <cell r="E11165">
            <v>40135</v>
          </cell>
          <cell r="F11165">
            <v>30000</v>
          </cell>
        </row>
        <row r="11166">
          <cell r="A11166">
            <v>102766</v>
          </cell>
          <cell r="B11166" t="str">
            <v>MdeO INSTALACION PUNTO ADICIONAL (NO</v>
          </cell>
          <cell r="C11166" t="str">
            <v>UN</v>
          </cell>
          <cell r="E11166">
            <v>39872</v>
          </cell>
          <cell r="F11166">
            <v>21300</v>
          </cell>
        </row>
        <row r="11167">
          <cell r="A11167">
            <v>102767</v>
          </cell>
          <cell r="B11167" t="str">
            <v>MdeO INSTALACION PUNTO PAL. (NO USAR)</v>
          </cell>
          <cell r="C11167" t="str">
            <v>UN</v>
          </cell>
          <cell r="E11167">
            <v>39872</v>
          </cell>
          <cell r="F11167">
            <v>63900</v>
          </cell>
        </row>
        <row r="11168">
          <cell r="A11168">
            <v>102769</v>
          </cell>
          <cell r="B11168" t="str">
            <v>MdeO INSTALACION REJILLA DE VENTILACION</v>
          </cell>
          <cell r="C11168" t="str">
            <v>UN</v>
          </cell>
          <cell r="E11168">
            <v>39872</v>
          </cell>
          <cell r="F11168">
            <v>26625</v>
          </cell>
        </row>
        <row r="11169">
          <cell r="A11169">
            <v>102044</v>
          </cell>
          <cell r="B11169" t="str">
            <v>MdeO INSTALACION TAPA MARMOL (NO</v>
          </cell>
          <cell r="C11169" t="str">
            <v>ML</v>
          </cell>
          <cell r="E11169">
            <v>39872</v>
          </cell>
          <cell r="F11169">
            <v>9505</v>
          </cell>
        </row>
        <row r="11170">
          <cell r="A11170">
            <v>102045</v>
          </cell>
          <cell r="B11170" t="str">
            <v>MdeO INSTALACION TOPES PARQ. (NO</v>
          </cell>
          <cell r="C11170" t="str">
            <v>ML</v>
          </cell>
          <cell r="E11170">
            <v>39872</v>
          </cell>
          <cell r="F11170">
            <v>6922</v>
          </cell>
        </row>
        <row r="11171">
          <cell r="A11171">
            <v>102046</v>
          </cell>
          <cell r="B11171" t="str">
            <v>MdeO INSTALACION VENTANA ALUMINIO (NO</v>
          </cell>
          <cell r="C11171" t="str">
            <v>M2</v>
          </cell>
          <cell r="E11171">
            <v>40135</v>
          </cell>
          <cell r="F11171">
            <v>23200</v>
          </cell>
        </row>
        <row r="11172">
          <cell r="A11172">
            <v>102047</v>
          </cell>
          <cell r="B11172" t="str">
            <v>MdeO INSTALACION VIDRIO 10mm (NO</v>
          </cell>
          <cell r="C11172" t="str">
            <v>M2</v>
          </cell>
          <cell r="E11172">
            <v>40135</v>
          </cell>
          <cell r="F11172">
            <v>7492</v>
          </cell>
        </row>
        <row r="11173">
          <cell r="A11173">
            <v>102771</v>
          </cell>
          <cell r="B11173" t="str">
            <v>MdeO INSTALACION VIDRIO 3mm (NO USAR)</v>
          </cell>
          <cell r="C11173" t="str">
            <v>M2</v>
          </cell>
          <cell r="E11173">
            <v>39872</v>
          </cell>
          <cell r="F11173">
            <v>4473</v>
          </cell>
        </row>
        <row r="11174">
          <cell r="A11174">
            <v>102772</v>
          </cell>
          <cell r="B11174" t="str">
            <v>MdeO INSTALACION VIDRIO 4mm (NO</v>
          </cell>
          <cell r="C11174" t="str">
            <v>M2</v>
          </cell>
          <cell r="E11174">
            <v>39872</v>
          </cell>
          <cell r="F11174">
            <v>4520</v>
          </cell>
        </row>
        <row r="11175">
          <cell r="A11175">
            <v>102773</v>
          </cell>
          <cell r="B11175" t="str">
            <v>MdeO INSTALACION VIDRIO 5mm (NO USAR)</v>
          </cell>
          <cell r="C11175" t="str">
            <v>M2</v>
          </cell>
          <cell r="E11175">
            <v>39872</v>
          </cell>
          <cell r="F11175">
            <v>4600</v>
          </cell>
        </row>
        <row r="11176">
          <cell r="A11176">
            <v>102774</v>
          </cell>
          <cell r="B11176" t="str">
            <v>MdeO INSTALACION VIDRIO 6mm (NO USAR)</v>
          </cell>
          <cell r="C11176" t="str">
            <v>M2</v>
          </cell>
          <cell r="E11176">
            <v>39872</v>
          </cell>
          <cell r="F11176">
            <v>4680</v>
          </cell>
        </row>
        <row r="11177">
          <cell r="A11177">
            <v>100778</v>
          </cell>
          <cell r="B11177" t="str">
            <v>MdeO INSTALPUERTA</v>
          </cell>
          <cell r="C11177" t="str">
            <v>UN</v>
          </cell>
          <cell r="E11177">
            <v>40135</v>
          </cell>
          <cell r="F11177">
            <v>280000</v>
          </cell>
        </row>
        <row r="11178">
          <cell r="A11178">
            <v>101341</v>
          </cell>
          <cell r="B11178" t="str">
            <v>MdeO JUEGO DE INCRUSTAR (NO USAR)</v>
          </cell>
          <cell r="C11178" t="str">
            <v>UN</v>
          </cell>
          <cell r="E11178">
            <v>40131</v>
          </cell>
          <cell r="F11178">
            <v>28922</v>
          </cell>
        </row>
        <row r="11179">
          <cell r="A11179">
            <v>102048</v>
          </cell>
          <cell r="B11179" t="str">
            <v>MdeO JUNTA DE ASFALTO (NO USAR)</v>
          </cell>
          <cell r="C11179" t="str">
            <v>ML</v>
          </cell>
          <cell r="E11179">
            <v>40135</v>
          </cell>
          <cell r="F11179">
            <v>130</v>
          </cell>
        </row>
        <row r="11180">
          <cell r="A11180">
            <v>102424</v>
          </cell>
          <cell r="B11180" t="str">
            <v>MdeO JUNTA DE DILATACION CONC. (NO</v>
          </cell>
          <cell r="C11180" t="str">
            <v>ML</v>
          </cell>
          <cell r="E11180">
            <v>40135</v>
          </cell>
          <cell r="F11180">
            <v>130</v>
          </cell>
        </row>
        <row r="11182">
          <cell r="B11182" t="str">
            <v>Tekhne Ltda. Control Integral de Obras</v>
          </cell>
        </row>
        <row r="11186">
          <cell r="B11186" t="str">
            <v>Listado de Insumos</v>
          </cell>
        </row>
        <row r="11188">
          <cell r="A11188">
            <v>43132</v>
          </cell>
          <cell r="C11188" t="str">
            <v>INSTITUTO DISTRITAL DE RECREACION Y</v>
          </cell>
          <cell r="E11188" t="str">
            <v>Página **</v>
          </cell>
        </row>
        <row r="11191">
          <cell r="A11191" t="str">
            <v>Código</v>
          </cell>
          <cell r="B11191" t="str">
            <v>Descripción</v>
          </cell>
          <cell r="D11191" t="str">
            <v>Unidad</v>
          </cell>
          <cell r="F11191" t="str">
            <v>Referencia</v>
          </cell>
        </row>
        <row r="11194">
          <cell r="A11194">
            <v>102775</v>
          </cell>
          <cell r="B11194" t="str">
            <v>MdeO LACA PISOS (NO USAR)</v>
          </cell>
          <cell r="C11194" t="str">
            <v>M2</v>
          </cell>
          <cell r="E11194">
            <v>39888</v>
          </cell>
          <cell r="F11194">
            <v>12780</v>
          </cell>
        </row>
        <row r="11195">
          <cell r="A11195">
            <v>102049</v>
          </cell>
          <cell r="B11195" t="str">
            <v>MdeO LADRILLO ESTRUCTURAL (NO USAR)</v>
          </cell>
          <cell r="C11195" t="str">
            <v>M2</v>
          </cell>
          <cell r="E11195">
            <v>42859</v>
          </cell>
          <cell r="F11195">
            <v>19888</v>
          </cell>
        </row>
        <row r="11196">
          <cell r="A11196">
            <v>102776</v>
          </cell>
          <cell r="B11196" t="str">
            <v>MdeO LAMINA PLANA ETERNIT (NO USAR)</v>
          </cell>
          <cell r="C11196" t="str">
            <v>M2</v>
          </cell>
          <cell r="E11196">
            <v>39888</v>
          </cell>
          <cell r="F11196">
            <v>6628</v>
          </cell>
        </row>
        <row r="11197">
          <cell r="A11197">
            <v>102050</v>
          </cell>
          <cell r="B11197" t="str">
            <v>MdeO LAMPARA (NO USAR)</v>
          </cell>
          <cell r="C11197" t="str">
            <v>UN</v>
          </cell>
          <cell r="E11197">
            <v>42859</v>
          </cell>
          <cell r="F11197">
            <v>12917</v>
          </cell>
        </row>
        <row r="11198">
          <cell r="A11198">
            <v>102777</v>
          </cell>
          <cell r="B11198" t="str">
            <v>MdeO LAVADERO (CONEXION) (NO USAR)</v>
          </cell>
          <cell r="C11198" t="str">
            <v>UN</v>
          </cell>
          <cell r="E11198">
            <v>39888</v>
          </cell>
          <cell r="F11198">
            <v>26625</v>
          </cell>
        </row>
        <row r="11199">
          <cell r="A11199">
            <v>102779</v>
          </cell>
          <cell r="B11199" t="str">
            <v>MdeO LAVADO de ADOQUIN (NO USAR)</v>
          </cell>
          <cell r="C11199" t="str">
            <v>M2</v>
          </cell>
          <cell r="E11199">
            <v>39879</v>
          </cell>
          <cell r="F11199">
            <v>2422</v>
          </cell>
        </row>
        <row r="11200">
          <cell r="A11200">
            <v>102051</v>
          </cell>
          <cell r="B11200" t="str">
            <v>MdeO LAVAMANOS (INSTALACION) (NO</v>
          </cell>
          <cell r="C11200" t="str">
            <v>UN</v>
          </cell>
          <cell r="E11200">
            <v>41733</v>
          </cell>
          <cell r="F11200">
            <v>37176</v>
          </cell>
        </row>
        <row r="11201">
          <cell r="A11201">
            <v>102780</v>
          </cell>
          <cell r="B11201" t="str">
            <v>MdeO LAVAPLATOS (CONEXION) (NO USAR)</v>
          </cell>
          <cell r="C11201" t="str">
            <v>UN</v>
          </cell>
          <cell r="E11201">
            <v>39879</v>
          </cell>
          <cell r="F11201">
            <v>26625</v>
          </cell>
        </row>
        <row r="11202">
          <cell r="A11202">
            <v>102052</v>
          </cell>
          <cell r="B11202" t="str">
            <v>MdeO LIMPIEZA DE LADRILLO (NO USAR)</v>
          </cell>
          <cell r="C11202" t="str">
            <v>M2</v>
          </cell>
          <cell r="E11202">
            <v>40135</v>
          </cell>
          <cell r="F11202">
            <v>950</v>
          </cell>
        </row>
        <row r="11203">
          <cell r="A11203">
            <v>102053</v>
          </cell>
          <cell r="B11203" t="str">
            <v>MdeO LIMPIEZA FACHADA (NO USAR)</v>
          </cell>
          <cell r="C11203" t="str">
            <v>M2</v>
          </cell>
          <cell r="E11203">
            <v>40135</v>
          </cell>
          <cell r="F11203">
            <v>4028</v>
          </cell>
        </row>
        <row r="11204">
          <cell r="A11204">
            <v>102054</v>
          </cell>
          <cell r="B11204" t="str">
            <v>MdeO LINEAS TRAFICO (NO USAR)</v>
          </cell>
          <cell r="C11204" t="str">
            <v>ML</v>
          </cell>
          <cell r="E11204">
            <v>43067</v>
          </cell>
          <cell r="F11204">
            <v>3261</v>
          </cell>
        </row>
        <row r="11205">
          <cell r="A11205">
            <v>102781</v>
          </cell>
          <cell r="B11205" t="str">
            <v>MdeO LISTELLO (NO USAR)</v>
          </cell>
          <cell r="C11205" t="str">
            <v>M2</v>
          </cell>
          <cell r="E11205">
            <v>39879</v>
          </cell>
          <cell r="F11205">
            <v>13978</v>
          </cell>
        </row>
        <row r="11206">
          <cell r="A11206">
            <v>102782</v>
          </cell>
          <cell r="B11206" t="str">
            <v>MdeO LISTON M.H. (NO USAR)</v>
          </cell>
          <cell r="C11206" t="str">
            <v>M2</v>
          </cell>
          <cell r="E11206">
            <v>39879</v>
          </cell>
          <cell r="F11206">
            <v>11021</v>
          </cell>
        </row>
        <row r="11207">
          <cell r="A11207">
            <v>102783</v>
          </cell>
          <cell r="B11207" t="str">
            <v>MdeO LISTON MADERA (NO USAR)</v>
          </cell>
          <cell r="C11207" t="str">
            <v>M2</v>
          </cell>
          <cell r="E11207">
            <v>39879</v>
          </cell>
          <cell r="F11207">
            <v>7788</v>
          </cell>
        </row>
        <row r="11208">
          <cell r="A11208">
            <v>102055</v>
          </cell>
          <cell r="B11208" t="str">
            <v>MdeO LLAVE MANGUERA (NO USAR)</v>
          </cell>
          <cell r="C11208" t="str">
            <v>UN</v>
          </cell>
          <cell r="E11208">
            <v>40131</v>
          </cell>
          <cell r="F11208">
            <v>7144</v>
          </cell>
        </row>
        <row r="11209">
          <cell r="A11209">
            <v>100781</v>
          </cell>
          <cell r="B11209" t="str">
            <v>MdeO LLenado Hoyo de Arbol</v>
          </cell>
          <cell r="C11209" t="str">
            <v>UN</v>
          </cell>
          <cell r="E11209">
            <v>42790</v>
          </cell>
          <cell r="F11209">
            <v>9159</v>
          </cell>
        </row>
        <row r="11210">
          <cell r="A11210">
            <v>102056</v>
          </cell>
          <cell r="B11210" t="str">
            <v>MdeO LOSA MACIZA h= .10 ENTREPISO (NO</v>
          </cell>
          <cell r="C11210" t="str">
            <v>M2</v>
          </cell>
          <cell r="E11210">
            <v>40131</v>
          </cell>
          <cell r="F11210">
            <v>18651</v>
          </cell>
        </row>
        <row r="11211">
          <cell r="A11211">
            <v>102786</v>
          </cell>
          <cell r="B11211" t="str">
            <v>MdeO LOSA MACIZA h= .14 (NO USAR)</v>
          </cell>
          <cell r="C11211" t="str">
            <v>M2</v>
          </cell>
          <cell r="E11211">
            <v>39879</v>
          </cell>
          <cell r="F11211">
            <v>17545</v>
          </cell>
        </row>
        <row r="11212">
          <cell r="A11212">
            <v>102057</v>
          </cell>
          <cell r="B11212" t="str">
            <v>MdeO LOSA MACIZA h= .14 ENTREPISO (NO</v>
          </cell>
          <cell r="C11212" t="str">
            <v>M2</v>
          </cell>
          <cell r="E11212">
            <v>43069</v>
          </cell>
          <cell r="F11212">
            <v>28735</v>
          </cell>
        </row>
        <row r="11213">
          <cell r="A11213">
            <v>102787</v>
          </cell>
          <cell r="B11213" t="str">
            <v>MdeO LOSA MACIZA h= .18 (NO USAR)</v>
          </cell>
          <cell r="C11213" t="str">
            <v>M2</v>
          </cell>
          <cell r="E11213">
            <v>39879</v>
          </cell>
          <cell r="F11213">
            <v>19921</v>
          </cell>
        </row>
        <row r="11214">
          <cell r="A11214">
            <v>102058</v>
          </cell>
          <cell r="B11214" t="str">
            <v>MdeO LOSA MACIZA h= 0.18-0.20CM (NO</v>
          </cell>
          <cell r="C11214" t="str">
            <v>M2</v>
          </cell>
          <cell r="E11214">
            <v>43069</v>
          </cell>
          <cell r="F11214">
            <v>26971</v>
          </cell>
        </row>
        <row r="11215">
          <cell r="A11215">
            <v>102789</v>
          </cell>
          <cell r="B11215" t="str">
            <v>MdeO LUMINARIA (NO USAR)</v>
          </cell>
          <cell r="C11215" t="str">
            <v>UN</v>
          </cell>
          <cell r="E11215">
            <v>39888</v>
          </cell>
          <cell r="F11215">
            <v>14770</v>
          </cell>
        </row>
        <row r="11216">
          <cell r="A11216">
            <v>102059</v>
          </cell>
          <cell r="B11216" t="str">
            <v>MdeO LUMINARIA PEDESTAL O POSTE (NO</v>
          </cell>
          <cell r="C11216" t="str">
            <v>UN</v>
          </cell>
          <cell r="E11216">
            <v>42795</v>
          </cell>
          <cell r="F11216">
            <v>37426.639999999999</v>
          </cell>
        </row>
        <row r="11217">
          <cell r="A11217">
            <v>102800</v>
          </cell>
          <cell r="B11217" t="str">
            <v>MdeO MALLA BAJO ENTRAMADO (NO USAR)</v>
          </cell>
          <cell r="C11217" t="str">
            <v>M2</v>
          </cell>
          <cell r="E11217">
            <v>39888</v>
          </cell>
          <cell r="F11217">
            <v>5371</v>
          </cell>
        </row>
        <row r="11218">
          <cell r="A11218">
            <v>102060</v>
          </cell>
          <cell r="B11218" t="str">
            <v>MdeO MALLA ESLABONADA instalac. (NO USAR)</v>
          </cell>
          <cell r="C11218" t="str">
            <v>ML</v>
          </cell>
          <cell r="E11218">
            <v>42579</v>
          </cell>
          <cell r="F11218">
            <v>7509</v>
          </cell>
        </row>
        <row r="11219">
          <cell r="A11219">
            <v>102085</v>
          </cell>
          <cell r="B11219" t="str">
            <v>MdeO MAMPOSTERIA CENTRO MEDICION (NO</v>
          </cell>
          <cell r="C11219" t="str">
            <v>UN</v>
          </cell>
          <cell r="E11219">
            <v>39888</v>
          </cell>
          <cell r="F11219">
            <v>37275</v>
          </cell>
        </row>
        <row r="11220">
          <cell r="A11220">
            <v>102805</v>
          </cell>
          <cell r="B11220" t="str">
            <v>MdeO MARCO Y HOJA (Hech/Inst) (NO USAR)</v>
          </cell>
          <cell r="C11220" t="str">
            <v>UN</v>
          </cell>
          <cell r="E11220">
            <v>39879</v>
          </cell>
          <cell r="F11220">
            <v>111825</v>
          </cell>
        </row>
        <row r="11221">
          <cell r="A11221">
            <v>102806</v>
          </cell>
          <cell r="B11221" t="str">
            <v>MdeO MARMOL (NO USAR)</v>
          </cell>
          <cell r="C11221" t="str">
            <v>M2</v>
          </cell>
          <cell r="E11221">
            <v>39881</v>
          </cell>
          <cell r="F11221">
            <v>17455</v>
          </cell>
        </row>
        <row r="11222">
          <cell r="A11222">
            <v>102807</v>
          </cell>
          <cell r="B11222" t="str">
            <v>MdeO MARMOL CON DISEÑOS (NO USAR)</v>
          </cell>
          <cell r="C11222" t="str">
            <v>M2</v>
          </cell>
          <cell r="E11222">
            <v>39881</v>
          </cell>
          <cell r="F11222">
            <v>17455</v>
          </cell>
        </row>
        <row r="11223">
          <cell r="A11223">
            <v>102809</v>
          </cell>
          <cell r="B11223" t="str">
            <v>MdeO MARMOLINA SOBRE PADETE (NO</v>
          </cell>
          <cell r="C11223" t="str">
            <v>M2</v>
          </cell>
          <cell r="E11223">
            <v>39881</v>
          </cell>
          <cell r="F11223">
            <v>3191</v>
          </cell>
        </row>
        <row r="11224">
          <cell r="A11224">
            <v>102810</v>
          </cell>
          <cell r="B11224" t="str">
            <v>MdeO MEDALLON (NO USAR)</v>
          </cell>
          <cell r="C11224" t="str">
            <v>UN</v>
          </cell>
          <cell r="E11224">
            <v>39881</v>
          </cell>
          <cell r="F11224">
            <v>7827</v>
          </cell>
        </row>
        <row r="11225">
          <cell r="A11225">
            <v>102811</v>
          </cell>
          <cell r="B11225" t="str">
            <v>MdeO MEDIDOR GAS 2.5 (NO USAR)</v>
          </cell>
          <cell r="C11225" t="str">
            <v>UN</v>
          </cell>
          <cell r="E11225">
            <v>39881</v>
          </cell>
          <cell r="F11225">
            <v>3618</v>
          </cell>
        </row>
        <row r="11226">
          <cell r="A11226">
            <v>102061</v>
          </cell>
          <cell r="B11226" t="str">
            <v>MdeO MESONES EN CONCRETO (NO</v>
          </cell>
          <cell r="C11226" t="str">
            <v>M2</v>
          </cell>
          <cell r="E11226">
            <v>41743</v>
          </cell>
          <cell r="F11226">
            <v>34098</v>
          </cell>
        </row>
        <row r="11228">
          <cell r="A11228">
            <v>102813</v>
          </cell>
          <cell r="B11228" t="str">
            <v>MdeO MONTAJE DUCHAS (NO USAR)</v>
          </cell>
          <cell r="C11228" t="str">
            <v>UN</v>
          </cell>
          <cell r="D11228" t="str">
            <v>P/P</v>
          </cell>
          <cell r="E11228">
            <v>39881</v>
          </cell>
          <cell r="F11228">
            <v>10804</v>
          </cell>
        </row>
        <row r="11229">
          <cell r="A11229">
            <v>102062</v>
          </cell>
          <cell r="B11229" t="str">
            <v>MdeO MONTAJE ORINALES (NO USAR)</v>
          </cell>
          <cell r="C11229" t="str">
            <v>UN</v>
          </cell>
          <cell r="D11229" t="str">
            <v>P/P</v>
          </cell>
          <cell r="E11229">
            <v>40135</v>
          </cell>
          <cell r="F11229">
            <v>24500</v>
          </cell>
        </row>
        <row r="11230">
          <cell r="A11230">
            <v>102063</v>
          </cell>
          <cell r="B11230" t="str">
            <v>MdeO MONTAJE SANITARIO FLUXOMETRO</v>
          </cell>
          <cell r="C11230" t="str">
            <v>UN</v>
          </cell>
          <cell r="D11230" t="str">
            <v>P/P</v>
          </cell>
          <cell r="E11230">
            <v>40135</v>
          </cell>
          <cell r="F11230">
            <v>23500</v>
          </cell>
        </row>
        <row r="11232">
          <cell r="A11232">
            <v>102064</v>
          </cell>
          <cell r="B11232" t="str">
            <v>MdeO MONTAJE TORRE GRUA (NO USAR)</v>
          </cell>
          <cell r="C11232" t="str">
            <v>GL</v>
          </cell>
          <cell r="E11232">
            <v>39881</v>
          </cell>
          <cell r="F11232">
            <v>2200000</v>
          </cell>
        </row>
        <row r="11233">
          <cell r="A11233">
            <v>102814</v>
          </cell>
          <cell r="B11233" t="str">
            <v>MdeO MONTAJE+CONEXION SUBESTACION</v>
          </cell>
          <cell r="C11233" t="str">
            <v>ML</v>
          </cell>
          <cell r="E11233">
            <v>39881</v>
          </cell>
          <cell r="F11233">
            <v>1750500</v>
          </cell>
        </row>
        <row r="11234">
          <cell r="A11234">
            <v>102065</v>
          </cell>
          <cell r="B11234" t="str">
            <v>MdeO MORTERO (NO USAR)</v>
          </cell>
          <cell r="C11234" t="str">
            <v>M3</v>
          </cell>
          <cell r="E11234">
            <v>41436</v>
          </cell>
          <cell r="F11234">
            <v>16480</v>
          </cell>
        </row>
        <row r="11235">
          <cell r="A11235">
            <v>102066</v>
          </cell>
          <cell r="B11235" t="str">
            <v>MdeO MORTERO LITRO (NO USAR)</v>
          </cell>
          <cell r="C11235" t="str">
            <v>LT</v>
          </cell>
          <cell r="E11235">
            <v>40131</v>
          </cell>
          <cell r="F11235">
            <v>13.73</v>
          </cell>
        </row>
        <row r="11236">
          <cell r="A11236">
            <v>102815</v>
          </cell>
          <cell r="B11236" t="str">
            <v>MdeO MUEBLE BAJO (Hech/Inst) (NO USAR)</v>
          </cell>
          <cell r="C11236" t="str">
            <v>UN</v>
          </cell>
          <cell r="E11236">
            <v>39881</v>
          </cell>
          <cell r="F11236">
            <v>125000</v>
          </cell>
        </row>
        <row r="11237">
          <cell r="A11237">
            <v>102067</v>
          </cell>
          <cell r="B11237" t="str">
            <v>MdeO MURO DE CONTENCION H=2.00M (NO</v>
          </cell>
          <cell r="C11237" t="str">
            <v>M3</v>
          </cell>
          <cell r="E11237">
            <v>41739</v>
          </cell>
          <cell r="F11237">
            <v>186750</v>
          </cell>
        </row>
        <row r="11238">
          <cell r="A11238">
            <v>104267</v>
          </cell>
          <cell r="B11238" t="str">
            <v>MdeO MURO FIBROCEM 8MM(ANC+EST+1</v>
          </cell>
          <cell r="C11238" t="str">
            <v>m2</v>
          </cell>
          <cell r="E11238">
            <v>40898</v>
          </cell>
          <cell r="F11238">
            <v>32000</v>
          </cell>
        </row>
        <row r="11240">
          <cell r="A11240">
            <v>102831</v>
          </cell>
          <cell r="B11240" t="str">
            <v>MdeO MURO LADRIBLOC (NO USAR)</v>
          </cell>
          <cell r="C11240" t="str">
            <v>M2</v>
          </cell>
          <cell r="D11240" t="str">
            <v>1CV</v>
          </cell>
          <cell r="E11240">
            <v>39882</v>
          </cell>
          <cell r="F11240">
            <v>8451</v>
          </cell>
        </row>
        <row r="11241">
          <cell r="A11241">
            <v>102068</v>
          </cell>
          <cell r="B11241" t="str">
            <v>MdeO MURO LADRIBLOC 2CV (NO USAR)</v>
          </cell>
          <cell r="C11241" t="str">
            <v>M2</v>
          </cell>
          <cell r="D11241" t="str">
            <v>1CV</v>
          </cell>
          <cell r="E11241">
            <v>43069</v>
          </cell>
          <cell r="F11241">
            <v>11732</v>
          </cell>
        </row>
        <row r="11242">
          <cell r="A11242">
            <v>102070</v>
          </cell>
          <cell r="B11242" t="str">
            <v>MdeO MURO PANDERETA TOLETE (NO</v>
          </cell>
          <cell r="C11242" t="str">
            <v>M2</v>
          </cell>
          <cell r="D11242" t="str">
            <v>P/P</v>
          </cell>
          <cell r="E11242">
            <v>41963</v>
          </cell>
          <cell r="F11242">
            <v>9634</v>
          </cell>
        </row>
        <row r="11243">
          <cell r="A11243">
            <v>102069</v>
          </cell>
          <cell r="B11243" t="str">
            <v>MdeO MURO PNDETA PRENSADO (NO USAR)</v>
          </cell>
          <cell r="C11243" t="str">
            <v>M2</v>
          </cell>
          <cell r="D11243" t="str">
            <v>P/P</v>
          </cell>
          <cell r="E11243">
            <v>41199</v>
          </cell>
          <cell r="F11243">
            <v>9710</v>
          </cell>
        </row>
        <row r="11244">
          <cell r="A11244">
            <v>101077</v>
          </cell>
          <cell r="B11244" t="str">
            <v>MdeO MURO TBCON BLOQUE N°4 2CV (NO</v>
          </cell>
          <cell r="C11244" t="str">
            <v>M2</v>
          </cell>
          <cell r="D11244" t="str">
            <v>P/P</v>
          </cell>
          <cell r="E11244">
            <v>43069</v>
          </cell>
          <cell r="F11244">
            <v>14607</v>
          </cell>
        </row>
        <row r="11245">
          <cell r="A11245">
            <v>102364</v>
          </cell>
          <cell r="B11245" t="str">
            <v>MdeO MURO TBCON BLOQUE N°4 PAÑETAR</v>
          </cell>
          <cell r="C11245" t="str">
            <v>M2</v>
          </cell>
          <cell r="D11245" t="str">
            <v>P/P</v>
          </cell>
          <cell r="E11245">
            <v>40131</v>
          </cell>
          <cell r="F11245">
            <v>10110</v>
          </cell>
        </row>
        <row r="11246">
          <cell r="A11246">
            <v>102366</v>
          </cell>
          <cell r="B11246" t="str">
            <v>MdeO MURO TBCON BLOQUE N°5 2CV (NO</v>
          </cell>
          <cell r="C11246" t="str">
            <v>M2</v>
          </cell>
          <cell r="D11246" t="str">
            <v>P/P</v>
          </cell>
          <cell r="E11246">
            <v>41087</v>
          </cell>
          <cell r="F11246">
            <v>11878</v>
          </cell>
        </row>
        <row r="11248">
          <cell r="B11248" t="str">
            <v>Tekhne Ltda. Control Integral de Obras</v>
          </cell>
        </row>
        <row r="11252">
          <cell r="B11252" t="str">
            <v>Listado de Insumos</v>
          </cell>
        </row>
        <row r="11254">
          <cell r="A11254">
            <v>43132</v>
          </cell>
          <cell r="C11254" t="str">
            <v>INSTITUTO DISTRITAL DE RECREACION Y</v>
          </cell>
          <cell r="E11254" t="str">
            <v>Página **</v>
          </cell>
        </row>
        <row r="11257">
          <cell r="A11257" t="str">
            <v>Código</v>
          </cell>
          <cell r="B11257" t="str">
            <v>Descripción</v>
          </cell>
          <cell r="D11257" t="str">
            <v>Unidad</v>
          </cell>
          <cell r="F11257" t="str">
            <v>Referencia</v>
          </cell>
        </row>
        <row r="11260">
          <cell r="A11260">
            <v>102365</v>
          </cell>
          <cell r="B11260" t="str">
            <v>MdeO MURO TBCON BLOQUE N°5 PAÑETAR</v>
          </cell>
          <cell r="C11260" t="str">
            <v>M2</v>
          </cell>
          <cell r="D11260" t="str">
            <v>P/P</v>
          </cell>
          <cell r="E11260">
            <v>40131</v>
          </cell>
          <cell r="F11260">
            <v>8691</v>
          </cell>
        </row>
        <row r="11261">
          <cell r="A11261">
            <v>102832</v>
          </cell>
          <cell r="B11261" t="str">
            <v>MdeO MURO TBCON PORTANTE (NO USAR)</v>
          </cell>
          <cell r="C11261" t="str">
            <v>M2</v>
          </cell>
          <cell r="D11261" t="str">
            <v>1CV</v>
          </cell>
          <cell r="E11261">
            <v>39882</v>
          </cell>
          <cell r="F11261">
            <v>14607</v>
          </cell>
        </row>
        <row r="11262">
          <cell r="A11262">
            <v>102071</v>
          </cell>
          <cell r="B11262" t="str">
            <v>MdeO MURO TBCON TOLETE COMUN</v>
          </cell>
          <cell r="C11262" t="str">
            <v>M2</v>
          </cell>
          <cell r="D11262" t="str">
            <v>P/P</v>
          </cell>
          <cell r="E11262">
            <v>43069</v>
          </cell>
          <cell r="F11262">
            <v>18375</v>
          </cell>
        </row>
        <row r="11263">
          <cell r="A11263">
            <v>102367</v>
          </cell>
          <cell r="B11263" t="str">
            <v>MdeO MURO TBCON TOLETE RECOC 2CV</v>
          </cell>
          <cell r="C11263" t="str">
            <v>M2</v>
          </cell>
          <cell r="D11263" t="str">
            <v>P/P</v>
          </cell>
          <cell r="E11263">
            <v>40131</v>
          </cell>
          <cell r="F11263">
            <v>16798</v>
          </cell>
        </row>
        <row r="11264">
          <cell r="A11264">
            <v>102072</v>
          </cell>
          <cell r="B11264" t="str">
            <v>MdeO MURO TBCON TOLETE RECOC</v>
          </cell>
          <cell r="C11264" t="str">
            <v>M2</v>
          </cell>
          <cell r="D11264" t="str">
            <v>P/P</v>
          </cell>
          <cell r="E11264">
            <v>41436</v>
          </cell>
          <cell r="F11264">
            <v>15419</v>
          </cell>
        </row>
        <row r="11265">
          <cell r="A11265">
            <v>102833</v>
          </cell>
          <cell r="B11265" t="str">
            <v>MdeO MURO TBQUE LUNSA (NO USAR)</v>
          </cell>
          <cell r="C11265" t="str">
            <v>M2</v>
          </cell>
          <cell r="D11265" t="str">
            <v>P/P</v>
          </cell>
          <cell r="E11265">
            <v>39882</v>
          </cell>
          <cell r="F11265">
            <v>10746</v>
          </cell>
        </row>
        <row r="11266">
          <cell r="A11266">
            <v>102073</v>
          </cell>
          <cell r="B11266" t="str">
            <v>MdeO MURO TBQUE PORTANTE PRENS. (NO</v>
          </cell>
          <cell r="C11266" t="str">
            <v>M2</v>
          </cell>
          <cell r="D11266" t="str">
            <v>1CV</v>
          </cell>
          <cell r="E11266">
            <v>41068</v>
          </cell>
          <cell r="F11266">
            <v>11606</v>
          </cell>
        </row>
        <row r="11267">
          <cell r="A11267">
            <v>102074</v>
          </cell>
          <cell r="B11267" t="str">
            <v>MdeO MURO TBQUE PRENS/BOCAD (NO</v>
          </cell>
          <cell r="C11267" t="str">
            <v>M2</v>
          </cell>
          <cell r="D11267" t="str">
            <v>1CV</v>
          </cell>
          <cell r="E11267">
            <v>40096</v>
          </cell>
          <cell r="F11267">
            <v>15689.73</v>
          </cell>
        </row>
        <row r="11268">
          <cell r="A11268">
            <v>102834</v>
          </cell>
          <cell r="B11268" t="str">
            <v>MdeO MURO TBQUE T/FINO - HORIZ (NO</v>
          </cell>
          <cell r="C11268" t="str">
            <v>M2</v>
          </cell>
          <cell r="D11268" t="str">
            <v>1CV</v>
          </cell>
          <cell r="E11268">
            <v>39882</v>
          </cell>
          <cell r="F11268">
            <v>10747</v>
          </cell>
        </row>
        <row r="11269">
          <cell r="A11269">
            <v>102075</v>
          </cell>
          <cell r="B11269" t="str">
            <v>MdeO MURO TBQUE TOLETE PAÑETAR (NO</v>
          </cell>
          <cell r="C11269" t="str">
            <v>M2</v>
          </cell>
          <cell r="D11269" t="str">
            <v>P/P</v>
          </cell>
          <cell r="E11269">
            <v>41856</v>
          </cell>
          <cell r="F11269">
            <v>9634</v>
          </cell>
        </row>
        <row r="11270">
          <cell r="A11270">
            <v>101136</v>
          </cell>
          <cell r="B11270" t="str">
            <v>MdeO MURO TBQUE TOLETE (1cV) (NO</v>
          </cell>
          <cell r="C11270" t="str">
            <v>M2</v>
          </cell>
          <cell r="D11270" t="str">
            <v>P/P</v>
          </cell>
          <cell r="E11270">
            <v>43069</v>
          </cell>
          <cell r="F11270">
            <v>14559</v>
          </cell>
        </row>
        <row r="11271">
          <cell r="A11271">
            <v>101137</v>
          </cell>
          <cell r="B11271" t="str">
            <v>MdeO MURO TBQUE TOLETE (2cV) (NO</v>
          </cell>
          <cell r="C11271" t="str">
            <v>M2</v>
          </cell>
          <cell r="D11271" t="str">
            <v>P/P</v>
          </cell>
          <cell r="E11271">
            <v>41080</v>
          </cell>
          <cell r="F11271">
            <v>13027</v>
          </cell>
        </row>
        <row r="11272">
          <cell r="A11272">
            <v>102835</v>
          </cell>
          <cell r="B11272" t="str">
            <v>MdeO MURO TBQUE TOLETE COMUN (NO</v>
          </cell>
          <cell r="C11272" t="str">
            <v>M2</v>
          </cell>
          <cell r="D11272" t="str">
            <v>P/P</v>
          </cell>
          <cell r="E11272">
            <v>39882</v>
          </cell>
          <cell r="F11272">
            <v>8556</v>
          </cell>
        </row>
        <row r="11273">
          <cell r="A11273">
            <v>102076</v>
          </cell>
          <cell r="B11273" t="str">
            <v>MdeO MURO TBQUE TOLETE COMUN</v>
          </cell>
          <cell r="C11273" t="str">
            <v>M2</v>
          </cell>
          <cell r="D11273" t="str">
            <v>P/P</v>
          </cell>
          <cell r="E11273">
            <v>42296</v>
          </cell>
          <cell r="F11273">
            <v>10137</v>
          </cell>
        </row>
        <row r="11274">
          <cell r="A11274">
            <v>103333</v>
          </cell>
          <cell r="B11274" t="str">
            <v>MdeO MURO TBQUE TOLETE PRENSADO</v>
          </cell>
          <cell r="C11274" t="str">
            <v>M2</v>
          </cell>
          <cell r="D11274" t="str">
            <v>P/P</v>
          </cell>
          <cell r="E11274">
            <v>42143</v>
          </cell>
          <cell r="F11274">
            <v>13723</v>
          </cell>
        </row>
        <row r="11276">
          <cell r="A11276">
            <v>102836</v>
          </cell>
          <cell r="B11276" t="str">
            <v>MdeO NIVELACION ZONA VERDE (NO USAR)</v>
          </cell>
          <cell r="C11276" t="str">
            <v>M2</v>
          </cell>
          <cell r="E11276">
            <v>39882</v>
          </cell>
          <cell r="F11276">
            <v>2125</v>
          </cell>
        </row>
        <row r="11277">
          <cell r="A11277">
            <v>102077</v>
          </cell>
          <cell r="B11277" t="str">
            <v>MdeO ORINAL (NO USAR)</v>
          </cell>
          <cell r="C11277" t="str">
            <v>UN</v>
          </cell>
          <cell r="E11277">
            <v>40097</v>
          </cell>
          <cell r="F11277">
            <v>23450</v>
          </cell>
        </row>
        <row r="11278">
          <cell r="A11278">
            <v>101300</v>
          </cell>
          <cell r="B11278" t="str">
            <v>MdeO ORINAL ECOLOGICO (NO USAR)</v>
          </cell>
          <cell r="C11278" t="str">
            <v>UN</v>
          </cell>
          <cell r="E11278">
            <v>40135</v>
          </cell>
          <cell r="F11278">
            <v>85376</v>
          </cell>
        </row>
        <row r="11279">
          <cell r="A11279">
            <v>101140</v>
          </cell>
          <cell r="B11279" t="str">
            <v>MdeO PAÑETE 1:4 LISO BAJO PLACA e=2cm</v>
          </cell>
          <cell r="C11279" t="str">
            <v>M2</v>
          </cell>
          <cell r="E11279">
            <v>40131</v>
          </cell>
          <cell r="F11279">
            <v>5878</v>
          </cell>
        </row>
        <row r="11280">
          <cell r="A11280">
            <v>102079</v>
          </cell>
          <cell r="B11280" t="str">
            <v>MdeO PAÑETE 1:5 BAJO PLACA e=2CM (NO</v>
          </cell>
          <cell r="C11280" t="str">
            <v>M2</v>
          </cell>
          <cell r="E11280">
            <v>41631</v>
          </cell>
          <cell r="F11280">
            <v>6734</v>
          </cell>
        </row>
        <row r="11281">
          <cell r="A11281">
            <v>102416</v>
          </cell>
          <cell r="B11281" t="str">
            <v>MdeO PAÑETE BAJO GUADUA (NO USAR)</v>
          </cell>
          <cell r="C11281" t="str">
            <v>M2</v>
          </cell>
          <cell r="E11281">
            <v>40135</v>
          </cell>
          <cell r="F11281">
            <v>13015</v>
          </cell>
        </row>
        <row r="11282">
          <cell r="A11282">
            <v>102893</v>
          </cell>
          <cell r="B11282" t="str">
            <v>MdeO PAÑETE BASES VENTANAS (NO USAR)</v>
          </cell>
          <cell r="C11282" t="str">
            <v>ML</v>
          </cell>
          <cell r="E11282">
            <v>39888</v>
          </cell>
          <cell r="F11282">
            <v>4260</v>
          </cell>
        </row>
        <row r="11283">
          <cell r="A11283">
            <v>102894</v>
          </cell>
          <cell r="B11283" t="str">
            <v>MdeO PAÑETE CUCHILLAS (NO USAR)</v>
          </cell>
          <cell r="C11283" t="str">
            <v>M2</v>
          </cell>
          <cell r="E11283">
            <v>39888</v>
          </cell>
          <cell r="F11283">
            <v>4473</v>
          </cell>
        </row>
        <row r="11284">
          <cell r="A11284">
            <v>102895</v>
          </cell>
          <cell r="B11284" t="str">
            <v>MdeO PAÑETE CULATAS (NO USAR)</v>
          </cell>
          <cell r="C11284" t="str">
            <v>M2</v>
          </cell>
          <cell r="E11284">
            <v>39888</v>
          </cell>
          <cell r="F11284">
            <v>6613</v>
          </cell>
        </row>
        <row r="11285">
          <cell r="A11285">
            <v>102078</v>
          </cell>
          <cell r="B11285" t="str">
            <v>MdeO PAÑETE LISO BAJO MALLA 1:4 E=2.5</v>
          </cell>
          <cell r="C11285" t="str">
            <v>M2</v>
          </cell>
          <cell r="E11285">
            <v>42143</v>
          </cell>
          <cell r="F11285">
            <v>9751</v>
          </cell>
        </row>
        <row r="11286">
          <cell r="A11286">
            <v>102896</v>
          </cell>
          <cell r="B11286" t="str">
            <v>MdeO PAÑETE LISO CIELO RASO (NO USAR)</v>
          </cell>
          <cell r="C11286" t="str">
            <v>M2</v>
          </cell>
          <cell r="E11286">
            <v>39882</v>
          </cell>
          <cell r="F11286">
            <v>5878</v>
          </cell>
        </row>
        <row r="11287">
          <cell r="A11287">
            <v>104286</v>
          </cell>
          <cell r="B11287" t="str">
            <v>MdeO PAÑETE LISO MUROS 1:3 E=1.5CM</v>
          </cell>
          <cell r="C11287" t="str">
            <v>m2</v>
          </cell>
          <cell r="E11287">
            <v>40939</v>
          </cell>
          <cell r="F11287">
            <v>4683</v>
          </cell>
        </row>
        <row r="11288">
          <cell r="A11288">
            <v>101138</v>
          </cell>
          <cell r="B11288" t="str">
            <v>MdeO PAÑETE LISO MUROS 1:3 Imp.e=1.5cm</v>
          </cell>
          <cell r="C11288" t="str">
            <v>M2</v>
          </cell>
          <cell r="E11288">
            <v>41834</v>
          </cell>
          <cell r="F11288">
            <v>4964</v>
          </cell>
        </row>
        <row r="11289">
          <cell r="A11289">
            <v>101139</v>
          </cell>
          <cell r="B11289" t="str">
            <v>MdeO PAÑETE LISO MUROS 1:3 Imp.e=3.0cm</v>
          </cell>
          <cell r="C11289" t="str">
            <v>M2</v>
          </cell>
          <cell r="E11289">
            <v>39882</v>
          </cell>
          <cell r="F11289">
            <v>7935</v>
          </cell>
        </row>
        <row r="11290">
          <cell r="A11290">
            <v>101752</v>
          </cell>
          <cell r="B11290" t="str">
            <v>MdeO PAÑETE LISO MUROS 1:4 ** (NO USAR)</v>
          </cell>
          <cell r="C11290" t="str">
            <v>M2</v>
          </cell>
          <cell r="E11290">
            <v>40135</v>
          </cell>
          <cell r="F11290">
            <v>4409</v>
          </cell>
        </row>
        <row r="11291">
          <cell r="A11291">
            <v>102080</v>
          </cell>
          <cell r="B11291" t="str">
            <v>MdeO PAÑETE LISO MUROS 1:4 e=1.5CM</v>
          </cell>
          <cell r="C11291" t="str">
            <v>M2</v>
          </cell>
          <cell r="E11291">
            <v>41856</v>
          </cell>
          <cell r="F11291">
            <v>4964</v>
          </cell>
        </row>
        <row r="11292">
          <cell r="A11292">
            <v>103681</v>
          </cell>
          <cell r="B11292" t="str">
            <v>MdeO PAÑETE LISO MUROS 1:4 e=2.5CM (NO</v>
          </cell>
          <cell r="C11292" t="str">
            <v>M2</v>
          </cell>
          <cell r="E11292">
            <v>40131</v>
          </cell>
          <cell r="F11292">
            <v>4409</v>
          </cell>
        </row>
        <row r="11293">
          <cell r="A11293">
            <v>103682</v>
          </cell>
          <cell r="B11293" t="str">
            <v>MdeO PAÑETE LISO SOBRE MURO 1:4 E=2.5CM</v>
          </cell>
          <cell r="C11293" t="str">
            <v>m2</v>
          </cell>
          <cell r="E11293">
            <v>42859</v>
          </cell>
          <cell r="F11293">
            <v>14319</v>
          </cell>
        </row>
        <row r="11294">
          <cell r="A11294">
            <v>102081</v>
          </cell>
          <cell r="B11294" t="str">
            <v>MdeO PAÑETE TALUDES (NO USAR)</v>
          </cell>
          <cell r="C11294" t="str">
            <v>M2</v>
          </cell>
          <cell r="E11294">
            <v>39882</v>
          </cell>
          <cell r="F11294">
            <v>4120</v>
          </cell>
        </row>
        <row r="11295">
          <cell r="A11295">
            <v>102897</v>
          </cell>
          <cell r="B11295" t="str">
            <v>MdeO PARARRAYOS (NO USAR)</v>
          </cell>
          <cell r="C11295" t="str">
            <v>UN</v>
          </cell>
          <cell r="E11295">
            <v>39882</v>
          </cell>
          <cell r="F11295">
            <v>29540</v>
          </cell>
        </row>
        <row r="11296">
          <cell r="A11296">
            <v>102898</v>
          </cell>
          <cell r="B11296" t="str">
            <v>MdeO PASAMANOS (Hech/Inst) (NO USAR)</v>
          </cell>
          <cell r="C11296" t="str">
            <v>ML</v>
          </cell>
          <cell r="E11296">
            <v>39882</v>
          </cell>
          <cell r="F11296">
            <v>22500</v>
          </cell>
        </row>
        <row r="11297">
          <cell r="A11297">
            <v>102369</v>
          </cell>
          <cell r="B11297" t="str">
            <v>MdeO PASO ESC GRANITO (NO USAR)</v>
          </cell>
          <cell r="C11297" t="str">
            <v>ML</v>
          </cell>
          <cell r="E11297">
            <v>40131</v>
          </cell>
          <cell r="F11297">
            <v>33260</v>
          </cell>
        </row>
        <row r="11298">
          <cell r="A11298">
            <v>102082</v>
          </cell>
          <cell r="B11298" t="str">
            <v>MdeO PASO ESC GRAVILLA Y ALFA (NO</v>
          </cell>
          <cell r="C11298" t="str">
            <v>ML</v>
          </cell>
          <cell r="E11298">
            <v>40131</v>
          </cell>
          <cell r="F11298">
            <v>36153</v>
          </cell>
        </row>
        <row r="11299">
          <cell r="A11299">
            <v>102507</v>
          </cell>
          <cell r="B11299" t="str">
            <v>MdeO PASO ESCALERA GRAVILLA (NO</v>
          </cell>
          <cell r="C11299" t="str">
            <v>ML</v>
          </cell>
          <cell r="E11299">
            <v>39882</v>
          </cell>
          <cell r="F11299">
            <v>33568</v>
          </cell>
        </row>
        <row r="11300">
          <cell r="A11300">
            <v>102899</v>
          </cell>
          <cell r="B11300" t="str">
            <v>MdeO PATCH CORD 2m (NO USAR)</v>
          </cell>
          <cell r="C11300" t="str">
            <v>UN</v>
          </cell>
          <cell r="E11300">
            <v>39882</v>
          </cell>
          <cell r="F11300">
            <v>9052</v>
          </cell>
        </row>
        <row r="11301">
          <cell r="A11301">
            <v>102900</v>
          </cell>
          <cell r="B11301" t="str">
            <v>MdeO PATCH PANEL (NO USAR)</v>
          </cell>
          <cell r="C11301" t="str">
            <v>UN</v>
          </cell>
          <cell r="E11301">
            <v>39882</v>
          </cell>
          <cell r="F11301">
            <v>72420</v>
          </cell>
        </row>
        <row r="11302">
          <cell r="A11302">
            <v>102083</v>
          </cell>
          <cell r="B11302" t="str">
            <v>MdeO PAVIMENTO EN CONCRETO 0.15M</v>
          </cell>
          <cell r="C11302" t="str">
            <v>M2</v>
          </cell>
          <cell r="E11302">
            <v>40131</v>
          </cell>
          <cell r="F11302">
            <v>11135</v>
          </cell>
        </row>
        <row r="11303">
          <cell r="A11303">
            <v>102901</v>
          </cell>
          <cell r="B11303" t="str">
            <v>MdeO PICAR PAÑETE DE MURO (NO USAR)</v>
          </cell>
          <cell r="C11303" t="str">
            <v>M2</v>
          </cell>
          <cell r="E11303">
            <v>39882</v>
          </cell>
          <cell r="F11303">
            <v>2616</v>
          </cell>
        </row>
        <row r="11304">
          <cell r="A11304">
            <v>102902</v>
          </cell>
          <cell r="B11304" t="str">
            <v>MdeO PICAR PAÑETE DE TECHO (NO USAR)</v>
          </cell>
          <cell r="C11304" t="str">
            <v>M2</v>
          </cell>
          <cell r="E11304">
            <v>39882</v>
          </cell>
          <cell r="F11304">
            <v>3270</v>
          </cell>
        </row>
        <row r="11305">
          <cell r="A11305">
            <v>101561</v>
          </cell>
          <cell r="B11305" t="str">
            <v>MdeO PINTURA DEMARCACION TRAFICO **</v>
          </cell>
          <cell r="C11305" t="str">
            <v>M2</v>
          </cell>
          <cell r="E11305">
            <v>39960</v>
          </cell>
          <cell r="F11305">
            <v>3591</v>
          </cell>
        </row>
        <row r="11306">
          <cell r="A11306">
            <v>102903</v>
          </cell>
          <cell r="B11306" t="str">
            <v>MdeO PINTURA G/ESCOBAS MADERA (NO</v>
          </cell>
          <cell r="C11306" t="str">
            <v>ML</v>
          </cell>
          <cell r="E11306">
            <v>39882</v>
          </cell>
          <cell r="F11306">
            <v>1322</v>
          </cell>
        </row>
        <row r="11307">
          <cell r="A11307">
            <v>102927</v>
          </cell>
          <cell r="B11307" t="str">
            <v>MdeO PIRLANES (Hech/Inst) (NO USAR)</v>
          </cell>
          <cell r="C11307" t="str">
            <v>UN</v>
          </cell>
          <cell r="E11307">
            <v>39882</v>
          </cell>
          <cell r="F11307">
            <v>15700</v>
          </cell>
        </row>
        <row r="11308">
          <cell r="A11308">
            <v>102084</v>
          </cell>
          <cell r="B11308" t="str">
            <v>MdeO PIRLANES ALUMINIO (NO USAR)</v>
          </cell>
          <cell r="C11308" t="str">
            <v>ML</v>
          </cell>
          <cell r="E11308">
            <v>40131</v>
          </cell>
          <cell r="F11308">
            <v>4338</v>
          </cell>
        </row>
        <row r="11309">
          <cell r="A11309">
            <v>102370</v>
          </cell>
          <cell r="B11309" t="str">
            <v>MdeO PIRLANES LADRILLO (NO USAR)</v>
          </cell>
          <cell r="C11309" t="str">
            <v>ML</v>
          </cell>
          <cell r="E11309">
            <v>40131</v>
          </cell>
          <cell r="F11309">
            <v>12147</v>
          </cell>
        </row>
        <row r="11310">
          <cell r="A11310">
            <v>102086</v>
          </cell>
          <cell r="B11310" t="str">
            <v>MdeO PISO P/LADRILLO (NO USAR)</v>
          </cell>
          <cell r="C11310" t="str">
            <v>KG</v>
          </cell>
          <cell r="E11310">
            <v>39932</v>
          </cell>
          <cell r="F11310">
            <v>2967</v>
          </cell>
        </row>
        <row r="11312">
          <cell r="B11312" t="str">
            <v>Tekhne Ltda. Control Integral de Obras</v>
          </cell>
        </row>
        <row r="11316">
          <cell r="B11316" t="str">
            <v>Listado de Insumos</v>
          </cell>
        </row>
        <row r="11318">
          <cell r="A11318">
            <v>43132</v>
          </cell>
          <cell r="C11318" t="str">
            <v>INSTITUTO DISTRITAL DE RECREACION Y</v>
          </cell>
          <cell r="E11318" t="str">
            <v>Página **</v>
          </cell>
        </row>
        <row r="11321">
          <cell r="A11321" t="str">
            <v>Código</v>
          </cell>
          <cell r="B11321" t="str">
            <v>Descripción</v>
          </cell>
          <cell r="D11321" t="str">
            <v>Unidad</v>
          </cell>
          <cell r="F11321" t="str">
            <v>Referencia</v>
          </cell>
        </row>
        <row r="11324">
          <cell r="A11324">
            <v>100748</v>
          </cell>
          <cell r="B11324" t="str">
            <v>MdeO PISO POLVO/LADRILLO (NO USAR)</v>
          </cell>
          <cell r="C11324" t="str">
            <v>M2</v>
          </cell>
          <cell r="E11324">
            <v>41607</v>
          </cell>
          <cell r="F11324">
            <v>12007</v>
          </cell>
        </row>
        <row r="11325">
          <cell r="A11325">
            <v>102928</v>
          </cell>
          <cell r="B11325" t="str">
            <v>MdeO PISOS CERAMICOS (NO USAR)</v>
          </cell>
          <cell r="C11325" t="str">
            <v>M2</v>
          </cell>
          <cell r="E11325">
            <v>39882</v>
          </cell>
          <cell r="F11325">
            <v>9747</v>
          </cell>
        </row>
        <row r="11326">
          <cell r="A11326">
            <v>101299</v>
          </cell>
          <cell r="B11326" t="str">
            <v>MdeO PISOS PORCELANATO (60X60) (NO</v>
          </cell>
          <cell r="C11326" t="str">
            <v>M2</v>
          </cell>
          <cell r="E11326">
            <v>40135</v>
          </cell>
          <cell r="F11326">
            <v>18000</v>
          </cell>
        </row>
        <row r="11327">
          <cell r="A11327">
            <v>102929</v>
          </cell>
          <cell r="B11327" t="str">
            <v>MdeO PLACA AEREA EN STEEL DECK (NO</v>
          </cell>
          <cell r="C11327" t="str">
            <v>UN</v>
          </cell>
          <cell r="E11327">
            <v>39882</v>
          </cell>
          <cell r="F11327">
            <v>9052</v>
          </cell>
        </row>
        <row r="11328">
          <cell r="A11328">
            <v>102087</v>
          </cell>
          <cell r="B11328" t="str">
            <v>MdeO PLACA Alig. Piso 1 h=.35 (NO USAR)</v>
          </cell>
          <cell r="C11328" t="str">
            <v>M2</v>
          </cell>
          <cell r="E11328">
            <v>43069</v>
          </cell>
          <cell r="F11328">
            <v>32749</v>
          </cell>
        </row>
        <row r="11329">
          <cell r="A11329">
            <v>102088</v>
          </cell>
          <cell r="B11329" t="str">
            <v>MdeO PLACA Alig. Piso 1 h=.50 (NO USAR)</v>
          </cell>
          <cell r="C11329" t="str">
            <v>M2</v>
          </cell>
          <cell r="E11329">
            <v>42326</v>
          </cell>
          <cell r="F11329">
            <v>29260</v>
          </cell>
        </row>
        <row r="11330">
          <cell r="A11330">
            <v>102094</v>
          </cell>
          <cell r="B11330" t="str">
            <v>MdeO PLACA Alig. Piso T h=.50 (NO USAR)</v>
          </cell>
          <cell r="C11330" t="str">
            <v>M2</v>
          </cell>
          <cell r="E11330">
            <v>42276</v>
          </cell>
          <cell r="F11330">
            <v>30888</v>
          </cell>
        </row>
        <row r="11331">
          <cell r="A11331">
            <v>102096</v>
          </cell>
          <cell r="B11331" t="str">
            <v>MdeO PLACA BASE 0.15 (NO USAR)</v>
          </cell>
          <cell r="C11331" t="str">
            <v>M2</v>
          </cell>
          <cell r="E11331">
            <v>43069</v>
          </cell>
          <cell r="F11331">
            <v>16332</v>
          </cell>
        </row>
        <row r="11332">
          <cell r="A11332">
            <v>102095</v>
          </cell>
          <cell r="B11332" t="str">
            <v>MdeO PLACA BASE CONCRETO e=8CM (NO</v>
          </cell>
          <cell r="C11332" t="str">
            <v>M2</v>
          </cell>
          <cell r="E11332">
            <v>41072</v>
          </cell>
          <cell r="F11332">
            <v>8388</v>
          </cell>
        </row>
        <row r="11333">
          <cell r="A11333">
            <v>104218</v>
          </cell>
          <cell r="B11333" t="str">
            <v>MdeO PLACA DE 10 CM ANDEN (NO USAR)</v>
          </cell>
          <cell r="C11333" t="str">
            <v>M2</v>
          </cell>
          <cell r="E11333">
            <v>40973</v>
          </cell>
          <cell r="F11333">
            <v>9694</v>
          </cell>
        </row>
        <row r="11334">
          <cell r="A11334">
            <v>102149</v>
          </cell>
          <cell r="B11334" t="str">
            <v>MdeO PLACA FLOTANTE 0.90** (NO USAR)</v>
          </cell>
          <cell r="C11334" t="str">
            <v>M2</v>
          </cell>
          <cell r="E11334">
            <v>39882</v>
          </cell>
          <cell r="F11334">
            <v>26464</v>
          </cell>
        </row>
        <row r="11335">
          <cell r="A11335">
            <v>102150</v>
          </cell>
          <cell r="B11335" t="str">
            <v>MdeO PLANCHUELA MARMOL (NO USAR)</v>
          </cell>
          <cell r="C11335" t="str">
            <v>M2</v>
          </cell>
          <cell r="E11335">
            <v>40131</v>
          </cell>
          <cell r="F11335">
            <v>18799</v>
          </cell>
        </row>
        <row r="11336">
          <cell r="A11336">
            <v>101626</v>
          </cell>
          <cell r="B11336" t="str">
            <v>MdeO PLANTA (NO USAR)</v>
          </cell>
          <cell r="C11336" t="str">
            <v>UN</v>
          </cell>
          <cell r="E11336">
            <v>39888</v>
          </cell>
          <cell r="F11336">
            <v>444532</v>
          </cell>
        </row>
        <row r="11337">
          <cell r="A11337">
            <v>100683</v>
          </cell>
          <cell r="B11337" t="str">
            <v>MdeO Plantación Arbol</v>
          </cell>
          <cell r="C11337" t="str">
            <v>UN</v>
          </cell>
          <cell r="E11337">
            <v>39882</v>
          </cell>
          <cell r="F11337">
            <v>28826</v>
          </cell>
        </row>
        <row r="11338">
          <cell r="A11338">
            <v>102151</v>
          </cell>
          <cell r="B11338" t="str">
            <v>MdeO POYO COCINA (NO USAR)</v>
          </cell>
          <cell r="C11338" t="str">
            <v>ML</v>
          </cell>
          <cell r="E11338">
            <v>43073</v>
          </cell>
          <cell r="F11338">
            <v>10191</v>
          </cell>
        </row>
        <row r="11339">
          <cell r="A11339">
            <v>102152</v>
          </cell>
          <cell r="B11339" t="str">
            <v>MdeO PREFABRICACION TOPES PARQ. (NO</v>
          </cell>
          <cell r="C11339" t="str">
            <v>ML</v>
          </cell>
          <cell r="E11339">
            <v>39882</v>
          </cell>
          <cell r="F11339">
            <v>6933</v>
          </cell>
        </row>
        <row r="11340">
          <cell r="A11340">
            <v>100014</v>
          </cell>
          <cell r="B11340" t="str">
            <v>MdeO pruebas hidraulicas (NO USAR)</v>
          </cell>
          <cell r="C11340" t="str">
            <v>DD</v>
          </cell>
          <cell r="E11340">
            <v>40135</v>
          </cell>
          <cell r="F11340">
            <v>52700</v>
          </cell>
        </row>
        <row r="11341">
          <cell r="A11341">
            <v>103128</v>
          </cell>
          <cell r="B11341" t="str">
            <v>MdeO PUERTA MADERA (Hech/Inst) (NO</v>
          </cell>
          <cell r="C11341" t="str">
            <v>UN</v>
          </cell>
          <cell r="E11341">
            <v>39882</v>
          </cell>
          <cell r="F11341">
            <v>133344</v>
          </cell>
        </row>
        <row r="11342">
          <cell r="A11342">
            <v>102153</v>
          </cell>
          <cell r="B11342" t="str">
            <v>MdeO PUERTA MADERA MARCO+HOJA</v>
          </cell>
          <cell r="C11342" t="str">
            <v>UN</v>
          </cell>
          <cell r="E11342">
            <v>41095</v>
          </cell>
          <cell r="F11342">
            <v>152924</v>
          </cell>
        </row>
        <row r="11343">
          <cell r="A11343">
            <v>102155</v>
          </cell>
          <cell r="B11343" t="str">
            <v>MdeO PUNTO AGUA CALI(Inc.Subc.Hidraulic)</v>
          </cell>
          <cell r="C11343" t="str">
            <v>UN</v>
          </cell>
          <cell r="E11343">
            <v>40131</v>
          </cell>
          <cell r="F11343">
            <v>45722</v>
          </cell>
        </row>
        <row r="11344">
          <cell r="A11344">
            <v>102154</v>
          </cell>
          <cell r="B11344" t="str">
            <v>MdeO PUNTO AGUA FRIA</v>
          </cell>
          <cell r="C11344" t="str">
            <v>UN</v>
          </cell>
          <cell r="E11344">
            <v>40131</v>
          </cell>
          <cell r="F11344">
            <v>49057</v>
          </cell>
        </row>
        <row r="11345">
          <cell r="A11345">
            <v>102157</v>
          </cell>
          <cell r="B11345" t="str">
            <v>MdeO PUNTO DESAGUE3"-4"(Inc.Subc.Hidrau)</v>
          </cell>
          <cell r="C11345" t="str">
            <v>UN</v>
          </cell>
          <cell r="E11345">
            <v>42145</v>
          </cell>
          <cell r="F11345">
            <v>62373</v>
          </cell>
        </row>
        <row r="11346">
          <cell r="A11346">
            <v>102768</v>
          </cell>
          <cell r="B11346" t="str">
            <v>MdeO PUNTO SUMINISTRO Galv. (NO USAR)</v>
          </cell>
          <cell r="C11346" t="str">
            <v>UN</v>
          </cell>
          <cell r="E11346">
            <v>39882</v>
          </cell>
          <cell r="F11346">
            <v>7235</v>
          </cell>
        </row>
        <row r="11347">
          <cell r="A11347">
            <v>102158</v>
          </cell>
          <cell r="B11347" t="str">
            <v>MdeO RAMPA h= .10 (NO USAR)</v>
          </cell>
          <cell r="C11347" t="str">
            <v>M2</v>
          </cell>
          <cell r="E11347">
            <v>39882</v>
          </cell>
          <cell r="F11347">
            <v>14910</v>
          </cell>
        </row>
        <row r="11348">
          <cell r="A11348">
            <v>102159</v>
          </cell>
          <cell r="B11348" t="str">
            <v>MdeO RECEBO BASE-ASFALTO (NO USAR)</v>
          </cell>
          <cell r="C11348" t="str">
            <v>M3</v>
          </cell>
          <cell r="E11348">
            <v>39882</v>
          </cell>
          <cell r="F11348">
            <v>8500</v>
          </cell>
        </row>
        <row r="11349">
          <cell r="A11349">
            <v>103129</v>
          </cell>
          <cell r="B11349" t="str">
            <v>MdeO RED DE COBRE (NO USAR)</v>
          </cell>
          <cell r="C11349" t="str">
            <v>ML</v>
          </cell>
          <cell r="E11349">
            <v>39882</v>
          </cell>
          <cell r="F11349">
            <v>5253</v>
          </cell>
        </row>
        <row r="11350">
          <cell r="A11350">
            <v>101301</v>
          </cell>
          <cell r="B11350" t="str">
            <v>MdeO RED DE COBRE 1" (NO USAR)</v>
          </cell>
          <cell r="C11350" t="str">
            <v>ML</v>
          </cell>
          <cell r="E11350">
            <v>40131</v>
          </cell>
          <cell r="F11350">
            <v>8008</v>
          </cell>
        </row>
        <row r="11351">
          <cell r="A11351">
            <v>102160</v>
          </cell>
          <cell r="B11351" t="str">
            <v>MdeO RED DE SUMINISTRO (NO USAR)</v>
          </cell>
          <cell r="C11351" t="str">
            <v>ML</v>
          </cell>
          <cell r="E11351">
            <v>40113</v>
          </cell>
          <cell r="F11351">
            <v>5567</v>
          </cell>
        </row>
        <row r="11352">
          <cell r="A11352">
            <v>101027</v>
          </cell>
          <cell r="B11352" t="str">
            <v>MdeO RED ELECTRICA PROVISIONAL 50m</v>
          </cell>
          <cell r="C11352" t="str">
            <v>UN</v>
          </cell>
          <cell r="E11352">
            <v>40135</v>
          </cell>
          <cell r="F11352">
            <v>873453</v>
          </cell>
        </row>
        <row r="11353">
          <cell r="A11353">
            <v>102161</v>
          </cell>
          <cell r="B11353" t="str">
            <v>MdeO RED SUMIN Galv.1"(Inc.Subc.Hidra) (NO</v>
          </cell>
          <cell r="C11353" t="str">
            <v>ML</v>
          </cell>
          <cell r="E11353">
            <v>40131</v>
          </cell>
          <cell r="F11353">
            <v>16715</v>
          </cell>
        </row>
        <row r="11354">
          <cell r="A11354">
            <v>101035</v>
          </cell>
          <cell r="B11354" t="str">
            <v>MdeO RED SUMINI PVC 3/4"Inc:Subc.Hidra (NO</v>
          </cell>
          <cell r="C11354" t="str">
            <v>ML</v>
          </cell>
          <cell r="E11354">
            <v>40131</v>
          </cell>
          <cell r="F11354">
            <v>9080</v>
          </cell>
        </row>
        <row r="11355">
          <cell r="A11355">
            <v>102371</v>
          </cell>
          <cell r="B11355" t="str">
            <v>MdeO RED SUMINIGalv. 1/2"(Inc.Subc.Hidra. (NO</v>
          </cell>
          <cell r="C11355" t="str">
            <v>ML</v>
          </cell>
          <cell r="E11355">
            <v>40131</v>
          </cell>
          <cell r="F11355">
            <v>13815</v>
          </cell>
        </row>
        <row r="11356">
          <cell r="A11356">
            <v>103130</v>
          </cell>
          <cell r="B11356" t="str">
            <v>MdeO RED SUMINISTRO Galv. (NO USAR)</v>
          </cell>
          <cell r="C11356" t="str">
            <v>ML</v>
          </cell>
          <cell r="E11356">
            <v>39882</v>
          </cell>
          <cell r="F11356">
            <v>14470</v>
          </cell>
        </row>
        <row r="11357">
          <cell r="A11357">
            <v>101031</v>
          </cell>
          <cell r="B11357" t="str">
            <v>MdeO RED SUMINISTRO Galv. 3/4" (NO</v>
          </cell>
          <cell r="C11357" t="str">
            <v>ML</v>
          </cell>
          <cell r="E11357">
            <v>40135</v>
          </cell>
          <cell r="F11357">
            <v>7954</v>
          </cell>
        </row>
        <row r="11358">
          <cell r="A11358">
            <v>101178</v>
          </cell>
          <cell r="B11358" t="str">
            <v>MdeO REF ZAPATAS Y PLACA (Inc:Corte y Fig</v>
          </cell>
          <cell r="C11358" t="str">
            <v>kg</v>
          </cell>
          <cell r="E11358">
            <v>41547</v>
          </cell>
          <cell r="F11358">
            <v>260</v>
          </cell>
        </row>
        <row r="11359">
          <cell r="A11359">
            <v>102162</v>
          </cell>
          <cell r="B11359" t="str">
            <v>MdeO REFLECTOR DE PISO 250W (NO USAR)</v>
          </cell>
          <cell r="C11359" t="str">
            <v>UN</v>
          </cell>
          <cell r="E11359">
            <v>40131</v>
          </cell>
          <cell r="F11359">
            <v>11710</v>
          </cell>
        </row>
        <row r="11360">
          <cell r="A11360">
            <v>102372</v>
          </cell>
          <cell r="B11360" t="str">
            <v>MdeO REFLECTOR DE PISO 400W (NO</v>
          </cell>
          <cell r="C11360" t="str">
            <v>UN</v>
          </cell>
          <cell r="E11360">
            <v>40131</v>
          </cell>
          <cell r="F11360">
            <v>11710</v>
          </cell>
        </row>
        <row r="11361">
          <cell r="A11361">
            <v>103131</v>
          </cell>
          <cell r="B11361" t="str">
            <v>MdeO REFLECTOR DE PISO** (NO USAR)</v>
          </cell>
          <cell r="C11361" t="str">
            <v>UN</v>
          </cell>
          <cell r="E11361">
            <v>39882</v>
          </cell>
          <cell r="F11361">
            <v>10926</v>
          </cell>
        </row>
        <row r="11362">
          <cell r="A11362">
            <v>102164</v>
          </cell>
          <cell r="B11362" t="str">
            <v>MdeO REFUERZO HIERRO COLUMNA (NO</v>
          </cell>
          <cell r="C11362" t="str">
            <v>TN</v>
          </cell>
          <cell r="E11362">
            <v>42066</v>
          </cell>
          <cell r="F11362">
            <v>416042</v>
          </cell>
        </row>
        <row r="11363">
          <cell r="A11363">
            <v>102165</v>
          </cell>
          <cell r="B11363" t="str">
            <v>MdeO REFUERZO HIERRO MUROS (NO</v>
          </cell>
          <cell r="C11363" t="str">
            <v>TN</v>
          </cell>
          <cell r="E11363">
            <v>40921</v>
          </cell>
          <cell r="F11363">
            <v>378040</v>
          </cell>
        </row>
        <row r="11364">
          <cell r="A11364">
            <v>102163</v>
          </cell>
          <cell r="B11364" t="str">
            <v>MdeO REFUERZO HIERRO VIGAS 60.000PSI</v>
          </cell>
          <cell r="C11364" t="str">
            <v>TN</v>
          </cell>
          <cell r="E11364">
            <v>40921</v>
          </cell>
          <cell r="F11364">
            <v>378040</v>
          </cell>
        </row>
        <row r="11365">
          <cell r="A11365">
            <v>103132</v>
          </cell>
          <cell r="B11365" t="str">
            <v>MdeO REFUERZO MALLA kg (NO USAR)</v>
          </cell>
          <cell r="C11365" t="str">
            <v>KG</v>
          </cell>
          <cell r="E11365">
            <v>39882</v>
          </cell>
          <cell r="F11365">
            <v>401</v>
          </cell>
        </row>
        <row r="11366">
          <cell r="A11366">
            <v>103133</v>
          </cell>
          <cell r="B11366" t="str">
            <v>MdeO REFUERZO MALLA MUROS (NO USAR)</v>
          </cell>
          <cell r="C11366" t="str">
            <v>M2</v>
          </cell>
          <cell r="E11366">
            <v>39882</v>
          </cell>
          <cell r="F11366">
            <v>468</v>
          </cell>
        </row>
        <row r="11367">
          <cell r="A11367">
            <v>102167</v>
          </cell>
          <cell r="B11367" t="str">
            <v>MdeO REFUERZO MALLA PLACA MACI (NO</v>
          </cell>
          <cell r="C11367" t="str">
            <v>M2</v>
          </cell>
          <cell r="E11367">
            <v>42296</v>
          </cell>
          <cell r="F11367">
            <v>515</v>
          </cell>
        </row>
        <row r="11368">
          <cell r="A11368">
            <v>102166</v>
          </cell>
          <cell r="B11368" t="str">
            <v>MdeO REFUERZO MALLA VIGAS (NO USAR)</v>
          </cell>
          <cell r="C11368" t="str">
            <v>M2</v>
          </cell>
          <cell r="E11368">
            <v>41729</v>
          </cell>
          <cell r="F11368">
            <v>452</v>
          </cell>
        </row>
        <row r="11369">
          <cell r="A11369">
            <v>1481</v>
          </cell>
          <cell r="B11369" t="str">
            <v>MdeO REGISTRO (NO USAR)</v>
          </cell>
          <cell r="C11369" t="str">
            <v>UN</v>
          </cell>
          <cell r="E11369">
            <v>40131</v>
          </cell>
          <cell r="F11369">
            <v>4772</v>
          </cell>
        </row>
        <row r="11370">
          <cell r="A11370">
            <v>101023</v>
          </cell>
          <cell r="B11370" t="str">
            <v>MdeO REGISTRO 1" (NO USAR)</v>
          </cell>
          <cell r="C11370" t="str">
            <v>UN</v>
          </cell>
          <cell r="E11370">
            <v>41017</v>
          </cell>
          <cell r="F11370">
            <v>5135</v>
          </cell>
        </row>
        <row r="11371">
          <cell r="A11371">
            <v>102373</v>
          </cell>
          <cell r="B11371" t="str">
            <v>MdeO REGISTRO 1" + Subc.Hidrauilic. (NO</v>
          </cell>
          <cell r="C11371" t="str">
            <v>UN</v>
          </cell>
          <cell r="E11371">
            <v>40131</v>
          </cell>
          <cell r="F11371">
            <v>34084</v>
          </cell>
        </row>
        <row r="11372">
          <cell r="A11372">
            <v>101018</v>
          </cell>
          <cell r="B11372" t="str">
            <v>MdeO REGISTRO 1/2" (NO USAR)</v>
          </cell>
          <cell r="C11372" t="str">
            <v>UN</v>
          </cell>
          <cell r="E11372">
            <v>41259</v>
          </cell>
          <cell r="F11372">
            <v>5135</v>
          </cell>
        </row>
        <row r="11373">
          <cell r="A11373">
            <v>102374</v>
          </cell>
          <cell r="B11373" t="str">
            <v>MdeO REGISTRO 1/2" + Subc.Hidraulic. (NO</v>
          </cell>
          <cell r="C11373" t="str">
            <v>UN</v>
          </cell>
          <cell r="E11373">
            <v>40131</v>
          </cell>
          <cell r="F11373">
            <v>16427</v>
          </cell>
        </row>
        <row r="11375">
          <cell r="B11375" t="str">
            <v>Tekhne Ltda. Control Integral de Obras</v>
          </cell>
        </row>
        <row r="11379">
          <cell r="B11379" t="str">
            <v>Listado de Insumos</v>
          </cell>
        </row>
        <row r="11381">
          <cell r="A11381">
            <v>43132</v>
          </cell>
          <cell r="C11381" t="str">
            <v>INSTITUTO DISTRITAL DE RECREACION Y</v>
          </cell>
          <cell r="E11381" t="str">
            <v>Página **</v>
          </cell>
        </row>
        <row r="11384">
          <cell r="A11384" t="str">
            <v>Código</v>
          </cell>
          <cell r="B11384" t="str">
            <v>Descripción</v>
          </cell>
          <cell r="D11384" t="str">
            <v>Unidad</v>
          </cell>
          <cell r="F11384" t="str">
            <v>Referencia</v>
          </cell>
        </row>
        <row r="11387">
          <cell r="A11387">
            <v>101020</v>
          </cell>
          <cell r="B11387" t="str">
            <v>MdeO REGISTRO 11/2" (NO USAR)</v>
          </cell>
          <cell r="C11387" t="str">
            <v>UN</v>
          </cell>
          <cell r="E11387">
            <v>42179</v>
          </cell>
          <cell r="F11387">
            <v>5396</v>
          </cell>
        </row>
        <row r="11388">
          <cell r="A11388">
            <v>102375</v>
          </cell>
          <cell r="B11388" t="str">
            <v>MdeO REGISTRO 11/2"+Subc.Hidraulic. (NO</v>
          </cell>
          <cell r="C11388" t="str">
            <v>UN</v>
          </cell>
          <cell r="E11388">
            <v>40131</v>
          </cell>
          <cell r="F11388">
            <v>26922</v>
          </cell>
        </row>
        <row r="11389">
          <cell r="A11389">
            <v>101022</v>
          </cell>
          <cell r="B11389" t="str">
            <v>MdeO REGISTRO 2 1/2" (NO USAR)</v>
          </cell>
          <cell r="C11389" t="str">
            <v>UN</v>
          </cell>
          <cell r="E11389">
            <v>40131</v>
          </cell>
          <cell r="F11389">
            <v>4772</v>
          </cell>
        </row>
        <row r="11390">
          <cell r="A11390">
            <v>102376</v>
          </cell>
          <cell r="B11390" t="str">
            <v>MdeO REGISTRO 2 1/2" +Subc.Hidraulic. (NO</v>
          </cell>
          <cell r="C11390" t="str">
            <v>UN</v>
          </cell>
          <cell r="E11390">
            <v>40131</v>
          </cell>
          <cell r="F11390">
            <v>60363</v>
          </cell>
        </row>
        <row r="11391">
          <cell r="A11391">
            <v>101021</v>
          </cell>
          <cell r="B11391" t="str">
            <v>MdeO REGISTRO 2" (NO USAR)</v>
          </cell>
          <cell r="C11391" t="str">
            <v>UN</v>
          </cell>
          <cell r="E11391">
            <v>42010</v>
          </cell>
          <cell r="F11391">
            <v>5770</v>
          </cell>
        </row>
        <row r="11392">
          <cell r="A11392">
            <v>102377</v>
          </cell>
          <cell r="B11392" t="str">
            <v>MdeO REGISTRO 2"+Subc.Hidraulic. (NO</v>
          </cell>
          <cell r="C11392" t="str">
            <v>UN</v>
          </cell>
          <cell r="E11392">
            <v>40131</v>
          </cell>
          <cell r="F11392">
            <v>90605</v>
          </cell>
        </row>
        <row r="11393">
          <cell r="A11393">
            <v>101019</v>
          </cell>
          <cell r="B11393" t="str">
            <v>MdeO REGISTRO 3/4" (NO USAR)</v>
          </cell>
          <cell r="C11393" t="str">
            <v>UN</v>
          </cell>
          <cell r="E11393">
            <v>40131</v>
          </cell>
          <cell r="F11393">
            <v>4772</v>
          </cell>
        </row>
        <row r="11394">
          <cell r="A11394">
            <v>102378</v>
          </cell>
          <cell r="B11394" t="str">
            <v>MdeO REGISTRO 3/4" +Subc.Hidraulic. (NO</v>
          </cell>
          <cell r="C11394" t="str">
            <v>UN</v>
          </cell>
          <cell r="E11394">
            <v>40131</v>
          </cell>
          <cell r="F11394">
            <v>27478</v>
          </cell>
        </row>
        <row r="11395">
          <cell r="A11395">
            <v>103134</v>
          </cell>
          <cell r="B11395" t="str">
            <v>MdeO REGULADOR GAS RP 40 (NO USAR)</v>
          </cell>
          <cell r="C11395" t="str">
            <v>UN</v>
          </cell>
          <cell r="E11395">
            <v>39882</v>
          </cell>
          <cell r="F11395">
            <v>1881</v>
          </cell>
        </row>
        <row r="11396">
          <cell r="A11396">
            <v>102770</v>
          </cell>
          <cell r="B11396" t="str">
            <v>MdeO REJILLA (NO USAR)</v>
          </cell>
          <cell r="C11396" t="str">
            <v>UN</v>
          </cell>
          <cell r="E11396">
            <v>39882</v>
          </cell>
          <cell r="F11396">
            <v>4028</v>
          </cell>
        </row>
        <row r="11397">
          <cell r="A11397">
            <v>102168</v>
          </cell>
          <cell r="B11397" t="str">
            <v>MdeO REJILLA PLASTICA O SIFON (NO</v>
          </cell>
          <cell r="C11397" t="str">
            <v>UN</v>
          </cell>
          <cell r="E11397">
            <v>42143</v>
          </cell>
          <cell r="F11397">
            <v>4905</v>
          </cell>
        </row>
        <row r="11398">
          <cell r="A11398">
            <v>102169</v>
          </cell>
          <cell r="B11398" t="str">
            <v>MdeO RELLENOS RECEBO.Comp.Mec. (NO</v>
          </cell>
          <cell r="C11398" t="str">
            <v>M3</v>
          </cell>
          <cell r="E11398">
            <v>42094</v>
          </cell>
          <cell r="F11398">
            <v>9730</v>
          </cell>
        </row>
        <row r="11399">
          <cell r="A11399">
            <v>102170</v>
          </cell>
          <cell r="B11399" t="str">
            <v>MdeO REMATES LADRILLO PRENSADO (NO</v>
          </cell>
          <cell r="C11399" t="str">
            <v>ML</v>
          </cell>
          <cell r="E11399">
            <v>40135</v>
          </cell>
          <cell r="F11399">
            <v>4500</v>
          </cell>
        </row>
        <row r="11400">
          <cell r="A11400">
            <v>102171</v>
          </cell>
          <cell r="B11400" t="str">
            <v>MdeO RESANES GENERALES (NO USAR)</v>
          </cell>
          <cell r="C11400" t="str">
            <v>M2</v>
          </cell>
          <cell r="E11400">
            <v>39882</v>
          </cell>
          <cell r="F11400">
            <v>3195</v>
          </cell>
        </row>
        <row r="11401">
          <cell r="A11401">
            <v>103135</v>
          </cell>
          <cell r="B11401" t="str">
            <v>MdeO RETENIDA MEDIA TENSION (NO USAR)</v>
          </cell>
          <cell r="C11401" t="str">
            <v>UN</v>
          </cell>
          <cell r="E11401">
            <v>39882</v>
          </cell>
          <cell r="F11401">
            <v>4579</v>
          </cell>
        </row>
        <row r="11402">
          <cell r="A11402">
            <v>102172</v>
          </cell>
          <cell r="B11402" t="str">
            <v>MdeO RETIRO DE SOBRANTES (NO USAR)</v>
          </cell>
          <cell r="C11402" t="str">
            <v>M3</v>
          </cell>
          <cell r="E11402">
            <v>41711</v>
          </cell>
          <cell r="F11402">
            <v>6162.74</v>
          </cell>
        </row>
        <row r="11403">
          <cell r="A11403">
            <v>103136</v>
          </cell>
          <cell r="B11403" t="str">
            <v>MdeO RUSTICO PLACAS (NO USAR)</v>
          </cell>
          <cell r="C11403" t="str">
            <v>M2</v>
          </cell>
          <cell r="E11403">
            <v>39882</v>
          </cell>
          <cell r="F11403">
            <v>4473</v>
          </cell>
        </row>
        <row r="11404">
          <cell r="A11404">
            <v>101413</v>
          </cell>
          <cell r="B11404" t="str">
            <v>MdeO SALIDA LAMPARA TOMA PVC (NO</v>
          </cell>
          <cell r="C11404" t="str">
            <v>UN</v>
          </cell>
          <cell r="E11404">
            <v>40131</v>
          </cell>
          <cell r="F11404">
            <v>50902</v>
          </cell>
        </row>
        <row r="11405">
          <cell r="A11405">
            <v>102379</v>
          </cell>
          <cell r="B11405" t="str">
            <v>MdeO SALIDA LAMPARA TOMA</v>
          </cell>
          <cell r="C11405" t="str">
            <v>UN</v>
          </cell>
          <cell r="E11405">
            <v>40131</v>
          </cell>
          <cell r="F11405">
            <v>84579</v>
          </cell>
        </row>
        <row r="11406">
          <cell r="A11406">
            <v>103137</v>
          </cell>
          <cell r="B11406" t="str">
            <v>MdeO SALIDA ALARMA PVC (NO USAR)</v>
          </cell>
          <cell r="C11406" t="str">
            <v>UN</v>
          </cell>
          <cell r="E11406">
            <v>39882</v>
          </cell>
          <cell r="F11406">
            <v>9037</v>
          </cell>
        </row>
        <row r="11407">
          <cell r="A11407">
            <v>3573</v>
          </cell>
          <cell r="B11407" t="str">
            <v>MdeO SALIDA BOMBA TRIFASICA + Subc.</v>
          </cell>
          <cell r="C11407" t="str">
            <v>UN</v>
          </cell>
          <cell r="E11407">
            <v>40135</v>
          </cell>
          <cell r="F11407">
            <v>80531</v>
          </cell>
        </row>
        <row r="11408">
          <cell r="A11408">
            <v>103138</v>
          </cell>
          <cell r="B11408" t="str">
            <v>MdeO SALIDA FOTOCELDA (NO USAR)</v>
          </cell>
          <cell r="C11408" t="str">
            <v>UN</v>
          </cell>
          <cell r="E11408">
            <v>39888</v>
          </cell>
          <cell r="F11408">
            <v>18073</v>
          </cell>
        </row>
        <row r="11409">
          <cell r="A11409">
            <v>102173</v>
          </cell>
          <cell r="B11409" t="str">
            <v>MdeO SALIDA MONOFASICA (NO USAR)</v>
          </cell>
          <cell r="C11409" t="str">
            <v>UN</v>
          </cell>
          <cell r="E11409">
            <v>41429</v>
          </cell>
          <cell r="F11409">
            <v>41262</v>
          </cell>
        </row>
        <row r="11410">
          <cell r="A11410">
            <v>102440</v>
          </cell>
          <cell r="B11410" t="str">
            <v>MdeO SALIDA MONOFASICA + Subc. Elect.</v>
          </cell>
          <cell r="C11410" t="str">
            <v>UN</v>
          </cell>
          <cell r="E11410">
            <v>40197</v>
          </cell>
          <cell r="F11410">
            <v>47132</v>
          </cell>
        </row>
        <row r="11411">
          <cell r="A11411">
            <v>103139</v>
          </cell>
          <cell r="B11411" t="str">
            <v>MdeO SALIDA SONIDO (NO USAR)</v>
          </cell>
          <cell r="C11411" t="str">
            <v>UN</v>
          </cell>
          <cell r="E11411">
            <v>39888</v>
          </cell>
          <cell r="F11411">
            <v>9037</v>
          </cell>
        </row>
        <row r="11412">
          <cell r="A11412">
            <v>103140</v>
          </cell>
          <cell r="B11412" t="str">
            <v>MdeO SALIDA TELEFONO/TIMBRE (NO</v>
          </cell>
          <cell r="C11412" t="str">
            <v>UN</v>
          </cell>
          <cell r="E11412">
            <v>39888</v>
          </cell>
          <cell r="F11412">
            <v>18073</v>
          </cell>
        </row>
        <row r="11413">
          <cell r="A11413">
            <v>101414</v>
          </cell>
          <cell r="B11413" t="str">
            <v>MdeO SALIDA TOMA SENCILLA MURO (NO</v>
          </cell>
          <cell r="C11413" t="str">
            <v>UN</v>
          </cell>
          <cell r="E11413">
            <v>40131</v>
          </cell>
          <cell r="F11413">
            <v>18074</v>
          </cell>
        </row>
        <row r="11414">
          <cell r="A11414">
            <v>102380</v>
          </cell>
          <cell r="B11414" t="str">
            <v>MdeO SALIDA TRIFASICA +Subcont.Electric.. (NO</v>
          </cell>
          <cell r="C11414" t="str">
            <v>UN</v>
          </cell>
          <cell r="E11414">
            <v>40131</v>
          </cell>
          <cell r="F11414">
            <v>82300</v>
          </cell>
        </row>
        <row r="11415">
          <cell r="A11415">
            <v>101302</v>
          </cell>
          <cell r="B11415" t="str">
            <v>MdeO SALIDA TRIFASICA. (NO USAR)</v>
          </cell>
          <cell r="C11415" t="str">
            <v>UN</v>
          </cell>
          <cell r="E11415">
            <v>40131</v>
          </cell>
          <cell r="F11415">
            <v>60364</v>
          </cell>
        </row>
        <row r="11416">
          <cell r="A11416">
            <v>103166</v>
          </cell>
          <cell r="B11416" t="str">
            <v>MdeO SALIDA TV (NO USAR)</v>
          </cell>
          <cell r="C11416" t="str">
            <v>UN</v>
          </cell>
          <cell r="E11416">
            <v>39882</v>
          </cell>
          <cell r="F11416">
            <v>41674</v>
          </cell>
        </row>
        <row r="11417">
          <cell r="A11417">
            <v>103167</v>
          </cell>
          <cell r="B11417" t="str">
            <v>MdeO SALIDA VENTILADOR (NO USAR)</v>
          </cell>
          <cell r="C11417" t="str">
            <v>UN</v>
          </cell>
          <cell r="E11417">
            <v>39882</v>
          </cell>
          <cell r="F11417">
            <v>18073</v>
          </cell>
        </row>
        <row r="11418">
          <cell r="A11418">
            <v>102174</v>
          </cell>
          <cell r="B11418" t="str">
            <v>MdeO SALIDA VOZ Y DATOS (NO USAR)</v>
          </cell>
          <cell r="C11418" t="str">
            <v>UN</v>
          </cell>
          <cell r="E11418">
            <v>40165</v>
          </cell>
          <cell r="F11418">
            <v>18000</v>
          </cell>
        </row>
        <row r="11419">
          <cell r="A11419">
            <v>101768</v>
          </cell>
          <cell r="B11419" t="str">
            <v>MdeO SANITARIO FLUXOMETRO</v>
          </cell>
          <cell r="C11419" t="str">
            <v>UN</v>
          </cell>
          <cell r="E11419">
            <v>40632</v>
          </cell>
          <cell r="F11419">
            <v>41774</v>
          </cell>
        </row>
        <row r="11420">
          <cell r="A11420">
            <v>102175</v>
          </cell>
          <cell r="B11420" t="str">
            <v>MdeO SANITARIO FLUXOMETRO</v>
          </cell>
          <cell r="C11420" t="str">
            <v>UN</v>
          </cell>
          <cell r="E11420">
            <v>41480</v>
          </cell>
          <cell r="F11420">
            <v>42394</v>
          </cell>
        </row>
        <row r="11421">
          <cell r="A11421">
            <v>103168</v>
          </cell>
          <cell r="B11421" t="str">
            <v>MdeO SANITARIO TANQUE (INSTALACION)</v>
          </cell>
          <cell r="C11421" t="str">
            <v>UN</v>
          </cell>
          <cell r="E11421">
            <v>39882</v>
          </cell>
          <cell r="F11421">
            <v>23150</v>
          </cell>
        </row>
        <row r="11422">
          <cell r="A11422">
            <v>102176</v>
          </cell>
          <cell r="B11422" t="str">
            <v>MdeO SARDINEL EN SITIO (NO USAR)</v>
          </cell>
          <cell r="C11422" t="str">
            <v>ML</v>
          </cell>
          <cell r="E11422">
            <v>41737</v>
          </cell>
          <cell r="F11422">
            <v>10922</v>
          </cell>
        </row>
        <row r="11423">
          <cell r="A11423">
            <v>103169</v>
          </cell>
          <cell r="B11423" t="str">
            <v>MdeO SHUTE DE BASURAS (Inst) (NO USAR)</v>
          </cell>
          <cell r="C11423" t="str">
            <v>UN</v>
          </cell>
          <cell r="E11423">
            <v>39885</v>
          </cell>
          <cell r="F11423">
            <v>30192</v>
          </cell>
        </row>
        <row r="11424">
          <cell r="A11424">
            <v>100779</v>
          </cell>
          <cell r="B11424" t="str">
            <v>MdeO Siembra de Arbol</v>
          </cell>
          <cell r="C11424" t="str">
            <v>UN</v>
          </cell>
          <cell r="E11424">
            <v>42790</v>
          </cell>
          <cell r="F11424">
            <v>9159</v>
          </cell>
        </row>
        <row r="11425">
          <cell r="A11425">
            <v>100975</v>
          </cell>
          <cell r="B11425" t="str">
            <v>MdeO Siembra de Enredadera con estruct. (NO</v>
          </cell>
          <cell r="C11425" t="str">
            <v>UN</v>
          </cell>
          <cell r="E11425">
            <v>42790</v>
          </cell>
          <cell r="F11425">
            <v>30844</v>
          </cell>
        </row>
        <row r="11426">
          <cell r="A11426">
            <v>103170</v>
          </cell>
          <cell r="B11426" t="str">
            <v>MdeO SIKA FACHADA (NO USAR)</v>
          </cell>
          <cell r="C11426" t="str">
            <v>M2</v>
          </cell>
          <cell r="E11426">
            <v>39885</v>
          </cell>
          <cell r="F11426">
            <v>2343</v>
          </cell>
        </row>
        <row r="11427">
          <cell r="A11427">
            <v>102177</v>
          </cell>
          <cell r="B11427" t="str">
            <v>MdeO SIKA FACHADA (NO USAR)</v>
          </cell>
          <cell r="C11427" t="str">
            <v>M2</v>
          </cell>
          <cell r="E11427">
            <v>41066</v>
          </cell>
          <cell r="F11427">
            <v>4947</v>
          </cell>
        </row>
        <row r="11428">
          <cell r="A11428">
            <v>103381</v>
          </cell>
          <cell r="B11428" t="str">
            <v>MdeO SOBRECIMIENTOS 0.25 (NO USAR)</v>
          </cell>
          <cell r="C11428" t="str">
            <v>ML</v>
          </cell>
          <cell r="E11428">
            <v>39888</v>
          </cell>
          <cell r="F11428">
            <v>11642</v>
          </cell>
        </row>
        <row r="11429">
          <cell r="A11429">
            <v>102178</v>
          </cell>
          <cell r="B11429" t="str">
            <v>MdeO STEEL DECK (NO USAR)</v>
          </cell>
          <cell r="C11429" t="str">
            <v>M2</v>
          </cell>
          <cell r="E11429">
            <v>39888</v>
          </cell>
          <cell r="F11429">
            <v>13419</v>
          </cell>
        </row>
        <row r="11430">
          <cell r="A11430">
            <v>103382</v>
          </cell>
          <cell r="B11430" t="str">
            <v>MdeO STEEL DECK (NO USAR)</v>
          </cell>
          <cell r="C11430" t="str">
            <v>M2</v>
          </cell>
          <cell r="E11430">
            <v>39888</v>
          </cell>
          <cell r="F11430">
            <v>13419</v>
          </cell>
        </row>
        <row r="11431">
          <cell r="A11431">
            <v>103189</v>
          </cell>
          <cell r="B11431" t="str">
            <v>MdeO SUBESTACION LOCAL (NO USAR)</v>
          </cell>
          <cell r="C11431" t="str">
            <v>UN</v>
          </cell>
          <cell r="E11431">
            <v>39888</v>
          </cell>
          <cell r="F11431">
            <v>127212</v>
          </cell>
        </row>
        <row r="11432">
          <cell r="A11432">
            <v>101594</v>
          </cell>
          <cell r="B11432" t="str">
            <v>MdeO Subtablero (NO USAR)</v>
          </cell>
          <cell r="C11432" t="str">
            <v>UN</v>
          </cell>
          <cell r="E11432">
            <v>40135</v>
          </cell>
          <cell r="F11432">
            <v>444532</v>
          </cell>
        </row>
        <row r="11433">
          <cell r="A11433">
            <v>103190</v>
          </cell>
          <cell r="B11433" t="str">
            <v>MdeO SUPERACUSTICO (NO USAR)</v>
          </cell>
          <cell r="C11433" t="str">
            <v>M2</v>
          </cell>
          <cell r="E11433">
            <v>39885</v>
          </cell>
          <cell r="F11433">
            <v>3913</v>
          </cell>
        </row>
        <row r="11434">
          <cell r="A11434">
            <v>102179</v>
          </cell>
          <cell r="B11434" t="str">
            <v>MdeO Tabl.PARCIALES 4 CIRCUIT (NO USAR)</v>
          </cell>
          <cell r="C11434" t="str">
            <v>UN</v>
          </cell>
          <cell r="E11434">
            <v>40131</v>
          </cell>
          <cell r="F11434">
            <v>32609</v>
          </cell>
        </row>
        <row r="11435">
          <cell r="A11435">
            <v>103191</v>
          </cell>
          <cell r="B11435" t="str">
            <v>MdeO Tabl.PARCIALES 4 CIRCUIT (NO USAR)</v>
          </cell>
          <cell r="C11435" t="str">
            <v>UN</v>
          </cell>
          <cell r="E11435">
            <v>39888</v>
          </cell>
          <cell r="F11435">
            <v>22000</v>
          </cell>
        </row>
        <row r="11436">
          <cell r="A11436">
            <v>103192</v>
          </cell>
          <cell r="B11436" t="str">
            <v>MdeO Tabl.PARCIALES 12-CIRCUIT (NO</v>
          </cell>
          <cell r="C11436" t="str">
            <v>UN</v>
          </cell>
          <cell r="E11436">
            <v>39888</v>
          </cell>
          <cell r="F11436">
            <v>72290</v>
          </cell>
        </row>
        <row r="11438">
          <cell r="B11438" t="str">
            <v>Tekhne Ltda. Control Integral de Obras</v>
          </cell>
        </row>
        <row r="11442">
          <cell r="B11442" t="str">
            <v>Listado de Insumos</v>
          </cell>
        </row>
        <row r="11444">
          <cell r="A11444">
            <v>43132</v>
          </cell>
          <cell r="C11444" t="str">
            <v>INSTITUTO DISTRITAL DE RECREACION Y</v>
          </cell>
          <cell r="E11444" t="str">
            <v>Página **</v>
          </cell>
        </row>
        <row r="11447">
          <cell r="A11447" t="str">
            <v>Código</v>
          </cell>
          <cell r="B11447" t="str">
            <v>Descripción</v>
          </cell>
          <cell r="D11447" t="str">
            <v>Unidad</v>
          </cell>
          <cell r="F11447" t="str">
            <v>Referencia</v>
          </cell>
        </row>
        <row r="11450">
          <cell r="A11450">
            <v>103193</v>
          </cell>
          <cell r="B11450" t="str">
            <v>MdeO Tabl.PARCIALES 18-CIRCUIT (NO</v>
          </cell>
          <cell r="C11450" t="str">
            <v>UN</v>
          </cell>
          <cell r="E11450">
            <v>39883</v>
          </cell>
          <cell r="F11450">
            <v>72292</v>
          </cell>
        </row>
        <row r="11451">
          <cell r="A11451">
            <v>102259</v>
          </cell>
          <cell r="B11451" t="str">
            <v>MdeO Tabl.PARCIALES 30-CIRCUIT (NO USAR)</v>
          </cell>
          <cell r="C11451" t="str">
            <v>UN</v>
          </cell>
          <cell r="E11451">
            <v>42859</v>
          </cell>
          <cell r="F11451">
            <v>103118</v>
          </cell>
        </row>
        <row r="11452">
          <cell r="A11452">
            <v>102381</v>
          </cell>
          <cell r="B11452" t="str">
            <v>MdeO Tabl.PARCIALES4</v>
          </cell>
          <cell r="C11452" t="str">
            <v>UN</v>
          </cell>
          <cell r="E11452">
            <v>40131</v>
          </cell>
          <cell r="F11452">
            <v>60166</v>
          </cell>
        </row>
        <row r="11453">
          <cell r="A11453">
            <v>104305</v>
          </cell>
          <cell r="B11453" t="str">
            <v>MdeO TABLERO 12 CIRCUITOS (NO USAR)</v>
          </cell>
          <cell r="C11453" t="str">
            <v>UN</v>
          </cell>
          <cell r="E11453">
            <v>41120</v>
          </cell>
          <cell r="F11453">
            <v>40097</v>
          </cell>
        </row>
        <row r="11454">
          <cell r="A11454">
            <v>104348</v>
          </cell>
          <cell r="B11454" t="str">
            <v>MdeO TABLERO 6 CIRCUITOS (NO USAR)</v>
          </cell>
          <cell r="C11454" t="str">
            <v>UN</v>
          </cell>
          <cell r="E11454">
            <v>41072</v>
          </cell>
          <cell r="F11454">
            <v>40097</v>
          </cell>
        </row>
        <row r="11455">
          <cell r="A11455">
            <v>101573</v>
          </cell>
          <cell r="B11455" t="str">
            <v>MdeO Tablero conexiones luminarias (NO</v>
          </cell>
          <cell r="C11455" t="str">
            <v>UN</v>
          </cell>
          <cell r="E11455">
            <v>39888</v>
          </cell>
          <cell r="F11455">
            <v>444532</v>
          </cell>
        </row>
        <row r="11456">
          <cell r="A11456">
            <v>103194</v>
          </cell>
          <cell r="B11456" t="str">
            <v>MdeO TABLERO Gral. 10 CUENTAS (NO</v>
          </cell>
          <cell r="C11456" t="str">
            <v>UN</v>
          </cell>
          <cell r="E11456">
            <v>41120</v>
          </cell>
          <cell r="F11456">
            <v>1443495</v>
          </cell>
        </row>
        <row r="11457">
          <cell r="A11457">
            <v>101572</v>
          </cell>
          <cell r="B11457" t="str">
            <v>MdeO Tablero interrup industrial 3x1000A(NO</v>
          </cell>
          <cell r="C11457" t="str">
            <v>UN</v>
          </cell>
          <cell r="E11457">
            <v>39888</v>
          </cell>
          <cell r="F11457">
            <v>444532</v>
          </cell>
        </row>
        <row r="11458">
          <cell r="A11458">
            <v>101586</v>
          </cell>
          <cell r="B11458" t="str">
            <v>MdeO Tablero Transformador (NO USAR)</v>
          </cell>
          <cell r="C11458" t="str">
            <v>UN</v>
          </cell>
          <cell r="E11458">
            <v>39888</v>
          </cell>
          <cell r="F11458">
            <v>444532</v>
          </cell>
        </row>
        <row r="11459">
          <cell r="A11459">
            <v>101560</v>
          </cell>
          <cell r="B11459" t="str">
            <v>MdeO Tablero y Transporte (NO USAR)</v>
          </cell>
          <cell r="C11459" t="str">
            <v>UN</v>
          </cell>
          <cell r="E11459">
            <v>42832</v>
          </cell>
          <cell r="F11459">
            <v>92689</v>
          </cell>
        </row>
        <row r="11460">
          <cell r="A11460">
            <v>101312</v>
          </cell>
          <cell r="B11460" t="str">
            <v>MdeO TABLERO. S/PUERTA 36-CIRCUITOS (NO</v>
          </cell>
          <cell r="C11460" t="str">
            <v>UN</v>
          </cell>
          <cell r="E11460">
            <v>41059</v>
          </cell>
          <cell r="F11460">
            <v>120291</v>
          </cell>
        </row>
        <row r="11461">
          <cell r="A11461">
            <v>102180</v>
          </cell>
          <cell r="B11461" t="str">
            <v>MdeO TABLETA /TABLON GRESS (NO USAR)</v>
          </cell>
          <cell r="C11461" t="str">
            <v>M2</v>
          </cell>
          <cell r="E11461">
            <v>41477</v>
          </cell>
          <cell r="F11461">
            <v>14580</v>
          </cell>
        </row>
        <row r="11462">
          <cell r="A11462">
            <v>103195</v>
          </cell>
          <cell r="B11462" t="str">
            <v>MdeO TABLETA /TABLON. (NO USAR)</v>
          </cell>
          <cell r="C11462" t="str">
            <v>M2</v>
          </cell>
          <cell r="E11462">
            <v>39888</v>
          </cell>
          <cell r="F11462">
            <v>8833</v>
          </cell>
        </row>
        <row r="11463">
          <cell r="A11463">
            <v>103196</v>
          </cell>
          <cell r="B11463" t="str">
            <v>MdeO TABLEX (NO USAR)</v>
          </cell>
          <cell r="C11463" t="str">
            <v>M2</v>
          </cell>
          <cell r="E11463">
            <v>39888</v>
          </cell>
          <cell r="F11463">
            <v>5591</v>
          </cell>
        </row>
        <row r="11464">
          <cell r="A11464">
            <v>102441</v>
          </cell>
          <cell r="B11464" t="str">
            <v>MdeO TANQUE ELEVADO (CONEX) PVC+ Subc.</v>
          </cell>
          <cell r="C11464" t="str">
            <v>UN</v>
          </cell>
          <cell r="E11464">
            <v>40165</v>
          </cell>
          <cell r="F11464">
            <v>307688</v>
          </cell>
        </row>
        <row r="11465">
          <cell r="A11465">
            <v>102181</v>
          </cell>
          <cell r="B11465" t="str">
            <v>MdeO TANQUE ELEVADO (CONEXION) PVC</v>
          </cell>
          <cell r="C11465" t="str">
            <v>UN</v>
          </cell>
          <cell r="E11465">
            <v>40165</v>
          </cell>
          <cell r="F11465">
            <v>159070</v>
          </cell>
        </row>
        <row r="11466">
          <cell r="A11466">
            <v>103197</v>
          </cell>
          <cell r="B11466" t="str">
            <v>MdeO TANQUE ELEVADO Galv. (NO USAR)</v>
          </cell>
          <cell r="C11466" t="str">
            <v>UN</v>
          </cell>
          <cell r="E11466">
            <v>39888</v>
          </cell>
          <cell r="F11466">
            <v>80000</v>
          </cell>
        </row>
        <row r="11467">
          <cell r="A11467">
            <v>102183</v>
          </cell>
          <cell r="B11467" t="str">
            <v>MdeO TAPA POZO VIA (NO USAR)</v>
          </cell>
          <cell r="C11467" t="str">
            <v>UN</v>
          </cell>
          <cell r="E11467">
            <v>40134</v>
          </cell>
          <cell r="F11467">
            <v>14461</v>
          </cell>
        </row>
        <row r="11468">
          <cell r="A11468">
            <v>102184</v>
          </cell>
          <cell r="B11468" t="str">
            <v>MdeO TAPA REGISTRO 20X20 PLASTICA (NO</v>
          </cell>
          <cell r="C11468" t="str">
            <v>UN</v>
          </cell>
          <cell r="E11468">
            <v>41459</v>
          </cell>
          <cell r="F11468">
            <v>5146</v>
          </cell>
        </row>
        <row r="11469">
          <cell r="A11469">
            <v>104072</v>
          </cell>
          <cell r="B11469" t="str">
            <v>MdeO TAPA REGISTRO ALUMINIO 20X20 (NO</v>
          </cell>
          <cell r="C11469" t="str">
            <v>und</v>
          </cell>
          <cell r="E11469">
            <v>40672</v>
          </cell>
          <cell r="F11469">
            <v>4929</v>
          </cell>
        </row>
        <row r="11470">
          <cell r="A11470">
            <v>102185</v>
          </cell>
          <cell r="B11470" t="str">
            <v>MdeO TAPA SUMIDERO 95X45 (NO USAR)</v>
          </cell>
          <cell r="C11470" t="str">
            <v>UN</v>
          </cell>
          <cell r="E11470">
            <v>40067</v>
          </cell>
          <cell r="F11470">
            <v>14461</v>
          </cell>
        </row>
        <row r="11471">
          <cell r="A11471">
            <v>102754</v>
          </cell>
          <cell r="B11471" t="str">
            <v>MdeO TEJA ASBESTO CEMENTO (NO</v>
          </cell>
          <cell r="C11471" t="str">
            <v>M2</v>
          </cell>
          <cell r="E11471">
            <v>39888</v>
          </cell>
          <cell r="F11471">
            <v>8056</v>
          </cell>
        </row>
        <row r="11472">
          <cell r="A11472">
            <v>103198</v>
          </cell>
          <cell r="B11472" t="str">
            <v>MdeO TEJA CINDU (NO USAR)</v>
          </cell>
          <cell r="C11472" t="str">
            <v>M2</v>
          </cell>
          <cell r="E11472">
            <v>39888</v>
          </cell>
          <cell r="F11472">
            <v>4473</v>
          </cell>
        </row>
        <row r="11473">
          <cell r="A11473">
            <v>102186</v>
          </cell>
          <cell r="B11473" t="str">
            <v>MdeO TEJA ESPAÑOLA ETERNIT (NO</v>
          </cell>
          <cell r="C11473" t="str">
            <v>M2</v>
          </cell>
          <cell r="E11473">
            <v>41828</v>
          </cell>
          <cell r="F11473">
            <v>9400</v>
          </cell>
        </row>
        <row r="11474">
          <cell r="A11474">
            <v>103199</v>
          </cell>
          <cell r="B11474" t="str">
            <v>MdeO TEJA ESPAÑOLA ETERNIT (NO USAR)</v>
          </cell>
          <cell r="C11474" t="str">
            <v>M2</v>
          </cell>
          <cell r="E11474">
            <v>39888</v>
          </cell>
          <cell r="F11474">
            <v>7250</v>
          </cell>
        </row>
        <row r="11475">
          <cell r="A11475">
            <v>100012</v>
          </cell>
          <cell r="B11475" t="str">
            <v>MdeO Tejas especiales (NO USAR)</v>
          </cell>
          <cell r="C11475" t="str">
            <v>M2</v>
          </cell>
          <cell r="E11475">
            <v>41057</v>
          </cell>
          <cell r="F11475">
            <v>21316</v>
          </cell>
        </row>
        <row r="11476">
          <cell r="A11476">
            <v>103383</v>
          </cell>
          <cell r="B11476" t="str">
            <v>MdeO TENDIDO DE CABLE CONCENTRICO 2X8</v>
          </cell>
          <cell r="C11476" t="str">
            <v>ML</v>
          </cell>
          <cell r="E11476">
            <v>39888</v>
          </cell>
          <cell r="F11476">
            <v>1772</v>
          </cell>
        </row>
        <row r="11477">
          <cell r="A11477">
            <v>103384</v>
          </cell>
          <cell r="B11477" t="str">
            <v>MdeO TENDIDO DE CABLE TRENZADO</v>
          </cell>
          <cell r="C11477" t="str">
            <v>ML</v>
          </cell>
          <cell r="E11477">
            <v>39888</v>
          </cell>
          <cell r="F11477">
            <v>2449</v>
          </cell>
        </row>
        <row r="11478">
          <cell r="A11478">
            <v>103400</v>
          </cell>
          <cell r="B11478" t="str">
            <v>MdeO TIMBRE BOTON (NO USAR)</v>
          </cell>
          <cell r="C11478" t="str">
            <v>UN</v>
          </cell>
          <cell r="E11478">
            <v>39888</v>
          </cell>
          <cell r="F11478">
            <v>64681</v>
          </cell>
        </row>
        <row r="11479">
          <cell r="A11479">
            <v>103469</v>
          </cell>
          <cell r="B11479" t="str">
            <v>MdeO TINA (INSTALACION COMPLETA)</v>
          </cell>
          <cell r="C11479" t="str">
            <v>UN</v>
          </cell>
          <cell r="E11479">
            <v>39888</v>
          </cell>
          <cell r="F11479">
            <v>104370</v>
          </cell>
        </row>
        <row r="11480">
          <cell r="A11480">
            <v>103470</v>
          </cell>
          <cell r="B11480" t="str">
            <v>MdeO TINTILLA SOBRE MADERA LIN (NO</v>
          </cell>
          <cell r="C11480" t="str">
            <v>ML</v>
          </cell>
          <cell r="E11480">
            <v>39888</v>
          </cell>
          <cell r="F11480">
            <v>1948</v>
          </cell>
        </row>
        <row r="11481">
          <cell r="A11481">
            <v>103471</v>
          </cell>
          <cell r="B11481" t="str">
            <v>MdeO TINTILLA SOBRE MADERA LLE (NO</v>
          </cell>
          <cell r="C11481" t="str">
            <v>M2</v>
          </cell>
          <cell r="E11481">
            <v>39888</v>
          </cell>
          <cell r="F11481">
            <v>10091</v>
          </cell>
        </row>
        <row r="11482">
          <cell r="A11482">
            <v>103472</v>
          </cell>
          <cell r="B11482" t="str">
            <v>MdeO TINTILLA SOBRE MUEBLES (NO</v>
          </cell>
          <cell r="C11482" t="str">
            <v>M2</v>
          </cell>
          <cell r="E11482">
            <v>39888</v>
          </cell>
          <cell r="F11482">
            <v>33831</v>
          </cell>
        </row>
        <row r="11483">
          <cell r="A11483">
            <v>103473</v>
          </cell>
          <cell r="B11483" t="str">
            <v>MdeO TOALLERO METALICO (NO USAR)</v>
          </cell>
          <cell r="C11483" t="str">
            <v>UN</v>
          </cell>
          <cell r="E11483">
            <v>39888</v>
          </cell>
          <cell r="F11483">
            <v>6485</v>
          </cell>
        </row>
        <row r="11484">
          <cell r="A11484">
            <v>103474</v>
          </cell>
          <cell r="B11484" t="str">
            <v>MdeO TRAGANTE (NO USAR)</v>
          </cell>
          <cell r="C11484" t="str">
            <v>UN</v>
          </cell>
          <cell r="E11484">
            <v>39888</v>
          </cell>
          <cell r="F11484">
            <v>4674</v>
          </cell>
        </row>
        <row r="11485">
          <cell r="A11485">
            <v>102188</v>
          </cell>
          <cell r="B11485" t="str">
            <v>MdeO TRANSFORMADOR (NO USAR)</v>
          </cell>
          <cell r="C11485" t="str">
            <v>UN</v>
          </cell>
          <cell r="E11485">
            <v>40134</v>
          </cell>
          <cell r="F11485">
            <v>478742</v>
          </cell>
        </row>
        <row r="11486">
          <cell r="A11486">
            <v>100766</v>
          </cell>
          <cell r="B11486" t="str">
            <v>MdeO TUBERIA CEMENTO 6" (NO USAR)</v>
          </cell>
          <cell r="C11486" t="str">
            <v>ML</v>
          </cell>
          <cell r="E11486">
            <v>40135</v>
          </cell>
          <cell r="F11486">
            <v>10123</v>
          </cell>
        </row>
        <row r="11487">
          <cell r="A11487">
            <v>102190</v>
          </cell>
          <cell r="B11487" t="str">
            <v>MdeO TUBERIA COBRE 1" (NO USAR)</v>
          </cell>
          <cell r="C11487" t="str">
            <v>ML</v>
          </cell>
          <cell r="E11487">
            <v>40165</v>
          </cell>
          <cell r="F11487">
            <v>1273</v>
          </cell>
        </row>
        <row r="11488">
          <cell r="A11488">
            <v>103475</v>
          </cell>
          <cell r="B11488" t="str">
            <v>MdeO TUBERIA COBRE 3/4" (NO USAR)</v>
          </cell>
          <cell r="C11488" t="str">
            <v>UN</v>
          </cell>
          <cell r="E11488">
            <v>39888</v>
          </cell>
          <cell r="F11488">
            <v>9545</v>
          </cell>
        </row>
        <row r="11489">
          <cell r="A11489">
            <v>100765</v>
          </cell>
          <cell r="B11489" t="str">
            <v>MdeO TUBERIA CONCRETO 12" (NO USAR)</v>
          </cell>
          <cell r="C11489" t="str">
            <v>ML</v>
          </cell>
          <cell r="E11489">
            <v>40134</v>
          </cell>
          <cell r="F11489">
            <v>28922</v>
          </cell>
        </row>
        <row r="11490">
          <cell r="A11490">
            <v>102189</v>
          </cell>
          <cell r="B11490" t="str">
            <v>MdeO TUBERIA DE CONCRETO 8" (NO USAR)</v>
          </cell>
          <cell r="C11490" t="str">
            <v>ML</v>
          </cell>
          <cell r="E11490">
            <v>42114</v>
          </cell>
          <cell r="F11490">
            <v>8901</v>
          </cell>
        </row>
        <row r="11491">
          <cell r="A11491">
            <v>102191</v>
          </cell>
          <cell r="B11491" t="str">
            <v>MdeO TUBERIA DE DRENAJE (NO USAR)</v>
          </cell>
          <cell r="C11491" t="str">
            <v>ML</v>
          </cell>
          <cell r="E11491">
            <v>42094</v>
          </cell>
          <cell r="F11491">
            <v>10745</v>
          </cell>
        </row>
        <row r="11492">
          <cell r="A11492">
            <v>101047</v>
          </cell>
          <cell r="B11492" t="str">
            <v>MdeO TUBERIA DE DRENAJE GRES 4" (NO</v>
          </cell>
          <cell r="C11492" t="str">
            <v>ML</v>
          </cell>
          <cell r="E11492">
            <v>40134</v>
          </cell>
          <cell r="F11492">
            <v>8677</v>
          </cell>
        </row>
        <row r="11493">
          <cell r="A11493">
            <v>102192</v>
          </cell>
          <cell r="B11493" t="str">
            <v>MdeO TUBERIA GRES 4" (1.0M)** (NO USAR)</v>
          </cell>
          <cell r="C11493" t="str">
            <v>ML</v>
          </cell>
          <cell r="E11493">
            <v>40134</v>
          </cell>
          <cell r="F11493">
            <v>8677</v>
          </cell>
        </row>
        <row r="11494">
          <cell r="A11494">
            <v>103476</v>
          </cell>
          <cell r="B11494" t="str">
            <v>MdeO TUBERIA GRES 6"-1.00 M (NO USAR)</v>
          </cell>
          <cell r="C11494" t="str">
            <v>ML</v>
          </cell>
          <cell r="E11494">
            <v>39888</v>
          </cell>
          <cell r="F11494">
            <v>9399</v>
          </cell>
        </row>
        <row r="11495">
          <cell r="A11495">
            <v>103477</v>
          </cell>
          <cell r="B11495" t="str">
            <v>MdeO TUBERIA GRES 8" A 10" (NO USAR)</v>
          </cell>
          <cell r="C11495" t="str">
            <v>ML</v>
          </cell>
          <cell r="E11495">
            <v>39888</v>
          </cell>
          <cell r="F11495">
            <v>10742</v>
          </cell>
        </row>
        <row r="11496">
          <cell r="A11496">
            <v>102193</v>
          </cell>
          <cell r="B11496" t="str">
            <v>MdeO TUBERIA GRES 8" A 10" (NO USAR)</v>
          </cell>
          <cell r="C11496" t="str">
            <v>ML</v>
          </cell>
          <cell r="E11496">
            <v>40135</v>
          </cell>
          <cell r="F11496">
            <v>10742</v>
          </cell>
        </row>
        <row r="11497">
          <cell r="A11497">
            <v>102195</v>
          </cell>
          <cell r="B11497" t="str">
            <v>MdeO TUBERIA NOVAFORT 400-500M (NO</v>
          </cell>
          <cell r="C11497" t="str">
            <v>ML</v>
          </cell>
          <cell r="E11497">
            <v>40135</v>
          </cell>
          <cell r="F11497">
            <v>6940</v>
          </cell>
        </row>
        <row r="11499">
          <cell r="A11499">
            <v>102194</v>
          </cell>
          <cell r="B11499" t="str">
            <v>MdeO TUBERIA NOVAFORT110- 350 MM (NO</v>
          </cell>
          <cell r="C11499" t="str">
            <v>ML</v>
          </cell>
          <cell r="D11499">
            <v>47418</v>
          </cell>
          <cell r="E11499">
            <v>41725</v>
          </cell>
          <cell r="F11499">
            <v>7138</v>
          </cell>
        </row>
        <row r="11501">
          <cell r="A11501">
            <v>101092</v>
          </cell>
          <cell r="B11501" t="str">
            <v>MdeO Unión Flexible Borracha 1 1/2" (NO</v>
          </cell>
          <cell r="C11501" t="str">
            <v>UN</v>
          </cell>
          <cell r="E11501">
            <v>40135</v>
          </cell>
          <cell r="F11501">
            <v>17500</v>
          </cell>
        </row>
        <row r="11503">
          <cell r="B11503" t="str">
            <v>Tekhne Ltda. Control Integral de Obras</v>
          </cell>
        </row>
        <row r="11507">
          <cell r="B11507" t="str">
            <v>Listado de Insumos</v>
          </cell>
        </row>
        <row r="11509">
          <cell r="A11509">
            <v>43132</v>
          </cell>
          <cell r="C11509" t="str">
            <v>INSTITUTO DISTRITAL DE RECREACION Y</v>
          </cell>
          <cell r="E11509" t="str">
            <v>Página **</v>
          </cell>
        </row>
        <row r="11512">
          <cell r="A11512" t="str">
            <v>Código</v>
          </cell>
          <cell r="B11512" t="str">
            <v>Descripción</v>
          </cell>
          <cell r="D11512" t="str">
            <v>Unidad</v>
          </cell>
          <cell r="F11512" t="str">
            <v>Referencia</v>
          </cell>
        </row>
        <row r="11515">
          <cell r="A11515">
            <v>101093</v>
          </cell>
          <cell r="B11515" t="str">
            <v>MdeO Unión Flexible Borracha 1 1/2" (NO</v>
          </cell>
          <cell r="C11515" t="str">
            <v>UN</v>
          </cell>
          <cell r="E11515">
            <v>40135</v>
          </cell>
          <cell r="F11515">
            <v>17500</v>
          </cell>
        </row>
        <row r="11516">
          <cell r="A11516">
            <v>102196</v>
          </cell>
          <cell r="B11516" t="str">
            <v>MdeO VACIADO CONC.POBRE** (NO USAR)</v>
          </cell>
          <cell r="C11516" t="str">
            <v>M3</v>
          </cell>
          <cell r="E11516">
            <v>41737</v>
          </cell>
          <cell r="F11516">
            <v>77384</v>
          </cell>
        </row>
        <row r="11517">
          <cell r="A11517">
            <v>102197</v>
          </cell>
          <cell r="B11517" t="str">
            <v>MdeO VALVULA DE BOLA 1/2" GAS (NO</v>
          </cell>
          <cell r="C11517" t="str">
            <v>UN</v>
          </cell>
          <cell r="E11517">
            <v>40569</v>
          </cell>
          <cell r="F11517">
            <v>1318</v>
          </cell>
        </row>
        <row r="11518">
          <cell r="A11518">
            <v>102387</v>
          </cell>
          <cell r="B11518" t="str">
            <v>MdeO VALVULA DE BOLA MEDIDOR 1/2" GAS</v>
          </cell>
          <cell r="C11518" t="str">
            <v>UN</v>
          </cell>
          <cell r="E11518">
            <v>40134</v>
          </cell>
          <cell r="F11518">
            <v>2068</v>
          </cell>
        </row>
        <row r="11519">
          <cell r="A11519">
            <v>102778</v>
          </cell>
          <cell r="B11519" t="str">
            <v>MdeO VALVULA LAVADERO (Inst) (NO USAR)</v>
          </cell>
          <cell r="C11519" t="str">
            <v>UN</v>
          </cell>
          <cell r="E11519">
            <v>39888</v>
          </cell>
          <cell r="F11519">
            <v>3800</v>
          </cell>
        </row>
        <row r="11520">
          <cell r="A11520">
            <v>103588</v>
          </cell>
          <cell r="B11520" t="str">
            <v>MdeO VENTAN. Mad. (Hech/Inst) (NO USAR)</v>
          </cell>
          <cell r="C11520" t="str">
            <v>M2</v>
          </cell>
          <cell r="E11520">
            <v>39888</v>
          </cell>
          <cell r="F11520">
            <v>76448</v>
          </cell>
        </row>
        <row r="11521">
          <cell r="A11521">
            <v>102198</v>
          </cell>
          <cell r="B11521" t="str">
            <v>MdeO VIGA AMARRE .20X.20 m.cierre (NO</v>
          </cell>
          <cell r="C11521" t="str">
            <v>M3</v>
          </cell>
          <cell r="E11521">
            <v>40165</v>
          </cell>
          <cell r="F11521">
            <v>130178</v>
          </cell>
        </row>
        <row r="11522">
          <cell r="A11522">
            <v>102200</v>
          </cell>
          <cell r="B11522" t="str">
            <v>MdeO VIGAS AEREAS DE CUBIERTA** (NO</v>
          </cell>
          <cell r="C11522" t="str">
            <v>M3</v>
          </cell>
          <cell r="E11522">
            <v>41431</v>
          </cell>
          <cell r="F11522">
            <v>171154</v>
          </cell>
        </row>
        <row r="11523">
          <cell r="A11523">
            <v>102201</v>
          </cell>
          <cell r="B11523" t="str">
            <v>MdeO VIGAS CANALES (NO USAR)</v>
          </cell>
          <cell r="C11523" t="str">
            <v>M3</v>
          </cell>
          <cell r="E11523">
            <v>41470</v>
          </cell>
          <cell r="F11523">
            <v>149120</v>
          </cell>
        </row>
        <row r="11524">
          <cell r="A11524">
            <v>102202</v>
          </cell>
          <cell r="B11524" t="str">
            <v>MdeO VIGAS DE CUBIERTA 15X15 (NO</v>
          </cell>
          <cell r="C11524" t="str">
            <v>M3</v>
          </cell>
          <cell r="E11524">
            <v>41068</v>
          </cell>
          <cell r="F11524">
            <v>147777</v>
          </cell>
        </row>
        <row r="11525">
          <cell r="A11525">
            <v>102199</v>
          </cell>
          <cell r="B11525" t="str">
            <v>MdeO VIIGA DE CIMENTACION** (NO USAR)</v>
          </cell>
          <cell r="C11525" t="str">
            <v>M3</v>
          </cell>
          <cell r="E11525">
            <v>41719</v>
          </cell>
          <cell r="F11525">
            <v>119736</v>
          </cell>
        </row>
        <row r="11526">
          <cell r="A11526">
            <v>102203</v>
          </cell>
          <cell r="B11526" t="str">
            <v>MdeO VINILO SOBRE PAÑETE 2 MANOS (NO</v>
          </cell>
          <cell r="C11526" t="str">
            <v>M2</v>
          </cell>
          <cell r="E11526">
            <v>41451</v>
          </cell>
          <cell r="F11526">
            <v>2853</v>
          </cell>
        </row>
        <row r="11527">
          <cell r="A11527">
            <v>102624</v>
          </cell>
          <cell r="B11527" t="str">
            <v>MdeO VINILO SOBRE PAÑETE 3 MANOS (NO</v>
          </cell>
          <cell r="C11527" t="str">
            <v>M2</v>
          </cell>
          <cell r="E11527">
            <v>40780</v>
          </cell>
          <cell r="F11527">
            <v>3978</v>
          </cell>
        </row>
        <row r="11528">
          <cell r="A11528">
            <v>102204</v>
          </cell>
          <cell r="B11528" t="str">
            <v>MdeO WASH PRIMER (NO USAR)</v>
          </cell>
          <cell r="C11528" t="str">
            <v>M2</v>
          </cell>
          <cell r="E11528">
            <v>40134</v>
          </cell>
          <cell r="F11528">
            <v>8315</v>
          </cell>
        </row>
        <row r="11529">
          <cell r="A11529">
            <v>102388</v>
          </cell>
          <cell r="B11529" t="str">
            <v>MdeO WASH PRIMER + Subc. de Pintura. (NO</v>
          </cell>
          <cell r="C11529" t="str">
            <v>M2</v>
          </cell>
          <cell r="E11529">
            <v>40134</v>
          </cell>
          <cell r="F11529">
            <v>42810</v>
          </cell>
        </row>
        <row r="11530">
          <cell r="A11530">
            <v>103589</v>
          </cell>
          <cell r="B11530" t="str">
            <v>MdeO ZOCALO MARMOL (NO USAR)</v>
          </cell>
          <cell r="C11530" t="str">
            <v>ML</v>
          </cell>
          <cell r="E11530">
            <v>39888</v>
          </cell>
          <cell r="F11530">
            <v>10742</v>
          </cell>
        </row>
        <row r="11531">
          <cell r="A11531">
            <v>103590</v>
          </cell>
          <cell r="B11531" t="str">
            <v>MdeO ZOCALO TABLETA/TABLON (NO</v>
          </cell>
          <cell r="C11531" t="str">
            <v>ML</v>
          </cell>
          <cell r="E11531">
            <v>39888</v>
          </cell>
          <cell r="F11531">
            <v>6714</v>
          </cell>
        </row>
        <row r="11532">
          <cell r="A11532">
            <v>102458</v>
          </cell>
          <cell r="B11532" t="str">
            <v>MdeOPAÑETE 1:3Inc. FILOS Y DILATACIONES</v>
          </cell>
          <cell r="C11532" t="str">
            <v>ML</v>
          </cell>
          <cell r="E11532">
            <v>40207</v>
          </cell>
          <cell r="F11532">
            <v>5155</v>
          </cell>
        </row>
        <row r="11533">
          <cell r="A11533">
            <v>102368</v>
          </cell>
          <cell r="B11533" t="str">
            <v>OFICIAL ACABADOS (JR PREST) IDRD</v>
          </cell>
          <cell r="C11533" t="str">
            <v>JR</v>
          </cell>
          <cell r="E11533">
            <v>43110</v>
          </cell>
          <cell r="F11533">
            <v>78192</v>
          </cell>
        </row>
        <row r="11534">
          <cell r="A11534">
            <v>3778</v>
          </cell>
          <cell r="B11534" t="str">
            <v>OFICIAL ADMON.+ PREST.(IDRD)</v>
          </cell>
          <cell r="C11534" t="str">
            <v>MS</v>
          </cell>
          <cell r="E11534">
            <v>43110</v>
          </cell>
          <cell r="F11534">
            <v>2345760</v>
          </cell>
        </row>
        <row r="11535">
          <cell r="A11535">
            <v>149</v>
          </cell>
          <cell r="B11535" t="str">
            <v>OFICIAL ALBAÑIL GENER.SIN/PREST. HORA</v>
          </cell>
          <cell r="C11535" t="str">
            <v>HH</v>
          </cell>
          <cell r="E11535">
            <v>43110</v>
          </cell>
          <cell r="F11535">
            <v>6510</v>
          </cell>
        </row>
        <row r="11536">
          <cell r="A11536">
            <v>3773</v>
          </cell>
          <cell r="B11536" t="str">
            <v>OFICIAL ALBAÑIL GENER+PREST HORA</v>
          </cell>
          <cell r="C11536" t="str">
            <v>HH</v>
          </cell>
          <cell r="E11536">
            <v>43110</v>
          </cell>
          <cell r="F11536">
            <v>9774</v>
          </cell>
        </row>
        <row r="11537">
          <cell r="A11537">
            <v>3639</v>
          </cell>
          <cell r="B11537" t="str">
            <v>OFICIAL ALBAÑILERIA ACABADOS SIN/PREST.</v>
          </cell>
          <cell r="C11537" t="str">
            <v>HR</v>
          </cell>
          <cell r="E11537">
            <v>43110</v>
          </cell>
          <cell r="F11537">
            <v>6835</v>
          </cell>
        </row>
        <row r="11538">
          <cell r="A11538">
            <v>100761</v>
          </cell>
          <cell r="B11538" t="str">
            <v>OFICIAL ALBAÑILERIA DE ACABADOS +</v>
          </cell>
          <cell r="C11538" t="str">
            <v>JR</v>
          </cell>
          <cell r="E11538">
            <v>43110</v>
          </cell>
          <cell r="F11538">
            <v>82102</v>
          </cell>
        </row>
        <row r="11539">
          <cell r="A11539">
            <v>2804</v>
          </cell>
          <cell r="B11539" t="str">
            <v>OFICIAL ALBAÑILERIA DE ACABADOS</v>
          </cell>
          <cell r="C11539" t="str">
            <v>JR</v>
          </cell>
          <cell r="E11539">
            <v>43110</v>
          </cell>
          <cell r="F11539">
            <v>54687</v>
          </cell>
        </row>
        <row r="11540">
          <cell r="A11540">
            <v>3662</v>
          </cell>
          <cell r="B11540" t="str">
            <v>OFICIAL ALBAÑILERIA GENERAL</v>
          </cell>
          <cell r="C11540" t="str">
            <v>JR</v>
          </cell>
          <cell r="E11540">
            <v>43110</v>
          </cell>
          <cell r="F11540">
            <v>78192</v>
          </cell>
        </row>
        <row r="11541">
          <cell r="A11541">
            <v>100755</v>
          </cell>
          <cell r="B11541" t="str">
            <v>OFICIAL ALBAÑILERIA GENERAL + PREST.</v>
          </cell>
          <cell r="C11541" t="str">
            <v>JR</v>
          </cell>
          <cell r="E11541">
            <v>43110</v>
          </cell>
          <cell r="F11541">
            <v>78192</v>
          </cell>
        </row>
        <row r="11542">
          <cell r="A11542">
            <v>106633</v>
          </cell>
          <cell r="B11542" t="str">
            <v>OFICIAL ALBAÑILERIA GENERAL +</v>
          </cell>
          <cell r="C11542" t="str">
            <v>JR</v>
          </cell>
          <cell r="E11542">
            <v>43110</v>
          </cell>
          <cell r="F11542">
            <v>105559</v>
          </cell>
        </row>
        <row r="11543">
          <cell r="A11543">
            <v>2937</v>
          </cell>
          <cell r="B11543" t="str">
            <v>OFICIAL ALBAÑILERIA GENERAL SIN/PREST.</v>
          </cell>
          <cell r="C11543" t="str">
            <v>JR</v>
          </cell>
          <cell r="E11543">
            <v>43110</v>
          </cell>
          <cell r="F11543">
            <v>52083</v>
          </cell>
        </row>
        <row r="11544">
          <cell r="A11544">
            <v>100807</v>
          </cell>
          <cell r="B11544" t="str">
            <v>OFICIAL CARPINTERIA EN OBRA +</v>
          </cell>
          <cell r="C11544" t="str">
            <v>JR</v>
          </cell>
          <cell r="E11544">
            <v>43110</v>
          </cell>
          <cell r="F11544">
            <v>80147</v>
          </cell>
        </row>
        <row r="11545">
          <cell r="A11545">
            <v>3169</v>
          </cell>
          <cell r="B11545" t="str">
            <v>OFICIAL CARPINTERIA EN OBRA SIN/PREST.</v>
          </cell>
          <cell r="C11545" t="str">
            <v>JR</v>
          </cell>
          <cell r="E11545">
            <v>43110</v>
          </cell>
          <cell r="F11545">
            <v>53385</v>
          </cell>
        </row>
        <row r="11546">
          <cell r="A11546">
            <v>104573</v>
          </cell>
          <cell r="B11546" t="str">
            <v>OFICIAL CARPINTERIA MADERA</v>
          </cell>
          <cell r="C11546" t="str">
            <v>JR</v>
          </cell>
          <cell r="E11546">
            <v>43110</v>
          </cell>
          <cell r="F11546">
            <v>89920</v>
          </cell>
        </row>
        <row r="11547">
          <cell r="A11547">
            <v>100805</v>
          </cell>
          <cell r="B11547" t="str">
            <v>OFICIAL CARPINTERIA METALICA</v>
          </cell>
          <cell r="C11547" t="str">
            <v>JR</v>
          </cell>
          <cell r="E11547">
            <v>43110</v>
          </cell>
          <cell r="F11547">
            <v>89920</v>
          </cell>
        </row>
        <row r="11548">
          <cell r="A11548">
            <v>3788</v>
          </cell>
          <cell r="B11548" t="str">
            <v>OFICIAL CARPINTERIA METALICA TALLER</v>
          </cell>
          <cell r="C11548" t="str">
            <v>JR</v>
          </cell>
          <cell r="E11548">
            <v>43110</v>
          </cell>
          <cell r="F11548">
            <v>59895</v>
          </cell>
        </row>
        <row r="11549">
          <cell r="A11549">
            <v>105925</v>
          </cell>
          <cell r="B11549" t="str">
            <v>OFICIAL ELECTROMECANICA</v>
          </cell>
          <cell r="C11549" t="str">
            <v>JR</v>
          </cell>
          <cell r="E11549">
            <v>43110</v>
          </cell>
          <cell r="F11549">
            <v>89920</v>
          </cell>
        </row>
        <row r="11550">
          <cell r="A11550">
            <v>100762</v>
          </cell>
          <cell r="B11550" t="str">
            <v>OFICIAL INST. ELECTRICAS + PREST.(IDRD)</v>
          </cell>
          <cell r="C11550" t="str">
            <v>JR</v>
          </cell>
          <cell r="E11550">
            <v>43110</v>
          </cell>
          <cell r="F11550">
            <v>82102</v>
          </cell>
        </row>
        <row r="11551">
          <cell r="A11551">
            <v>102501</v>
          </cell>
          <cell r="B11551" t="str">
            <v>OFICIAL INST. ELECTRICAS + PREST.(IDRD)</v>
          </cell>
          <cell r="C11551" t="str">
            <v>JR</v>
          </cell>
          <cell r="E11551">
            <v>43110</v>
          </cell>
          <cell r="F11551">
            <v>82102</v>
          </cell>
        </row>
        <row r="11552">
          <cell r="A11552">
            <v>3269</v>
          </cell>
          <cell r="B11552" t="str">
            <v>OFICIAL INST. ELECTRICAS SIN/PREST.</v>
          </cell>
          <cell r="C11552" t="str">
            <v>JR</v>
          </cell>
          <cell r="E11552">
            <v>43110</v>
          </cell>
          <cell r="F11552">
            <v>54687</v>
          </cell>
        </row>
        <row r="11553">
          <cell r="A11553">
            <v>106635</v>
          </cell>
          <cell r="B11553" t="str">
            <v>OFICIAL INST. HIDRAULICAS + PREST.(IDRD).</v>
          </cell>
          <cell r="C11553" t="str">
            <v>JR</v>
          </cell>
          <cell r="E11553">
            <v>43110</v>
          </cell>
          <cell r="F11553">
            <v>82102</v>
          </cell>
        </row>
        <row r="11554">
          <cell r="A11554">
            <v>100763</v>
          </cell>
          <cell r="B11554" t="str">
            <v>OFICIAL INST. SANITARIAS + PREST.(IDRD).</v>
          </cell>
          <cell r="C11554" t="str">
            <v>JR</v>
          </cell>
          <cell r="E11554">
            <v>43110</v>
          </cell>
          <cell r="F11554">
            <v>82102</v>
          </cell>
        </row>
        <row r="11555">
          <cell r="A11555">
            <v>3386</v>
          </cell>
          <cell r="B11555" t="str">
            <v>OFICIAL INST. SANITARIAS SIN/PREST.</v>
          </cell>
          <cell r="C11555" t="str">
            <v>JR</v>
          </cell>
          <cell r="E11555">
            <v>43110</v>
          </cell>
          <cell r="F11555">
            <v>54687</v>
          </cell>
        </row>
        <row r="11556">
          <cell r="A11556">
            <v>100806</v>
          </cell>
          <cell r="B11556" t="str">
            <v>OFICIAL PINTURA + PREST.(IDRD)</v>
          </cell>
          <cell r="C11556" t="str">
            <v>JR</v>
          </cell>
          <cell r="E11556">
            <v>43110</v>
          </cell>
          <cell r="F11556">
            <v>82102</v>
          </cell>
        </row>
        <row r="11557">
          <cell r="A11557">
            <v>3452</v>
          </cell>
          <cell r="B11557" t="str">
            <v>OFICIAL PINTURA SIN/PREST.</v>
          </cell>
          <cell r="C11557" t="str">
            <v>JR</v>
          </cell>
          <cell r="E11557">
            <v>43110</v>
          </cell>
          <cell r="F11557">
            <v>54687</v>
          </cell>
        </row>
        <row r="11558">
          <cell r="A11558">
            <v>1558</v>
          </cell>
          <cell r="B11558" t="str">
            <v>OFICIAL POR ADMON. SIN PREST. (MES).</v>
          </cell>
          <cell r="C11558" t="str">
            <v>MS</v>
          </cell>
          <cell r="E11558">
            <v>43110</v>
          </cell>
          <cell r="F11558">
            <v>1562490</v>
          </cell>
        </row>
        <row r="11559">
          <cell r="A11559">
            <v>104937</v>
          </cell>
          <cell r="B11559" t="str">
            <v>OFICIAL TRABAJOS ALTURA</v>
          </cell>
          <cell r="C11559" t="str">
            <v>JR</v>
          </cell>
          <cell r="E11559">
            <v>43110</v>
          </cell>
          <cell r="F11559">
            <v>92665</v>
          </cell>
        </row>
        <row r="11560">
          <cell r="A11560">
            <v>102910</v>
          </cell>
          <cell r="B11560" t="str">
            <v>OPERARIO DE EQUIPO TRATAMIENTO +</v>
          </cell>
          <cell r="C11560" t="str">
            <v>JR</v>
          </cell>
          <cell r="E11560">
            <v>40339</v>
          </cell>
          <cell r="F11560">
            <v>131200</v>
          </cell>
        </row>
        <row r="11561">
          <cell r="A11561">
            <v>100855</v>
          </cell>
          <cell r="B11561" t="str">
            <v>PERSONAL DE OBRA (ADMINISTRAC.</v>
          </cell>
          <cell r="C11561" t="str">
            <v>DD</v>
          </cell>
          <cell r="E11561">
            <v>39549</v>
          </cell>
          <cell r="F11561">
            <v>25000</v>
          </cell>
        </row>
        <row r="11562">
          <cell r="A11562">
            <v>100956</v>
          </cell>
          <cell r="B11562" t="str">
            <v>Plaqueta Acrilico para marcación exterior (2x1 cm)</v>
          </cell>
          <cell r="C11562" t="str">
            <v>UN</v>
          </cell>
          <cell r="E11562">
            <v>40506</v>
          </cell>
          <cell r="F11562">
            <v>1500</v>
          </cell>
        </row>
        <row r="11563">
          <cell r="A11563">
            <v>9999</v>
          </cell>
          <cell r="B11563" t="str">
            <v>PORCENTAJE CONTRATO</v>
          </cell>
          <cell r="C11563" t="str">
            <v>%</v>
          </cell>
          <cell r="E11563">
            <v>39892</v>
          </cell>
          <cell r="F11563">
            <v>1.4</v>
          </cell>
        </row>
        <row r="11564">
          <cell r="A11564">
            <v>106458</v>
          </cell>
          <cell r="B11564" t="str">
            <v>RECARGO NOCTURNO %</v>
          </cell>
          <cell r="C11564" t="str">
            <v>%MDEO</v>
          </cell>
          <cell r="E11564">
            <v>42941</v>
          </cell>
          <cell r="F11564">
            <v>0</v>
          </cell>
        </row>
        <row r="11566">
          <cell r="B11566" t="str">
            <v>Tekhne Ltda. Control Integral de Obras</v>
          </cell>
        </row>
        <row r="11570">
          <cell r="B11570" t="str">
            <v>Listado de Insumos</v>
          </cell>
        </row>
        <row r="11572">
          <cell r="A11572">
            <v>43132</v>
          </cell>
          <cell r="C11572" t="str">
            <v>INSTITUTO DISTRITAL DE RECREACION Y</v>
          </cell>
          <cell r="E11572" t="str">
            <v>Página **</v>
          </cell>
        </row>
        <row r="11575">
          <cell r="A11575" t="str">
            <v>Código</v>
          </cell>
          <cell r="B11575" t="str">
            <v>Descripción</v>
          </cell>
          <cell r="D11575" t="str">
            <v>Unidad</v>
          </cell>
          <cell r="F11575" t="str">
            <v>Referencia</v>
          </cell>
        </row>
        <row r="11578">
          <cell r="A11578">
            <v>1560</v>
          </cell>
          <cell r="B11578" t="str">
            <v>RESIDENTE (NO INCLUYE Prest.)</v>
          </cell>
          <cell r="C11578" t="str">
            <v>MS</v>
          </cell>
          <cell r="E11578">
            <v>40221</v>
          </cell>
          <cell r="F11578">
            <v>2230000</v>
          </cell>
        </row>
        <row r="11579">
          <cell r="A11579">
            <v>3779</v>
          </cell>
          <cell r="B11579" t="str">
            <v>RESIDENTE + PREST- 50.81%</v>
          </cell>
          <cell r="C11579" t="str">
            <v>MES</v>
          </cell>
          <cell r="E11579">
            <v>40128</v>
          </cell>
          <cell r="F11579">
            <v>3363063</v>
          </cell>
        </row>
        <row r="11580">
          <cell r="A11580">
            <v>104145</v>
          </cell>
          <cell r="B11580" t="str">
            <v>SUPERVISOR CERTIFICADO TRABAJO EN</v>
          </cell>
          <cell r="C11580" t="str">
            <v>HR</v>
          </cell>
          <cell r="E11580">
            <v>40732</v>
          </cell>
          <cell r="F11580">
            <v>45000</v>
          </cell>
        </row>
        <row r="11581">
          <cell r="A11581">
            <v>102545</v>
          </cell>
          <cell r="B11581" t="str">
            <v>Técnico Dibujante+ Prestac.</v>
          </cell>
          <cell r="C11581" t="str">
            <v>MS</v>
          </cell>
          <cell r="E11581">
            <v>42767</v>
          </cell>
          <cell r="F11581">
            <v>2143953</v>
          </cell>
        </row>
        <row r="11582">
          <cell r="A11582">
            <v>102502</v>
          </cell>
          <cell r="B11582" t="str">
            <v>TECNICO ELECTRICISTA + PREST.(60.15%)</v>
          </cell>
          <cell r="C11582" t="str">
            <v>JR</v>
          </cell>
          <cell r="E11582">
            <v>43117</v>
          </cell>
          <cell r="F11582">
            <v>82102</v>
          </cell>
        </row>
        <row r="11583">
          <cell r="A11583">
            <v>104264</v>
          </cell>
          <cell r="B11583" t="str">
            <v>TECNICO ELECTROMECANICO</v>
          </cell>
          <cell r="C11583" t="str">
            <v>JR</v>
          </cell>
          <cell r="E11583">
            <v>40890</v>
          </cell>
          <cell r="F11583">
            <v>60215</v>
          </cell>
        </row>
        <row r="11584">
          <cell r="A11584">
            <v>598</v>
          </cell>
          <cell r="B11584" t="str">
            <v>TOPOGRAFO (SUELDO) Sin prestaciones</v>
          </cell>
          <cell r="C11584" t="str">
            <v>MES</v>
          </cell>
          <cell r="E11584">
            <v>42080</v>
          </cell>
          <cell r="F11584">
            <v>2029000</v>
          </cell>
        </row>
        <row r="11585">
          <cell r="A11585">
            <v>101116</v>
          </cell>
          <cell r="B11585" t="str">
            <v>TOPOGRAFO + PREST.(60.15%)</v>
          </cell>
          <cell r="C11585" t="str">
            <v>JR</v>
          </cell>
          <cell r="E11585">
            <v>40128</v>
          </cell>
          <cell r="F11585">
            <v>92842</v>
          </cell>
        </row>
        <row r="11586">
          <cell r="A11586">
            <v>3780</v>
          </cell>
          <cell r="B11586" t="str">
            <v>TOPOGRAFO + PRESTACIONES</v>
          </cell>
          <cell r="C11586" t="str">
            <v>MES</v>
          </cell>
          <cell r="E11586">
            <v>42758</v>
          </cell>
          <cell r="F11586">
            <v>3463488</v>
          </cell>
        </row>
        <row r="11589">
          <cell r="A11589">
            <v>40</v>
          </cell>
          <cell r="C11589" t="str">
            <v>TARIFAS Y SERVICIOS</v>
          </cell>
        </row>
        <row r="11592">
          <cell r="A11592">
            <v>1569</v>
          </cell>
          <cell r="B11592" t="str">
            <v>ACOMETIDA PISO ACUEDUCTO ½"</v>
          </cell>
          <cell r="C11592" t="str">
            <v>UN</v>
          </cell>
          <cell r="E11592">
            <v>40487</v>
          </cell>
          <cell r="F11592">
            <v>557700</v>
          </cell>
        </row>
        <row r="11594">
          <cell r="A11594">
            <v>1568</v>
          </cell>
          <cell r="B11594" t="str">
            <v>ACOMETIDA PISO ACUEDUCTO 1"</v>
          </cell>
          <cell r="C11594" t="str">
            <v>UN</v>
          </cell>
          <cell r="D11594" t="str">
            <v>Muro -Normal</v>
          </cell>
          <cell r="E11594">
            <v>40487</v>
          </cell>
          <cell r="F11594">
            <v>765340</v>
          </cell>
        </row>
        <row r="11595">
          <cell r="A11595">
            <v>1567</v>
          </cell>
          <cell r="B11595" t="str">
            <v>ACOMETIDA PISO ACUEDUCTO 1½"</v>
          </cell>
          <cell r="C11595" t="str">
            <v>UN</v>
          </cell>
          <cell r="D11595" t="str">
            <v>Muro -Normal</v>
          </cell>
          <cell r="E11595">
            <v>40487</v>
          </cell>
          <cell r="F11595">
            <v>1141720</v>
          </cell>
        </row>
        <row r="11596">
          <cell r="A11596">
            <v>1570</v>
          </cell>
          <cell r="B11596" t="str">
            <v>ACOMETIDA PISO ACUEDUCTO 2"</v>
          </cell>
          <cell r="C11596" t="str">
            <v>UN</v>
          </cell>
          <cell r="D11596" t="str">
            <v>Normal</v>
          </cell>
          <cell r="E11596">
            <v>40487</v>
          </cell>
          <cell r="F11596">
            <v>1475350</v>
          </cell>
        </row>
        <row r="11597">
          <cell r="A11597">
            <v>1571</v>
          </cell>
          <cell r="B11597" t="str">
            <v>ACOMETIDA PISO ACUEDUCTO 3"</v>
          </cell>
          <cell r="C11597" t="str">
            <v>UN</v>
          </cell>
          <cell r="D11597" t="str">
            <v>Normal</v>
          </cell>
          <cell r="E11597">
            <v>40487</v>
          </cell>
          <cell r="F11597">
            <v>2441400</v>
          </cell>
        </row>
        <row r="11598">
          <cell r="A11598">
            <v>2201</v>
          </cell>
          <cell r="B11598" t="str">
            <v>ACOMETIDA PISO ACUEDUCTO 4"</v>
          </cell>
          <cell r="C11598" t="str">
            <v>UN</v>
          </cell>
          <cell r="D11598" t="str">
            <v>Normal</v>
          </cell>
          <cell r="E11598">
            <v>40487</v>
          </cell>
          <cell r="F11598">
            <v>4109172</v>
          </cell>
        </row>
        <row r="11599">
          <cell r="A11599">
            <v>2202</v>
          </cell>
          <cell r="B11599" t="str">
            <v>ACOMETIDA PISO ACUEDUCTO 6"</v>
          </cell>
          <cell r="C11599" t="str">
            <v>UN</v>
          </cell>
          <cell r="D11599" t="str">
            <v>Normal</v>
          </cell>
          <cell r="E11599">
            <v>40487</v>
          </cell>
          <cell r="F11599">
            <v>10158311</v>
          </cell>
        </row>
        <row r="11601">
          <cell r="A11601">
            <v>101026</v>
          </cell>
          <cell r="B11601" t="str">
            <v>ACOMETIDA PISO ACUEDUCTO ½" Andén Adoq.</v>
          </cell>
          <cell r="C11601" t="str">
            <v>UN</v>
          </cell>
          <cell r="E11601">
            <v>40143</v>
          </cell>
          <cell r="F11601">
            <v>379837</v>
          </cell>
        </row>
        <row r="11602">
          <cell r="A11602">
            <v>101025</v>
          </cell>
          <cell r="B11602" t="str">
            <v>ACOMETIDA PISO ACUEDUCTO ½" Andén</v>
          </cell>
          <cell r="C11602" t="str">
            <v>UN</v>
          </cell>
          <cell r="E11602">
            <v>40143</v>
          </cell>
          <cell r="F11602">
            <v>348617</v>
          </cell>
        </row>
        <row r="11603">
          <cell r="A11603">
            <v>101024</v>
          </cell>
          <cell r="B11603" t="str">
            <v>ACOMETIDA PISO ACUEDUCTO ½" Andén</v>
          </cell>
          <cell r="C11603" t="str">
            <v>UN</v>
          </cell>
          <cell r="E11603">
            <v>40143</v>
          </cell>
          <cell r="F11603">
            <v>391637</v>
          </cell>
        </row>
        <row r="11604">
          <cell r="A11604">
            <v>101036</v>
          </cell>
          <cell r="B11604" t="str">
            <v>ACOMETIDA PISO ACUEDUCTO 1 1/2" Andén</v>
          </cell>
          <cell r="C11604" t="str">
            <v>UN</v>
          </cell>
          <cell r="E11604">
            <v>40143</v>
          </cell>
          <cell r="F11604">
            <v>972105</v>
          </cell>
        </row>
        <row r="11605">
          <cell r="A11605">
            <v>101037</v>
          </cell>
          <cell r="B11605" t="str">
            <v>ACOMETIDA PISO ACUEDUCTO 1 1/2" Andén</v>
          </cell>
          <cell r="C11605" t="str">
            <v>UN</v>
          </cell>
          <cell r="E11605">
            <v>40143</v>
          </cell>
          <cell r="F11605">
            <v>1015125</v>
          </cell>
        </row>
        <row r="11606">
          <cell r="A11606">
            <v>101034</v>
          </cell>
          <cell r="B11606" t="str">
            <v>ACOMETIDA PISO ACUEDUCTO 1" Andén Adoq.</v>
          </cell>
          <cell r="C11606" t="str">
            <v>UN</v>
          </cell>
          <cell r="E11606">
            <v>40143</v>
          </cell>
          <cell r="F11606">
            <v>460350</v>
          </cell>
        </row>
        <row r="11607">
          <cell r="A11607">
            <v>101033</v>
          </cell>
          <cell r="B11607" t="str">
            <v>ACOMETIDA PISO ACUEDUCTO 1" Andén</v>
          </cell>
          <cell r="C11607" t="str">
            <v>UN</v>
          </cell>
          <cell r="E11607">
            <v>40143</v>
          </cell>
          <cell r="F11607">
            <v>429130</v>
          </cell>
        </row>
        <row r="11608">
          <cell r="A11608">
            <v>101032</v>
          </cell>
          <cell r="B11608" t="str">
            <v>ACOMETIDA PISO ACUEDUCTO 1" Andén</v>
          </cell>
          <cell r="C11608" t="str">
            <v>UN</v>
          </cell>
          <cell r="E11608">
            <v>40143</v>
          </cell>
          <cell r="F11608">
            <v>472150</v>
          </cell>
        </row>
        <row r="11609">
          <cell r="A11609">
            <v>101038</v>
          </cell>
          <cell r="B11609" t="str">
            <v>ACOMETIDA PISO ACUEDUCTO 2" Andén</v>
          </cell>
          <cell r="C11609" t="str">
            <v>UN</v>
          </cell>
          <cell r="E11609">
            <v>40143</v>
          </cell>
          <cell r="F11609">
            <v>1288417</v>
          </cell>
        </row>
        <row r="11610">
          <cell r="A11610">
            <v>101039</v>
          </cell>
          <cell r="B11610" t="str">
            <v>ACOMETIDA PISO ACUEDUCTO 2" Andén</v>
          </cell>
          <cell r="C11610" t="str">
            <v>UN</v>
          </cell>
          <cell r="E11610">
            <v>40143</v>
          </cell>
          <cell r="F11610">
            <v>1331417</v>
          </cell>
        </row>
        <row r="11611">
          <cell r="A11611">
            <v>101040</v>
          </cell>
          <cell r="B11611" t="str">
            <v>ACOMETIDA PISO ACUEDUCTO 3" Andén</v>
          </cell>
          <cell r="C11611" t="str">
            <v>UN</v>
          </cell>
          <cell r="E11611">
            <v>40143</v>
          </cell>
          <cell r="F11611">
            <v>2684353</v>
          </cell>
        </row>
        <row r="11612">
          <cell r="A11612">
            <v>101041</v>
          </cell>
          <cell r="B11612" t="str">
            <v>ACOMETIDA PISO ACUEDUCTO 3" Andén</v>
          </cell>
          <cell r="C11612" t="str">
            <v>UN</v>
          </cell>
          <cell r="E11612">
            <v>40143</v>
          </cell>
          <cell r="F11612">
            <v>2685823</v>
          </cell>
        </row>
        <row r="11613">
          <cell r="A11613">
            <v>101029</v>
          </cell>
          <cell r="B11613" t="str">
            <v>ACOMETIDA PISO ACUEDUCTO 3/4" Andén</v>
          </cell>
          <cell r="C11613" t="str">
            <v>UN</v>
          </cell>
          <cell r="E11613">
            <v>40143</v>
          </cell>
          <cell r="F11613">
            <v>437691</v>
          </cell>
        </row>
        <row r="11614">
          <cell r="A11614">
            <v>101030</v>
          </cell>
          <cell r="B11614" t="str">
            <v>ACOMETIDA PISO ACUEDUCTO 3/4" Andén</v>
          </cell>
          <cell r="C11614" t="str">
            <v>UN</v>
          </cell>
          <cell r="E11614">
            <v>40143</v>
          </cell>
          <cell r="F11614">
            <v>406471</v>
          </cell>
        </row>
        <row r="11615">
          <cell r="A11615">
            <v>101028</v>
          </cell>
          <cell r="B11615" t="str">
            <v>ACOMETIDA PISO ACUEDUCTO 3/4" Andén</v>
          </cell>
          <cell r="C11615" t="str">
            <v>UN</v>
          </cell>
          <cell r="E11615">
            <v>40143</v>
          </cell>
          <cell r="F11615">
            <v>449491</v>
          </cell>
        </row>
        <row r="11616">
          <cell r="A11616">
            <v>101042</v>
          </cell>
          <cell r="B11616" t="str">
            <v>ACOMETIDA PISO ACUEDUCTO 4" Andén</v>
          </cell>
          <cell r="C11616" t="str">
            <v>UN</v>
          </cell>
          <cell r="E11616">
            <v>40143</v>
          </cell>
          <cell r="F11616">
            <v>3619421</v>
          </cell>
        </row>
        <row r="11617">
          <cell r="A11617">
            <v>101043</v>
          </cell>
          <cell r="B11617" t="str">
            <v>ACOMETIDA PISO ACUEDUCTO 4" Andén</v>
          </cell>
          <cell r="C11617" t="str">
            <v>UN</v>
          </cell>
          <cell r="E11617">
            <v>40143</v>
          </cell>
          <cell r="F11617">
            <v>3620891</v>
          </cell>
        </row>
        <row r="11618">
          <cell r="A11618">
            <v>101044</v>
          </cell>
          <cell r="B11618" t="str">
            <v>ACOMETIDA PISO ACUEDUCTO 6" Andén</v>
          </cell>
          <cell r="C11618" t="str">
            <v>UN</v>
          </cell>
          <cell r="E11618">
            <v>40143</v>
          </cell>
          <cell r="F11618">
            <v>6001326</v>
          </cell>
        </row>
        <row r="11619">
          <cell r="A11619">
            <v>101045</v>
          </cell>
          <cell r="B11619" t="str">
            <v>ACOMETIDA PISO ACUEDUCTO 6" Andén</v>
          </cell>
          <cell r="C11619" t="str">
            <v>UN</v>
          </cell>
          <cell r="E11619">
            <v>40143</v>
          </cell>
          <cell r="F11619">
            <v>6002796</v>
          </cell>
        </row>
        <row r="11620">
          <cell r="A11620">
            <v>101403</v>
          </cell>
          <cell r="B11620" t="str">
            <v>AJUSTE AL DISEÑO ARQUITECTONICO PARA</v>
          </cell>
          <cell r="C11620" t="str">
            <v>PARQ</v>
          </cell>
          <cell r="E11620">
            <v>41220</v>
          </cell>
          <cell r="F11620">
            <v>1921124</v>
          </cell>
        </row>
        <row r="11621">
          <cell r="A11621">
            <v>100822</v>
          </cell>
          <cell r="B11621" t="str">
            <v>BRIGADA DE ASEO MANEJO AMBIENTAL</v>
          </cell>
          <cell r="C11621" t="str">
            <v>DD</v>
          </cell>
          <cell r="E11621">
            <v>39927</v>
          </cell>
          <cell r="F11621">
            <v>20244</v>
          </cell>
        </row>
        <row r="11622">
          <cell r="A11622">
            <v>183</v>
          </cell>
          <cell r="B11622" t="str">
            <v>CALIBRACION DE MEDIDOR</v>
          </cell>
          <cell r="C11622" t="str">
            <v>UN</v>
          </cell>
          <cell r="E11622">
            <v>40045</v>
          </cell>
          <cell r="F11622">
            <v>9442</v>
          </cell>
        </row>
        <row r="11623">
          <cell r="A11623">
            <v>2540</v>
          </cell>
          <cell r="B11623" t="str">
            <v>CALIBRACION DE MEDIDOR</v>
          </cell>
          <cell r="C11623" t="str">
            <v>UN</v>
          </cell>
          <cell r="E11623">
            <v>39660</v>
          </cell>
          <cell r="F11623">
            <v>31275</v>
          </cell>
        </row>
        <row r="11624">
          <cell r="A11624">
            <v>185</v>
          </cell>
          <cell r="B11624" t="str">
            <v>CALIBRACION DE MEDIDOR ELECTRONICO</v>
          </cell>
          <cell r="C11624" t="str">
            <v>UN</v>
          </cell>
          <cell r="E11624">
            <v>40045</v>
          </cell>
          <cell r="F11624">
            <v>9442</v>
          </cell>
        </row>
        <row r="11625">
          <cell r="A11625">
            <v>2553</v>
          </cell>
          <cell r="B11625" t="str">
            <v>CALIBRACION DE MEDIDOR ELECTRONICO</v>
          </cell>
          <cell r="C11625" t="str">
            <v>UN</v>
          </cell>
          <cell r="E11625">
            <v>39660</v>
          </cell>
          <cell r="F11625">
            <v>434023</v>
          </cell>
        </row>
        <row r="11626">
          <cell r="A11626">
            <v>566</v>
          </cell>
          <cell r="B11626" t="str">
            <v>CALIBRACION DE MEDIDOR ELECTRONICO</v>
          </cell>
          <cell r="C11626" t="str">
            <v>UN</v>
          </cell>
          <cell r="E11626">
            <v>39892</v>
          </cell>
          <cell r="F11626">
            <v>245674</v>
          </cell>
        </row>
        <row r="11627">
          <cell r="A11627">
            <v>2546</v>
          </cell>
          <cell r="B11627" t="str">
            <v>CALIBRACION CONT. ENERGIA E-3 trifßsica</v>
          </cell>
          <cell r="C11627" t="str">
            <v>UN</v>
          </cell>
          <cell r="E11627">
            <v>39892</v>
          </cell>
          <cell r="F11627">
            <v>30883</v>
          </cell>
        </row>
        <row r="11628">
          <cell r="A11628">
            <v>2551</v>
          </cell>
          <cell r="B11628" t="str">
            <v>CALIBRACION CONT. ENERGIA E-4 trifßsica</v>
          </cell>
          <cell r="C11628" t="str">
            <v>UN</v>
          </cell>
          <cell r="E11628">
            <v>39892</v>
          </cell>
          <cell r="F11628">
            <v>30883</v>
          </cell>
        </row>
        <row r="11629">
          <cell r="A11629">
            <v>556</v>
          </cell>
          <cell r="B11629" t="str">
            <v>CALIBRACION CONT. ENERGIA E-5 bifßsica</v>
          </cell>
          <cell r="C11629" t="str">
            <v>UN</v>
          </cell>
          <cell r="E11629">
            <v>39892</v>
          </cell>
          <cell r="F11629">
            <v>30883</v>
          </cell>
        </row>
        <row r="11630">
          <cell r="A11630">
            <v>2552</v>
          </cell>
          <cell r="B11630" t="str">
            <v>CALIBRACION CONT. ENERGIA E-5 trifßsica</v>
          </cell>
          <cell r="C11630" t="str">
            <v>UN</v>
          </cell>
          <cell r="E11630">
            <v>39892</v>
          </cell>
          <cell r="F11630">
            <v>30883</v>
          </cell>
        </row>
        <row r="11631">
          <cell r="A11631">
            <v>1008</v>
          </cell>
          <cell r="B11631" t="str">
            <v>CALIBRACION MEDIDOR DE AGUA ½"</v>
          </cell>
          <cell r="C11631" t="str">
            <v>UN</v>
          </cell>
          <cell r="E11631">
            <v>39662</v>
          </cell>
          <cell r="F11631">
            <v>9200</v>
          </cell>
        </row>
        <row r="11634">
          <cell r="B11634" t="str">
            <v>Tekhne Ltda. Control Integral de Obras</v>
          </cell>
        </row>
        <row r="11638">
          <cell r="B11638" t="str">
            <v>Listado de Insumos</v>
          </cell>
        </row>
        <row r="11640">
          <cell r="A11640">
            <v>43132</v>
          </cell>
          <cell r="C11640" t="str">
            <v>INSTITUTO DISTRITAL DE RECREACION Y</v>
          </cell>
          <cell r="E11640" t="str">
            <v>Página **</v>
          </cell>
        </row>
        <row r="11643">
          <cell r="A11643" t="str">
            <v>Código</v>
          </cell>
          <cell r="B11643" t="str">
            <v>Descripción</v>
          </cell>
          <cell r="D11643" t="str">
            <v>Unidad</v>
          </cell>
          <cell r="F11643" t="str">
            <v>Referencia</v>
          </cell>
        </row>
        <row r="11646">
          <cell r="A11646">
            <v>105877</v>
          </cell>
          <cell r="B11646" t="str">
            <v>CAMION CARPADO DE 10 TON DENTRO DE</v>
          </cell>
          <cell r="C11646" t="str">
            <v>VJ</v>
          </cell>
          <cell r="E11646">
            <v>42599</v>
          </cell>
          <cell r="F11646">
            <v>300000</v>
          </cell>
        </row>
        <row r="11648">
          <cell r="A11648">
            <v>2214</v>
          </cell>
          <cell r="B11648" t="str">
            <v>CONEX. NO Res.A/DUCTO+Acom.½ "</v>
          </cell>
          <cell r="C11648" t="str">
            <v>UN</v>
          </cell>
          <cell r="D11648" t="str">
            <v>Desde nicho</v>
          </cell>
          <cell r="E11648">
            <v>39892</v>
          </cell>
          <cell r="F11648">
            <v>92580</v>
          </cell>
        </row>
        <row r="11650">
          <cell r="A11650">
            <v>425</v>
          </cell>
          <cell r="B11650" t="str">
            <v>CONEXION ACOMETIDA</v>
          </cell>
          <cell r="C11650" t="str">
            <v>UN</v>
          </cell>
          <cell r="E11650">
            <v>40812</v>
          </cell>
          <cell r="F11650">
            <v>85840</v>
          </cell>
        </row>
        <row r="11651">
          <cell r="A11651">
            <v>1595</v>
          </cell>
          <cell r="B11651" t="str">
            <v>CONEXION NO RESIDENCIAL</v>
          </cell>
          <cell r="C11651" t="str">
            <v>UN</v>
          </cell>
          <cell r="E11651">
            <v>39511</v>
          </cell>
          <cell r="F11651">
            <v>85840</v>
          </cell>
        </row>
        <row r="11652">
          <cell r="A11652">
            <v>1596</v>
          </cell>
          <cell r="B11652" t="str">
            <v>CONEXION Res. E-1</v>
          </cell>
          <cell r="C11652" t="str">
            <v>UN</v>
          </cell>
          <cell r="E11652">
            <v>39511</v>
          </cell>
          <cell r="F11652">
            <v>85840</v>
          </cell>
        </row>
        <row r="11653">
          <cell r="A11653">
            <v>1597</v>
          </cell>
          <cell r="B11653" t="str">
            <v>CONEXION Res. E-2</v>
          </cell>
          <cell r="C11653" t="str">
            <v>UN</v>
          </cell>
          <cell r="E11653">
            <v>39511</v>
          </cell>
          <cell r="F11653">
            <v>85840</v>
          </cell>
        </row>
        <row r="11654">
          <cell r="A11654">
            <v>1598</v>
          </cell>
          <cell r="B11654" t="str">
            <v>CONEXION Res. E-3</v>
          </cell>
          <cell r="C11654" t="str">
            <v>UN</v>
          </cell>
          <cell r="E11654">
            <v>39511</v>
          </cell>
          <cell r="F11654">
            <v>85840</v>
          </cell>
        </row>
        <row r="11655">
          <cell r="A11655">
            <v>1599</v>
          </cell>
          <cell r="B11655" t="str">
            <v>CONEXION Res. E-4</v>
          </cell>
          <cell r="C11655" t="str">
            <v>UN</v>
          </cell>
          <cell r="E11655">
            <v>39511</v>
          </cell>
          <cell r="F11655">
            <v>85522</v>
          </cell>
        </row>
        <row r="11656">
          <cell r="A11656">
            <v>3571</v>
          </cell>
          <cell r="B11656" t="str">
            <v>CONEXION Res. E-5</v>
          </cell>
          <cell r="C11656" t="str">
            <v>UN</v>
          </cell>
          <cell r="E11656">
            <v>39659</v>
          </cell>
          <cell r="F11656">
            <v>83522</v>
          </cell>
        </row>
        <row r="11657">
          <cell r="A11657">
            <v>1601</v>
          </cell>
          <cell r="B11657" t="str">
            <v>CONEXION Res. E-6</v>
          </cell>
          <cell r="C11657" t="str">
            <v>UN</v>
          </cell>
          <cell r="E11657">
            <v>39511</v>
          </cell>
          <cell r="F11657">
            <v>83522</v>
          </cell>
        </row>
        <row r="11658">
          <cell r="A11658">
            <v>104861</v>
          </cell>
          <cell r="B11658" t="str">
            <v>DISEÑO ARQUITECT. PARQUE</v>
          </cell>
          <cell r="C11658" t="str">
            <v>PARQ</v>
          </cell>
          <cell r="E11658">
            <v>41220</v>
          </cell>
          <cell r="F11658">
            <v>29685904</v>
          </cell>
        </row>
        <row r="11659">
          <cell r="A11659">
            <v>101400</v>
          </cell>
          <cell r="B11659" t="str">
            <v>DISEÑO ARQUITECT. PARQUE (&lt;8000M2)</v>
          </cell>
          <cell r="C11659" t="str">
            <v>PARQ</v>
          </cell>
          <cell r="E11659">
            <v>41220</v>
          </cell>
          <cell r="F11659">
            <v>10952798</v>
          </cell>
        </row>
        <row r="11660">
          <cell r="A11660">
            <v>104860</v>
          </cell>
          <cell r="B11660" t="str">
            <v>DISEÑO ARQUITECT. PARQUE</v>
          </cell>
          <cell r="C11660" t="str">
            <v>PARQ</v>
          </cell>
          <cell r="E11660">
            <v>41220</v>
          </cell>
          <cell r="F11660">
            <v>26493872</v>
          </cell>
        </row>
        <row r="11661">
          <cell r="A11661">
            <v>104862</v>
          </cell>
          <cell r="B11661" t="str">
            <v>DISEÑO ARQUITECT. PARQUE</v>
          </cell>
          <cell r="C11661" t="str">
            <v>PARQ</v>
          </cell>
          <cell r="E11661">
            <v>41220</v>
          </cell>
          <cell r="F11661">
            <v>31920327</v>
          </cell>
        </row>
        <row r="11662">
          <cell r="A11662">
            <v>101402</v>
          </cell>
          <cell r="B11662" t="str">
            <v>DISEÑO ARQUITECT. PARQUE</v>
          </cell>
          <cell r="C11662" t="str">
            <v>M2</v>
          </cell>
          <cell r="E11662">
            <v>41220</v>
          </cell>
          <cell r="F11662">
            <v>1337</v>
          </cell>
        </row>
        <row r="11663">
          <cell r="A11663">
            <v>104859</v>
          </cell>
          <cell r="B11663" t="str">
            <v>DISEÑO ARQUITECT. PARQUE</v>
          </cell>
          <cell r="C11663" t="str">
            <v>PARQ</v>
          </cell>
          <cell r="E11663">
            <v>41220</v>
          </cell>
          <cell r="F11663">
            <v>20054478</v>
          </cell>
        </row>
        <row r="11664">
          <cell r="A11664">
            <v>101401</v>
          </cell>
          <cell r="B11664" t="str">
            <v>DISEÑO ARQUITECT. PARQUE</v>
          </cell>
          <cell r="C11664" t="str">
            <v>PARQ</v>
          </cell>
          <cell r="E11664">
            <v>41220</v>
          </cell>
          <cell r="F11664">
            <v>13769398</v>
          </cell>
        </row>
        <row r="11665">
          <cell r="A11665">
            <v>101062</v>
          </cell>
          <cell r="B11665" t="str">
            <v>DISEÑO ARQUITECTONICO PARA PARQUE DE</v>
          </cell>
          <cell r="C11665" t="str">
            <v>M2</v>
          </cell>
          <cell r="E11665">
            <v>39636</v>
          </cell>
          <cell r="F11665">
            <v>636</v>
          </cell>
        </row>
        <row r="11666">
          <cell r="A11666">
            <v>101060</v>
          </cell>
          <cell r="B11666" t="str">
            <v>DISEÑO ELECTRICO PARA PARQUE DE</v>
          </cell>
          <cell r="C11666" t="str">
            <v>PARQ</v>
          </cell>
          <cell r="E11666">
            <v>41491</v>
          </cell>
          <cell r="F11666">
            <v>839489</v>
          </cell>
        </row>
        <row r="11667">
          <cell r="A11667">
            <v>101059</v>
          </cell>
          <cell r="B11667" t="str">
            <v>DISEÑO ESTRUCT. OBRAS DE CONTENC.</v>
          </cell>
          <cell r="C11667" t="str">
            <v>UN</v>
          </cell>
          <cell r="E11667">
            <v>41260</v>
          </cell>
          <cell r="F11667">
            <v>1397422</v>
          </cell>
        </row>
        <row r="11668">
          <cell r="A11668">
            <v>101398</v>
          </cell>
          <cell r="B11668" t="str">
            <v>DISEÑO ESTRUCTURAL PARA PARQUE DE</v>
          </cell>
          <cell r="C11668" t="str">
            <v>PARQ</v>
          </cell>
          <cell r="E11668">
            <v>39918</v>
          </cell>
          <cell r="F11668">
            <v>919422</v>
          </cell>
        </row>
        <row r="11669">
          <cell r="A11669">
            <v>101061</v>
          </cell>
          <cell r="B11669" t="str">
            <v>DISEÑO HIDRAULICO PARA PARQUE DE</v>
          </cell>
          <cell r="C11669" t="str">
            <v>PARQ</v>
          </cell>
          <cell r="E11669">
            <v>42765</v>
          </cell>
          <cell r="F11669">
            <v>1964084</v>
          </cell>
        </row>
        <row r="11670">
          <cell r="A11670">
            <v>101102</v>
          </cell>
          <cell r="B11670" t="str">
            <v>EST. GEOTECNICO PARQUE DE BARRIO</v>
          </cell>
          <cell r="C11670" t="str">
            <v>UN</v>
          </cell>
          <cell r="E11670">
            <v>39665</v>
          </cell>
          <cell r="F11670">
            <v>15139889</v>
          </cell>
        </row>
        <row r="11671">
          <cell r="A11671">
            <v>101399</v>
          </cell>
          <cell r="B11671" t="str">
            <v>ESTUDIO GEOTECNICO PARA PARQUE DE</v>
          </cell>
          <cell r="C11671" t="str">
            <v>PARQ</v>
          </cell>
          <cell r="E11671">
            <v>41491</v>
          </cell>
          <cell r="F11671">
            <v>1558397</v>
          </cell>
        </row>
        <row r="11672">
          <cell r="A11672">
            <v>101064</v>
          </cell>
          <cell r="B11672" t="str">
            <v>ESTUDIO GEOTECNICO Y ANALISIS DE</v>
          </cell>
          <cell r="C11672" t="str">
            <v>UN</v>
          </cell>
          <cell r="E11672">
            <v>39636</v>
          </cell>
          <cell r="F11672">
            <v>15172716</v>
          </cell>
        </row>
        <row r="11673">
          <cell r="A11673">
            <v>1561</v>
          </cell>
          <cell r="B11673" t="str">
            <v>GAS E-1 Matricula serv+Conex</v>
          </cell>
          <cell r="C11673" t="str">
            <v>UN</v>
          </cell>
          <cell r="E11673">
            <v>40491</v>
          </cell>
          <cell r="F11673">
            <v>470535.93</v>
          </cell>
        </row>
        <row r="11674">
          <cell r="A11674">
            <v>1562</v>
          </cell>
          <cell r="B11674" t="str">
            <v>GAS E-2 Matricula serv+Conex</v>
          </cell>
          <cell r="C11674" t="str">
            <v>UN</v>
          </cell>
          <cell r="E11674">
            <v>40491</v>
          </cell>
          <cell r="F11674">
            <v>470535.93</v>
          </cell>
        </row>
        <row r="11675">
          <cell r="A11675">
            <v>1563</v>
          </cell>
          <cell r="B11675" t="str">
            <v>GAS E-3 Matricula serv+Conex</v>
          </cell>
          <cell r="C11675" t="str">
            <v>UN</v>
          </cell>
          <cell r="E11675">
            <v>40491</v>
          </cell>
          <cell r="F11675">
            <v>470535.93</v>
          </cell>
        </row>
        <row r="11676">
          <cell r="A11676">
            <v>1564</v>
          </cell>
          <cell r="B11676" t="str">
            <v>GAS E-4 Matricula serv+Conex</v>
          </cell>
          <cell r="C11676" t="str">
            <v>UN</v>
          </cell>
          <cell r="E11676">
            <v>40491</v>
          </cell>
          <cell r="F11676">
            <v>470535.93</v>
          </cell>
        </row>
        <row r="11677">
          <cell r="A11677">
            <v>1565</v>
          </cell>
          <cell r="B11677" t="str">
            <v>GAS E-5 Matricula serv+Conex</v>
          </cell>
          <cell r="C11677" t="str">
            <v>UN</v>
          </cell>
          <cell r="E11677">
            <v>40491</v>
          </cell>
          <cell r="F11677">
            <v>470535.93</v>
          </cell>
        </row>
        <row r="11678">
          <cell r="A11678">
            <v>1566</v>
          </cell>
          <cell r="B11678" t="str">
            <v>GAS E-6 Matricula serv.+Conex</v>
          </cell>
          <cell r="C11678" t="str">
            <v>UN</v>
          </cell>
          <cell r="E11678">
            <v>40491</v>
          </cell>
          <cell r="F11678">
            <v>470535.93</v>
          </cell>
        </row>
        <row r="11679">
          <cell r="A11679">
            <v>100820</v>
          </cell>
          <cell r="B11679" t="str">
            <v>GESTION SOCIAL Y AMBIENTAL</v>
          </cell>
          <cell r="C11679" t="str">
            <v>UN</v>
          </cell>
          <cell r="E11679">
            <v>40491</v>
          </cell>
          <cell r="F11679">
            <v>3025987</v>
          </cell>
        </row>
        <row r="11680">
          <cell r="A11680">
            <v>2436</v>
          </cell>
          <cell r="B11680" t="str">
            <v>INSPECCION DE MEDIDOR RESIDENCIAL</v>
          </cell>
          <cell r="C11680" t="str">
            <v>UN</v>
          </cell>
          <cell r="E11680">
            <v>39892</v>
          </cell>
          <cell r="F11680">
            <v>44322</v>
          </cell>
        </row>
        <row r="11681">
          <cell r="A11681">
            <v>2443</v>
          </cell>
          <cell r="B11681" t="str">
            <v>INSPECCION DE MEDIDOR RESIDENCIAL</v>
          </cell>
          <cell r="C11681" t="str">
            <v>UN</v>
          </cell>
          <cell r="E11681">
            <v>40491</v>
          </cell>
          <cell r="F11681">
            <v>49598</v>
          </cell>
        </row>
        <row r="11682">
          <cell r="A11682">
            <v>2909</v>
          </cell>
          <cell r="B11682" t="str">
            <v>INSPECCION SISTEMAS DE MEDIDA menor o</v>
          </cell>
          <cell r="C11682" t="str">
            <v>UN</v>
          </cell>
          <cell r="E11682">
            <v>40491</v>
          </cell>
          <cell r="F11682">
            <v>65705</v>
          </cell>
        </row>
        <row r="11683">
          <cell r="A11683">
            <v>1587</v>
          </cell>
          <cell r="B11683" t="str">
            <v>INSPECCION SISTEMAS DE MEDIDA de 55kva -</v>
          </cell>
          <cell r="C11683" t="str">
            <v>UN</v>
          </cell>
          <cell r="E11683">
            <v>40491</v>
          </cell>
          <cell r="F11683">
            <v>185675</v>
          </cell>
        </row>
        <row r="11684">
          <cell r="A11684">
            <v>1588</v>
          </cell>
          <cell r="B11684" t="str">
            <v>INSPECCION SISTEMAS DE MEDIDA mayor 225</v>
          </cell>
          <cell r="C11684" t="str">
            <v>UN</v>
          </cell>
          <cell r="E11684">
            <v>40491</v>
          </cell>
          <cell r="F11684">
            <v>246928</v>
          </cell>
        </row>
        <row r="11686">
          <cell r="A11686">
            <v>2387</v>
          </cell>
          <cell r="B11686" t="str">
            <v>INSPECCION SISTEMAS DE MEDIDA revision</v>
          </cell>
          <cell r="C11686" t="str">
            <v>UN</v>
          </cell>
          <cell r="D11686" t="str">
            <v>VALOR HORA</v>
          </cell>
          <cell r="E11686">
            <v>40491</v>
          </cell>
          <cell r="F11686">
            <v>124474</v>
          </cell>
        </row>
        <row r="11688">
          <cell r="A11688">
            <v>101405</v>
          </cell>
          <cell r="B11688" t="str">
            <v>LEVANTAMIENTO TOPOGRAFICO (A:</v>
          </cell>
          <cell r="C11688" t="str">
            <v>M2</v>
          </cell>
          <cell r="E11688">
            <v>41228</v>
          </cell>
          <cell r="F11688">
            <v>271</v>
          </cell>
        </row>
        <row r="11689">
          <cell r="A11689">
            <v>101406</v>
          </cell>
          <cell r="B11689" t="str">
            <v>LEVANTAMIENTO TOPOGRAFICO (A:</v>
          </cell>
          <cell r="C11689" t="str">
            <v>PARQ</v>
          </cell>
          <cell r="E11689">
            <v>41228</v>
          </cell>
          <cell r="F11689">
            <v>2240977</v>
          </cell>
        </row>
        <row r="11690">
          <cell r="A11690">
            <v>101407</v>
          </cell>
          <cell r="B11690" t="str">
            <v>LEVANTAMIENTO TOPOGRAFICO</v>
          </cell>
          <cell r="C11690" t="str">
            <v>M2</v>
          </cell>
          <cell r="E11690">
            <v>41228</v>
          </cell>
          <cell r="F11690">
            <v>217</v>
          </cell>
        </row>
        <row r="11691">
          <cell r="A11691">
            <v>101404</v>
          </cell>
          <cell r="B11691" t="str">
            <v>LEVANTAMIENTO TOPOGRAFICO (A&lt; a</v>
          </cell>
          <cell r="C11691" t="str">
            <v>PARQ</v>
          </cell>
          <cell r="E11691">
            <v>41450</v>
          </cell>
          <cell r="F11691">
            <v>1813234</v>
          </cell>
        </row>
        <row r="11692">
          <cell r="A11692">
            <v>101063</v>
          </cell>
          <cell r="B11692" t="str">
            <v>LEVANTAMIENTO TOPOGRAFICO PARA</v>
          </cell>
          <cell r="C11692" t="str">
            <v>M2</v>
          </cell>
          <cell r="E11692">
            <v>40491</v>
          </cell>
          <cell r="F11692">
            <v>348</v>
          </cell>
        </row>
        <row r="11693">
          <cell r="A11693">
            <v>100821</v>
          </cell>
          <cell r="B11693" t="str">
            <v>MANEJO DE TRAFICO (TrámiteSST,Palet,Desv y</v>
          </cell>
          <cell r="C11693" t="str">
            <v>UN</v>
          </cell>
          <cell r="E11693">
            <v>40491</v>
          </cell>
          <cell r="F11693">
            <v>2793723</v>
          </cell>
        </row>
        <row r="11694">
          <cell r="A11694">
            <v>1608</v>
          </cell>
          <cell r="B11694" t="str">
            <v>MEDIDOR DE AGUA ½" (Sum+Inst)</v>
          </cell>
          <cell r="C11694" t="str">
            <v>UN</v>
          </cell>
          <cell r="E11694">
            <v>40527</v>
          </cell>
          <cell r="F11694">
            <v>142670</v>
          </cell>
        </row>
        <row r="11695">
          <cell r="A11695">
            <v>1606</v>
          </cell>
          <cell r="B11695" t="str">
            <v>MEDIDOR DE AGUA 1 ½" (Sum+Inst)</v>
          </cell>
          <cell r="C11695" t="str">
            <v>UN</v>
          </cell>
          <cell r="E11695">
            <v>40135</v>
          </cell>
          <cell r="F11695">
            <v>1071113</v>
          </cell>
        </row>
        <row r="11696">
          <cell r="A11696">
            <v>1607</v>
          </cell>
          <cell r="B11696" t="str">
            <v>MEDIDOR DE AGUA 1" (Sum+Inst)</v>
          </cell>
          <cell r="C11696" t="str">
            <v>UN</v>
          </cell>
          <cell r="E11696">
            <v>42615</v>
          </cell>
          <cell r="F11696">
            <v>246817</v>
          </cell>
        </row>
        <row r="11697">
          <cell r="A11697">
            <v>1609</v>
          </cell>
          <cell r="B11697" t="str">
            <v>MEDIDOR DE AGUA 2" (Sum+Inst).</v>
          </cell>
          <cell r="C11697" t="str">
            <v>UN</v>
          </cell>
          <cell r="E11697">
            <v>40135</v>
          </cell>
          <cell r="F11697">
            <v>2718447</v>
          </cell>
        </row>
        <row r="11698">
          <cell r="A11698">
            <v>1610</v>
          </cell>
          <cell r="B11698" t="str">
            <v>MEDIDOR DE AGUA 3" Sum+Inst)</v>
          </cell>
          <cell r="C11698" t="str">
            <v>UN</v>
          </cell>
          <cell r="E11698">
            <v>40135</v>
          </cell>
          <cell r="F11698">
            <v>2745380</v>
          </cell>
        </row>
        <row r="11699">
          <cell r="A11699">
            <v>100737</v>
          </cell>
          <cell r="B11699" t="str">
            <v>Medidor de agua 3/4" (Sum+Inst) **</v>
          </cell>
          <cell r="C11699" t="str">
            <v>UN</v>
          </cell>
          <cell r="E11699">
            <v>41411</v>
          </cell>
          <cell r="F11699">
            <v>140149</v>
          </cell>
        </row>
        <row r="11701">
          <cell r="B11701" t="str">
            <v>Tekhne Ltda. Control Integral de Obras</v>
          </cell>
        </row>
        <row r="11705">
          <cell r="B11705" t="str">
            <v>Listado de Insumos</v>
          </cell>
        </row>
        <row r="11707">
          <cell r="A11707">
            <v>43132</v>
          </cell>
          <cell r="C11707" t="str">
            <v>INSTITUTO DISTRITAL DE RECREACION Y</v>
          </cell>
          <cell r="E11707" t="str">
            <v>Página **</v>
          </cell>
        </row>
        <row r="11710">
          <cell r="A11710" t="str">
            <v>Código</v>
          </cell>
          <cell r="B11710" t="str">
            <v>Descripción</v>
          </cell>
          <cell r="D11710" t="str">
            <v>Unidad</v>
          </cell>
          <cell r="F11710" t="str">
            <v>Referencia</v>
          </cell>
        </row>
        <row r="11713">
          <cell r="A11713">
            <v>1612</v>
          </cell>
          <cell r="B11713" t="str">
            <v>MEDIDOR DE AGUA 4" (Sum+Inst)</v>
          </cell>
          <cell r="C11713" t="str">
            <v>UN</v>
          </cell>
          <cell r="E11713">
            <v>40135</v>
          </cell>
          <cell r="F11713">
            <v>3515849</v>
          </cell>
        </row>
        <row r="11714">
          <cell r="A11714">
            <v>1613</v>
          </cell>
          <cell r="B11714" t="str">
            <v>MEDIDOR DE AGUA 6" (Sum+Inst)</v>
          </cell>
          <cell r="C11714" t="str">
            <v>UN</v>
          </cell>
          <cell r="E11714">
            <v>40135</v>
          </cell>
          <cell r="F11714">
            <v>3757516</v>
          </cell>
        </row>
        <row r="11715">
          <cell r="A11715">
            <v>184</v>
          </cell>
          <cell r="B11715" t="str">
            <v>PARAMETRIZACION ELECTRONICA</v>
          </cell>
          <cell r="C11715" t="str">
            <v>UN</v>
          </cell>
          <cell r="E11715">
            <v>40491</v>
          </cell>
          <cell r="F11715">
            <v>105123</v>
          </cell>
        </row>
        <row r="11716">
          <cell r="A11716">
            <v>2470</v>
          </cell>
          <cell r="B11716" t="str">
            <v>REVISION ENERGIA E-4</v>
          </cell>
          <cell r="C11716" t="str">
            <v>UN</v>
          </cell>
          <cell r="E11716">
            <v>40491</v>
          </cell>
          <cell r="F11716">
            <v>26561</v>
          </cell>
        </row>
        <row r="11717">
          <cell r="A11717">
            <v>2471</v>
          </cell>
          <cell r="B11717" t="str">
            <v>REVISION ENERGIA E-5</v>
          </cell>
          <cell r="C11717" t="str">
            <v>UN</v>
          </cell>
          <cell r="E11717">
            <v>40491</v>
          </cell>
          <cell r="F11717">
            <v>26561</v>
          </cell>
        </row>
        <row r="11718">
          <cell r="A11718">
            <v>2498</v>
          </cell>
          <cell r="B11718" t="str">
            <v>REVISION ENERGIA E-6</v>
          </cell>
          <cell r="C11718" t="str">
            <v>UN</v>
          </cell>
          <cell r="E11718">
            <v>40491</v>
          </cell>
          <cell r="F11718">
            <v>26561</v>
          </cell>
        </row>
        <row r="11719">
          <cell r="A11719">
            <v>2469</v>
          </cell>
          <cell r="B11719" t="str">
            <v>REVISION ENERGIA TRIFASICA</v>
          </cell>
          <cell r="C11719" t="str">
            <v>UN</v>
          </cell>
          <cell r="E11719">
            <v>40491</v>
          </cell>
          <cell r="F11719">
            <v>49598</v>
          </cell>
        </row>
        <row r="11720">
          <cell r="A11720">
            <v>2541</v>
          </cell>
          <cell r="B11720" t="str">
            <v>REVISION INICIAL DE LA CONEXION</v>
          </cell>
          <cell r="C11720" t="str">
            <v>UN</v>
          </cell>
          <cell r="E11720">
            <v>40491</v>
          </cell>
          <cell r="F11720">
            <v>26561</v>
          </cell>
        </row>
        <row r="11721">
          <cell r="A11721">
            <v>2708</v>
          </cell>
          <cell r="B11721" t="str">
            <v>SERVICIO Provis. DE ENERGIA Kw</v>
          </cell>
          <cell r="C11721" t="str">
            <v>UN</v>
          </cell>
          <cell r="E11721">
            <v>40491</v>
          </cell>
          <cell r="F11721">
            <v>16820</v>
          </cell>
        </row>
        <row r="11722">
          <cell r="A11722">
            <v>102794</v>
          </cell>
          <cell r="B11722" t="str">
            <v>Tramite SST (Manejo de Tráfico)**</v>
          </cell>
          <cell r="C11722" t="str">
            <v>UN</v>
          </cell>
          <cell r="E11722">
            <v>40318</v>
          </cell>
          <cell r="F11722">
            <v>1200000</v>
          </cell>
        </row>
        <row r="11723">
          <cell r="A11723">
            <v>106086</v>
          </cell>
          <cell r="B11723" t="str">
            <v>Vale Excavación RCD- Arcilla/Recebo (Vj:15m3)</v>
          </cell>
          <cell r="C11723" t="str">
            <v>M3</v>
          </cell>
          <cell r="E11723">
            <v>42760</v>
          </cell>
          <cell r="F11723">
            <v>4240</v>
          </cell>
        </row>
        <row r="11724">
          <cell r="A11724">
            <v>106089</v>
          </cell>
          <cell r="B11724" t="str">
            <v>Vale Excavación RCD- Arcilla/Recebo (Vj:6m3)</v>
          </cell>
          <cell r="C11724" t="str">
            <v>M3</v>
          </cell>
          <cell r="E11724">
            <v>42760</v>
          </cell>
          <cell r="F11724">
            <v>5471</v>
          </cell>
        </row>
        <row r="11725">
          <cell r="A11725">
            <v>106088</v>
          </cell>
          <cell r="B11725" t="str">
            <v>Vale Excavación RCD- Tierra (Vj:15m3)</v>
          </cell>
          <cell r="C11725" t="str">
            <v>M3</v>
          </cell>
          <cell r="E11725">
            <v>42760</v>
          </cell>
          <cell r="F11725">
            <v>2257</v>
          </cell>
        </row>
        <row r="11726">
          <cell r="A11726">
            <v>106087</v>
          </cell>
          <cell r="B11726" t="str">
            <v>Vale Excavación RCD- Tierra (Vj:6m3)</v>
          </cell>
          <cell r="C11726" t="str">
            <v>M3</v>
          </cell>
          <cell r="E11726">
            <v>42760</v>
          </cell>
          <cell r="F11726">
            <v>3078</v>
          </cell>
        </row>
        <row r="11727">
          <cell r="A11727">
            <v>102812</v>
          </cell>
          <cell r="B11727" t="str">
            <v>Vale Botadero Escombrera (NO USAR)</v>
          </cell>
          <cell r="C11727" t="str">
            <v>m3</v>
          </cell>
          <cell r="E11727">
            <v>42461</v>
          </cell>
          <cell r="F11727">
            <v>4333</v>
          </cell>
        </row>
        <row r="11728">
          <cell r="A11728">
            <v>106085</v>
          </cell>
          <cell r="B11728" t="str">
            <v>Vale Demolición RCD Concreto/Mampostería</v>
          </cell>
          <cell r="C11728" t="str">
            <v>M3</v>
          </cell>
          <cell r="E11728">
            <v>42760</v>
          </cell>
          <cell r="F11728">
            <v>2736</v>
          </cell>
        </row>
        <row r="11729">
          <cell r="A11729">
            <v>106084</v>
          </cell>
          <cell r="B11729" t="str">
            <v>Vale Demolición RCD Concreto/Mampostería</v>
          </cell>
          <cell r="C11729" t="str">
            <v>M3</v>
          </cell>
          <cell r="E11729">
            <v>42760</v>
          </cell>
          <cell r="F11729">
            <v>4275</v>
          </cell>
        </row>
        <row r="11730">
          <cell r="A11730">
            <v>106091</v>
          </cell>
          <cell r="B11730" t="str">
            <v>Vale Excavación RCD Capa Vegetal(Vj:15M3)</v>
          </cell>
          <cell r="C11730" t="str">
            <v>M3</v>
          </cell>
          <cell r="E11730">
            <v>42760</v>
          </cell>
          <cell r="F11730">
            <v>4240</v>
          </cell>
        </row>
        <row r="11731">
          <cell r="A11731">
            <v>106092</v>
          </cell>
          <cell r="B11731" t="str">
            <v>Vale Excavación RCD Capa Vegetal(Vj:6M3)</v>
          </cell>
          <cell r="C11731" t="str">
            <v>M3</v>
          </cell>
          <cell r="E11731">
            <v>42760</v>
          </cell>
          <cell r="F11731">
            <v>5642</v>
          </cell>
        </row>
        <row r="11732">
          <cell r="A11732">
            <v>106093</v>
          </cell>
          <cell r="B11732" t="str">
            <v>Vale Excavación RCD Lodos l(Vj:15M3)</v>
          </cell>
          <cell r="C11732" t="str">
            <v>M3</v>
          </cell>
          <cell r="E11732">
            <v>42766</v>
          </cell>
          <cell r="F11732">
            <v>7318</v>
          </cell>
        </row>
        <row r="11733">
          <cell r="A11733">
            <v>106094</v>
          </cell>
          <cell r="B11733" t="str">
            <v>Vale Excavación RCD Lodos l(Vj:6M3)</v>
          </cell>
          <cell r="C11733" t="str">
            <v>M3</v>
          </cell>
          <cell r="E11733">
            <v>42766</v>
          </cell>
          <cell r="F11733">
            <v>11285</v>
          </cell>
        </row>
        <row r="11736">
          <cell r="A11736">
            <v>41</v>
          </cell>
          <cell r="C11736" t="str">
            <v>EQUIPO DE SEGURIDAD INDUSTRIAL</v>
          </cell>
        </row>
        <row r="11739">
          <cell r="A11739">
            <v>100942</v>
          </cell>
          <cell r="B11739" t="str">
            <v>ALQUILER COLOMBINA DE SEÑALIZACION</v>
          </cell>
          <cell r="C11739" t="str">
            <v>DD</v>
          </cell>
          <cell r="D11739" t="str">
            <v>.70</v>
          </cell>
          <cell r="E11739">
            <v>42797</v>
          </cell>
          <cell r="F11739">
            <v>133</v>
          </cell>
        </row>
        <row r="11740">
          <cell r="A11740">
            <v>100941</v>
          </cell>
          <cell r="B11740" t="str">
            <v>ALQUILER CONO SEÑALIZACION H=0,60M</v>
          </cell>
          <cell r="C11740" t="str">
            <v>DD</v>
          </cell>
          <cell r="D11740" t="str">
            <v>.70</v>
          </cell>
          <cell r="E11740">
            <v>42797</v>
          </cell>
          <cell r="F11740">
            <v>164</v>
          </cell>
        </row>
        <row r="11741">
          <cell r="A11741">
            <v>2120</v>
          </cell>
          <cell r="B11741" t="str">
            <v>ANTEOJO DE Seg. COPA ARSEG</v>
          </cell>
          <cell r="C11741" t="str">
            <v>UN</v>
          </cell>
          <cell r="D11741" t="str">
            <v>Ref.9002</v>
          </cell>
          <cell r="E11741">
            <v>40331</v>
          </cell>
          <cell r="F11741">
            <v>13340</v>
          </cell>
        </row>
        <row r="11742">
          <cell r="A11742">
            <v>2121</v>
          </cell>
          <cell r="B11742" t="str">
            <v>ANTEOJO TIPO COPA ARSEG</v>
          </cell>
          <cell r="C11742" t="str">
            <v>UN</v>
          </cell>
          <cell r="D11742" t="str">
            <v>Ref.9003</v>
          </cell>
          <cell r="E11742">
            <v>40331</v>
          </cell>
          <cell r="F11742">
            <v>10730</v>
          </cell>
        </row>
        <row r="11744">
          <cell r="A11744">
            <v>104089</v>
          </cell>
          <cell r="B11744" t="str">
            <v>ARNES+LINEA+ESLINGA</v>
          </cell>
          <cell r="C11744" t="str">
            <v>DIA</v>
          </cell>
          <cell r="E11744">
            <v>42758</v>
          </cell>
          <cell r="F11744">
            <v>8989</v>
          </cell>
        </row>
        <row r="11746">
          <cell r="A11746">
            <v>103073</v>
          </cell>
          <cell r="B11746" t="str">
            <v>Barrera LLenable L=1.45m;H=0.60; Ab=0.45m</v>
          </cell>
          <cell r="C11746" t="str">
            <v>UN</v>
          </cell>
          <cell r="D11746" t="str">
            <v>.70</v>
          </cell>
          <cell r="E11746">
            <v>40395</v>
          </cell>
          <cell r="F11746">
            <v>139200</v>
          </cell>
        </row>
        <row r="11747">
          <cell r="A11747">
            <v>103074</v>
          </cell>
          <cell r="B11747" t="str">
            <v>Barrera LLenableH=0.60m;L=1.45m;Ab=0.45m.Sin</v>
          </cell>
          <cell r="C11747" t="str">
            <v>UN</v>
          </cell>
          <cell r="D11747" t="str">
            <v>.70</v>
          </cell>
          <cell r="E11747">
            <v>40399</v>
          </cell>
          <cell r="F11747">
            <v>139200</v>
          </cell>
        </row>
        <row r="11749">
          <cell r="A11749">
            <v>106627</v>
          </cell>
          <cell r="B11749" t="str">
            <v>BOTA DE CUERO SIN PUNTERA</v>
          </cell>
          <cell r="C11749" t="str">
            <v>und</v>
          </cell>
          <cell r="E11749">
            <v>43039</v>
          </cell>
          <cell r="F11749">
            <v>29411</v>
          </cell>
        </row>
        <row r="11750">
          <cell r="A11750">
            <v>106629</v>
          </cell>
          <cell r="B11750" t="str">
            <v>BOTAS DE SEGURIDAD EN CUERO CON</v>
          </cell>
          <cell r="C11750" t="str">
            <v>und</v>
          </cell>
          <cell r="E11750">
            <v>43039</v>
          </cell>
          <cell r="F11750">
            <v>46500</v>
          </cell>
        </row>
        <row r="11752">
          <cell r="A11752">
            <v>2394</v>
          </cell>
          <cell r="B11752" t="str">
            <v>CARETA PROTECTORA FACIAL VISOR CLARO</v>
          </cell>
          <cell r="C11752" t="str">
            <v>UN</v>
          </cell>
          <cell r="D11752" t="str">
            <v>Ref.5150</v>
          </cell>
          <cell r="E11752">
            <v>42797</v>
          </cell>
          <cell r="F11752">
            <v>22610</v>
          </cell>
        </row>
        <row r="11754">
          <cell r="A11754">
            <v>1245</v>
          </cell>
          <cell r="B11754" t="str">
            <v>CASCO ARSEG 10096R</v>
          </cell>
          <cell r="C11754" t="str">
            <v>UN</v>
          </cell>
          <cell r="E11754">
            <v>40883</v>
          </cell>
          <cell r="F11754">
            <v>23500</v>
          </cell>
        </row>
        <row r="11755">
          <cell r="A11755">
            <v>1246</v>
          </cell>
          <cell r="B11755" t="str">
            <v>CASCO ARSEG TIPO CAPITAN</v>
          </cell>
          <cell r="C11755" t="str">
            <v>UN</v>
          </cell>
          <cell r="E11755">
            <v>40609</v>
          </cell>
          <cell r="F11755">
            <v>11120</v>
          </cell>
        </row>
        <row r="11756">
          <cell r="A11756">
            <v>1247</v>
          </cell>
          <cell r="B11756" t="str">
            <v>CASCO VENEZOLANO</v>
          </cell>
          <cell r="C11756" t="str">
            <v>UN</v>
          </cell>
          <cell r="E11756">
            <v>39884</v>
          </cell>
          <cell r="F11756">
            <v>8305.6</v>
          </cell>
        </row>
        <row r="11757">
          <cell r="A11757">
            <v>106631</v>
          </cell>
          <cell r="B11757" t="str">
            <v>CHALECO EN DRIL DOTACION</v>
          </cell>
          <cell r="C11757" t="str">
            <v>und</v>
          </cell>
          <cell r="E11757">
            <v>43042</v>
          </cell>
          <cell r="F11757">
            <v>27900</v>
          </cell>
        </row>
        <row r="11758">
          <cell r="A11758">
            <v>1256</v>
          </cell>
          <cell r="B11758" t="str">
            <v>CHALECO REFLECTIVO</v>
          </cell>
          <cell r="C11758" t="str">
            <v>UN</v>
          </cell>
          <cell r="E11758">
            <v>40023</v>
          </cell>
          <cell r="F11758">
            <v>15080</v>
          </cell>
        </row>
        <row r="11759">
          <cell r="A11759">
            <v>3794</v>
          </cell>
          <cell r="B11759" t="str">
            <v>CHALECO REFLECTIVO DE ALTA VISIBILIDAD</v>
          </cell>
          <cell r="C11759" t="str">
            <v>UN</v>
          </cell>
          <cell r="E11759">
            <v>42811</v>
          </cell>
          <cell r="F11759">
            <v>12000</v>
          </cell>
        </row>
        <row r="11761">
          <cell r="A11761">
            <v>3795</v>
          </cell>
          <cell r="B11761" t="str">
            <v>CINTA PROTECTORA /SEGURIDAD (500M)</v>
          </cell>
          <cell r="C11761" t="str">
            <v>ROLLO</v>
          </cell>
          <cell r="D11761" t="str">
            <v>CD500</v>
          </cell>
          <cell r="E11761">
            <v>42811</v>
          </cell>
          <cell r="F11761">
            <v>22600</v>
          </cell>
        </row>
        <row r="11763">
          <cell r="A11763">
            <v>1251</v>
          </cell>
          <cell r="B11763" t="str">
            <v>CINTA DE SEÑALIZACION - A=4"x 500m CAL.2.5</v>
          </cell>
          <cell r="C11763" t="str">
            <v>ROLLO</v>
          </cell>
          <cell r="E11763">
            <v>42762</v>
          </cell>
          <cell r="F11763">
            <v>22313</v>
          </cell>
        </row>
        <row r="11765">
          <cell r="A11765">
            <v>2391</v>
          </cell>
          <cell r="B11765" t="str">
            <v>CINTURON DE Seg. FAJA ANCHA</v>
          </cell>
          <cell r="C11765" t="str">
            <v>UN</v>
          </cell>
          <cell r="D11765">
            <v>90170</v>
          </cell>
          <cell r="E11765">
            <v>40331</v>
          </cell>
          <cell r="F11765">
            <v>20242</v>
          </cell>
        </row>
        <row r="11766">
          <cell r="A11766">
            <v>2390</v>
          </cell>
          <cell r="B11766" t="str">
            <v>CINTURON DE Seg. FAJA ANGOSTA</v>
          </cell>
          <cell r="C11766" t="str">
            <v>UN</v>
          </cell>
          <cell r="D11766" t="str">
            <v>9017A</v>
          </cell>
          <cell r="E11766">
            <v>40331</v>
          </cell>
          <cell r="F11766">
            <v>17748</v>
          </cell>
        </row>
        <row r="11767">
          <cell r="A11767">
            <v>2393</v>
          </cell>
          <cell r="B11767" t="str">
            <v>CINTURON P/HERRAMIENTA.</v>
          </cell>
          <cell r="C11767" t="str">
            <v>UN</v>
          </cell>
          <cell r="D11767" t="str">
            <v>Ref90178</v>
          </cell>
          <cell r="E11767">
            <v>40331</v>
          </cell>
          <cell r="F11767">
            <v>57861</v>
          </cell>
        </row>
        <row r="11768">
          <cell r="A11768">
            <v>3805</v>
          </cell>
          <cell r="B11768" t="str">
            <v>CONO SEÑALIZACION H = 0.90 ML</v>
          </cell>
          <cell r="C11768" t="str">
            <v>UN</v>
          </cell>
          <cell r="D11768" t="str">
            <v>.70</v>
          </cell>
          <cell r="E11768">
            <v>42811</v>
          </cell>
          <cell r="F11768">
            <v>57989</v>
          </cell>
        </row>
        <row r="11769">
          <cell r="A11769">
            <v>101145</v>
          </cell>
          <cell r="B11769" t="str">
            <v>ELEMENTOS DE</v>
          </cell>
          <cell r="C11769" t="str">
            <v>UN</v>
          </cell>
          <cell r="D11769" t="str">
            <v>Ref90178</v>
          </cell>
          <cell r="E11769">
            <v>40339</v>
          </cell>
          <cell r="F11769">
            <v>38396</v>
          </cell>
        </row>
        <row r="11770">
          <cell r="A11770">
            <v>102414</v>
          </cell>
          <cell r="B11770" t="str">
            <v>EQUIPO DE SEGURIDAD</v>
          </cell>
          <cell r="C11770" t="str">
            <v>UN</v>
          </cell>
          <cell r="D11770" t="str">
            <v>Ref90178</v>
          </cell>
          <cell r="E11770">
            <v>40156</v>
          </cell>
          <cell r="F11770">
            <v>120000</v>
          </cell>
        </row>
        <row r="11772">
          <cell r="A11772">
            <v>3796</v>
          </cell>
          <cell r="B11772" t="str">
            <v>ESTOPEROL REDUCTOR VEL.</v>
          </cell>
          <cell r="C11772" t="str">
            <v>UN</v>
          </cell>
          <cell r="E11772">
            <v>42811</v>
          </cell>
          <cell r="F11772">
            <v>2297</v>
          </cell>
        </row>
        <row r="11773">
          <cell r="A11773">
            <v>2926</v>
          </cell>
          <cell r="B11773" t="str">
            <v>EXTINTOR AGUA M 2 1/2 GALONES</v>
          </cell>
          <cell r="C11773" t="str">
            <v>UN</v>
          </cell>
          <cell r="E11773">
            <v>40331</v>
          </cell>
          <cell r="F11773">
            <v>46400</v>
          </cell>
        </row>
        <row r="11776">
          <cell r="B11776" t="str">
            <v>Tekhne Ltda. Control Integral de Obras</v>
          </cell>
        </row>
        <row r="11780">
          <cell r="B11780" t="str">
            <v>Listado de Insumos</v>
          </cell>
        </row>
        <row r="11782">
          <cell r="A11782">
            <v>43132</v>
          </cell>
          <cell r="C11782" t="str">
            <v>INSTITUTO DISTRITAL DE RECREACION Y</v>
          </cell>
          <cell r="E11782" t="str">
            <v>Página **</v>
          </cell>
        </row>
        <row r="11785">
          <cell r="A11785" t="str">
            <v>Código</v>
          </cell>
          <cell r="B11785" t="str">
            <v>Descripción</v>
          </cell>
          <cell r="D11785" t="str">
            <v>Unidad</v>
          </cell>
          <cell r="F11785" t="str">
            <v>Referencia</v>
          </cell>
        </row>
        <row r="11788">
          <cell r="A11788">
            <v>146</v>
          </cell>
          <cell r="B11788" t="str">
            <v>EXTINTOR 10 LbS. CLASE ABC</v>
          </cell>
          <cell r="C11788" t="str">
            <v>UN</v>
          </cell>
          <cell r="E11788">
            <v>41158</v>
          </cell>
          <cell r="F11788">
            <v>52200</v>
          </cell>
        </row>
        <row r="11789">
          <cell r="A11789">
            <v>147</v>
          </cell>
          <cell r="B11789" t="str">
            <v>EXTINTOR 20 LbS. CLASE ABC</v>
          </cell>
          <cell r="C11789" t="str">
            <v>UN</v>
          </cell>
          <cell r="E11789">
            <v>41158</v>
          </cell>
          <cell r="F11789">
            <v>78880</v>
          </cell>
        </row>
        <row r="11790">
          <cell r="A11790">
            <v>439</v>
          </cell>
          <cell r="B11790" t="str">
            <v>EXTINTOR 30 LbS. CLASE ABC</v>
          </cell>
          <cell r="C11790" t="str">
            <v>UN</v>
          </cell>
          <cell r="E11790">
            <v>41158</v>
          </cell>
          <cell r="F11790">
            <v>87000</v>
          </cell>
        </row>
        <row r="11791">
          <cell r="A11791">
            <v>2922</v>
          </cell>
          <cell r="B11791" t="str">
            <v>EXTINTOR MOD. PQS-M10-BQ . ABC (NO</v>
          </cell>
          <cell r="C11791" t="str">
            <v>UN</v>
          </cell>
          <cell r="E11791">
            <v>41158</v>
          </cell>
          <cell r="F11791">
            <v>52200</v>
          </cell>
        </row>
        <row r="11792">
          <cell r="A11792">
            <v>2923</v>
          </cell>
          <cell r="B11792" t="str">
            <v>EXTINTOR MOD. PQS-M10-BQ.BC (NO USAR)</v>
          </cell>
          <cell r="C11792" t="str">
            <v>UN</v>
          </cell>
          <cell r="E11792">
            <v>40331</v>
          </cell>
          <cell r="F11792">
            <v>42920</v>
          </cell>
        </row>
        <row r="11793">
          <cell r="A11793">
            <v>2924</v>
          </cell>
          <cell r="B11793" t="str">
            <v>EXTINTOR MOD. PQS-M20 MANG. ABC</v>
          </cell>
          <cell r="C11793" t="str">
            <v>UN</v>
          </cell>
          <cell r="E11793">
            <v>40331</v>
          </cell>
          <cell r="F11793">
            <v>68440</v>
          </cell>
        </row>
        <row r="11794">
          <cell r="A11794">
            <v>103446</v>
          </cell>
          <cell r="B11794" t="str">
            <v>GABINETE CONTRA INCENDIO TIPO3</v>
          </cell>
          <cell r="C11794" t="str">
            <v>UN</v>
          </cell>
          <cell r="E11794">
            <v>42849</v>
          </cell>
          <cell r="F11794">
            <v>1309000</v>
          </cell>
        </row>
        <row r="11795">
          <cell r="A11795">
            <v>105494</v>
          </cell>
          <cell r="B11795" t="str">
            <v>GORRO INDUSTRIAL CON POLERA (TIPO</v>
          </cell>
          <cell r="C11795" t="str">
            <v>und</v>
          </cell>
          <cell r="E11795">
            <v>42872</v>
          </cell>
          <cell r="F11795">
            <v>7720</v>
          </cell>
        </row>
        <row r="11796">
          <cell r="A11796">
            <v>2392</v>
          </cell>
          <cell r="B11796" t="str">
            <v>GUANTE (NITRILO) DE 13" ANSELL</v>
          </cell>
          <cell r="C11796" t="str">
            <v>UN</v>
          </cell>
          <cell r="E11796">
            <v>41207</v>
          </cell>
          <cell r="F11796">
            <v>3000</v>
          </cell>
        </row>
        <row r="11797">
          <cell r="A11797">
            <v>1270</v>
          </cell>
          <cell r="B11797" t="str">
            <v>GUANTE CARNAZA CORTO REFORZADO</v>
          </cell>
          <cell r="C11797" t="str">
            <v>UN</v>
          </cell>
          <cell r="E11797">
            <v>40169</v>
          </cell>
          <cell r="F11797">
            <v>4338</v>
          </cell>
        </row>
        <row r="11798">
          <cell r="A11798">
            <v>1271</v>
          </cell>
          <cell r="B11798" t="str">
            <v>GUANTE CARNAZA CORTO REFORZADO</v>
          </cell>
          <cell r="C11798" t="str">
            <v>PAR</v>
          </cell>
          <cell r="E11798">
            <v>40169</v>
          </cell>
          <cell r="F11798">
            <v>5307</v>
          </cell>
        </row>
        <row r="11799">
          <cell r="A11799">
            <v>1271</v>
          </cell>
          <cell r="B11799" t="str">
            <v>GUANTE CARNAZA CORTO REFORZADO</v>
          </cell>
          <cell r="C11799" t="str">
            <v>PAR</v>
          </cell>
          <cell r="E11799">
            <v>43039</v>
          </cell>
          <cell r="F11799">
            <v>6000</v>
          </cell>
        </row>
        <row r="11800">
          <cell r="A11800">
            <v>1272</v>
          </cell>
          <cell r="B11800" t="str">
            <v>GUANTE CARNAZA REFORZADO EN VAQUETA</v>
          </cell>
          <cell r="C11800" t="str">
            <v>PAR</v>
          </cell>
          <cell r="E11800">
            <v>42117</v>
          </cell>
          <cell r="F11800">
            <v>6612</v>
          </cell>
        </row>
        <row r="11801">
          <cell r="A11801">
            <v>3937</v>
          </cell>
          <cell r="B11801" t="str">
            <v>GUANTE CARNAZA REFORZADO LARGO</v>
          </cell>
          <cell r="C11801" t="str">
            <v>UN</v>
          </cell>
          <cell r="E11801">
            <v>42811</v>
          </cell>
          <cell r="F11801">
            <v>7900</v>
          </cell>
        </row>
        <row r="11802">
          <cell r="A11802">
            <v>1273</v>
          </cell>
          <cell r="B11802" t="str">
            <v>GUANTE CAUCHO C-35</v>
          </cell>
          <cell r="C11802" t="str">
            <v>PAR</v>
          </cell>
          <cell r="E11802">
            <v>40123</v>
          </cell>
          <cell r="F11802">
            <v>4408</v>
          </cell>
        </row>
        <row r="11803">
          <cell r="A11803">
            <v>105728</v>
          </cell>
          <cell r="B11803" t="str">
            <v>GUANTE DE HILAZA MULTIPROPÓSITO</v>
          </cell>
          <cell r="C11803" t="str">
            <v>UN</v>
          </cell>
          <cell r="E11803">
            <v>43006</v>
          </cell>
          <cell r="F11803">
            <v>2290</v>
          </cell>
        </row>
        <row r="11804">
          <cell r="A11804">
            <v>105493</v>
          </cell>
          <cell r="B11804" t="str">
            <v>GUANTE LANA</v>
          </cell>
          <cell r="C11804" t="str">
            <v>und</v>
          </cell>
          <cell r="E11804">
            <v>42872</v>
          </cell>
          <cell r="F11804">
            <v>3451</v>
          </cell>
        </row>
        <row r="11805">
          <cell r="A11805">
            <v>105727</v>
          </cell>
          <cell r="B11805" t="str">
            <v>GUANTE MOSQUETERO CAUCHO CAL. 65 -</v>
          </cell>
          <cell r="C11805" t="str">
            <v>UN</v>
          </cell>
          <cell r="E11805">
            <v>42410</v>
          </cell>
          <cell r="F11805">
            <v>21000</v>
          </cell>
        </row>
        <row r="11806">
          <cell r="A11806">
            <v>105492</v>
          </cell>
          <cell r="B11806" t="str">
            <v>GUANTES DE CAUCHO PEQUEÑO CAL.35</v>
          </cell>
          <cell r="C11806" t="str">
            <v>und</v>
          </cell>
          <cell r="E11806">
            <v>43131</v>
          </cell>
          <cell r="F11806">
            <v>4280</v>
          </cell>
        </row>
        <row r="11807">
          <cell r="A11807">
            <v>105491</v>
          </cell>
          <cell r="B11807" t="str">
            <v>GUANTES MOSQUETERO</v>
          </cell>
          <cell r="C11807" t="str">
            <v>und</v>
          </cell>
          <cell r="E11807">
            <v>42872</v>
          </cell>
          <cell r="F11807">
            <v>14050</v>
          </cell>
        </row>
        <row r="11808">
          <cell r="A11808">
            <v>106628</v>
          </cell>
          <cell r="B11808" t="str">
            <v>IMPERMEABLE DE DOS PIEZAS</v>
          </cell>
          <cell r="C11808" t="str">
            <v>und</v>
          </cell>
          <cell r="E11808">
            <v>43039</v>
          </cell>
          <cell r="F11808">
            <v>39900</v>
          </cell>
        </row>
        <row r="11809">
          <cell r="A11809">
            <v>3797</v>
          </cell>
          <cell r="B11809" t="str">
            <v>MALLA CALATEX 150X120 cm</v>
          </cell>
          <cell r="C11809" t="str">
            <v>UN</v>
          </cell>
          <cell r="E11809">
            <v>42552</v>
          </cell>
          <cell r="F11809">
            <v>8500</v>
          </cell>
        </row>
        <row r="11811">
          <cell r="A11811">
            <v>2389</v>
          </cell>
          <cell r="B11811" t="str">
            <v>MASCARILLA DESCHABLE</v>
          </cell>
          <cell r="C11811" t="str">
            <v>UN</v>
          </cell>
          <cell r="D11811" t="str">
            <v>Ref.100101</v>
          </cell>
          <cell r="E11811">
            <v>40331</v>
          </cell>
          <cell r="F11811">
            <v>1160</v>
          </cell>
        </row>
        <row r="11812">
          <cell r="A11812">
            <v>2119</v>
          </cell>
          <cell r="B11812" t="str">
            <v>MONOGAFA CON MONTURA</v>
          </cell>
          <cell r="C11812" t="str">
            <v>UN</v>
          </cell>
          <cell r="D11812" t="str">
            <v>Ref.9000</v>
          </cell>
          <cell r="E11812">
            <v>42797</v>
          </cell>
          <cell r="F11812">
            <v>4900</v>
          </cell>
        </row>
        <row r="11814">
          <cell r="A11814">
            <v>105483</v>
          </cell>
          <cell r="B11814" t="str">
            <v>OVEROL 2 PIEZAS EN DRIL MANGA LARGA</v>
          </cell>
          <cell r="C11814" t="str">
            <v>und</v>
          </cell>
          <cell r="E11814">
            <v>42872</v>
          </cell>
          <cell r="F11814">
            <v>40000</v>
          </cell>
        </row>
        <row r="11815">
          <cell r="A11815">
            <v>105490</v>
          </cell>
          <cell r="B11815" t="str">
            <v>OVEROL FONTANERO IMPERMEABLE</v>
          </cell>
          <cell r="C11815" t="str">
            <v>und</v>
          </cell>
          <cell r="E11815">
            <v>42872</v>
          </cell>
          <cell r="F11815">
            <v>95000</v>
          </cell>
        </row>
        <row r="11816">
          <cell r="A11816">
            <v>3806</v>
          </cell>
          <cell r="B11816" t="str">
            <v>PALETA PARE SIGA 30cm</v>
          </cell>
          <cell r="C11816" t="str">
            <v>UN</v>
          </cell>
          <cell r="E11816">
            <v>40331</v>
          </cell>
          <cell r="F11816">
            <v>24360</v>
          </cell>
        </row>
        <row r="11817">
          <cell r="A11817">
            <v>104929</v>
          </cell>
          <cell r="B11817" t="str">
            <v>peldaño en fibra de vidrio</v>
          </cell>
          <cell r="C11817" t="str">
            <v>und</v>
          </cell>
          <cell r="E11817">
            <v>41444</v>
          </cell>
          <cell r="F11817">
            <v>57000</v>
          </cell>
        </row>
        <row r="11818">
          <cell r="A11818">
            <v>2925</v>
          </cell>
          <cell r="B11818" t="str">
            <v>PQS M20- BC MANGUERA</v>
          </cell>
          <cell r="C11818" t="str">
            <v>UN</v>
          </cell>
          <cell r="E11818">
            <v>40331</v>
          </cell>
          <cell r="F11818">
            <v>66120</v>
          </cell>
        </row>
        <row r="11820">
          <cell r="A11820">
            <v>3798</v>
          </cell>
          <cell r="B11820" t="str">
            <v>PROTECTOR PARA OIDO CONTRA RUIDO</v>
          </cell>
          <cell r="C11820" t="str">
            <v>UN</v>
          </cell>
          <cell r="D11820">
            <v>9092</v>
          </cell>
          <cell r="E11820">
            <v>40331</v>
          </cell>
          <cell r="F11820">
            <v>25014</v>
          </cell>
        </row>
        <row r="11821">
          <cell r="A11821">
            <v>3799</v>
          </cell>
          <cell r="B11821" t="str">
            <v>RESPIRADOR CONTRA POLVO ARSEG</v>
          </cell>
          <cell r="C11821" t="str">
            <v>UN</v>
          </cell>
          <cell r="D11821">
            <v>1002</v>
          </cell>
          <cell r="E11821">
            <v>40331</v>
          </cell>
          <cell r="F11821">
            <v>2495</v>
          </cell>
        </row>
        <row r="11823">
          <cell r="A11823">
            <v>105484</v>
          </cell>
          <cell r="B11823" t="str">
            <v>TAPABOCA INDUSTRIAL DESECHABLE</v>
          </cell>
          <cell r="C11823" t="str">
            <v>und</v>
          </cell>
          <cell r="E11823">
            <v>42872</v>
          </cell>
          <cell r="F11823">
            <v>428</v>
          </cell>
        </row>
        <row r="11826">
          <cell r="A11826">
            <v>42</v>
          </cell>
          <cell r="C11826" t="str">
            <v>INSTALACIONES HOSPITALARIAS</v>
          </cell>
        </row>
        <row r="11829">
          <cell r="A11829">
            <v>2350</v>
          </cell>
          <cell r="B11829" t="str">
            <v>CAMPANA EXTRACCION 2x1mt.</v>
          </cell>
          <cell r="C11829" t="str">
            <v>UN</v>
          </cell>
          <cell r="E11829">
            <v>40024</v>
          </cell>
          <cell r="F11829">
            <v>3132000</v>
          </cell>
        </row>
        <row r="11830">
          <cell r="A11830">
            <v>2335</v>
          </cell>
          <cell r="B11830" t="str">
            <v>CONDUCTOS LAMINA GALV. CAL.22</v>
          </cell>
          <cell r="C11830" t="str">
            <v>M2</v>
          </cell>
          <cell r="E11830">
            <v>40024</v>
          </cell>
          <cell r="F11830">
            <v>77140</v>
          </cell>
        </row>
        <row r="11831">
          <cell r="A11831">
            <v>2258</v>
          </cell>
          <cell r="B11831" t="str">
            <v>CONDUCTOS LAMINA GALV. CAL.24</v>
          </cell>
          <cell r="C11831" t="str">
            <v>M2</v>
          </cell>
          <cell r="E11831">
            <v>40024</v>
          </cell>
          <cell r="F11831">
            <v>59160</v>
          </cell>
        </row>
        <row r="11832">
          <cell r="A11832">
            <v>2648</v>
          </cell>
          <cell r="B11832" t="str">
            <v>CRISTAL MULTILAMINADO/NIVEL 1</v>
          </cell>
          <cell r="C11832" t="str">
            <v>M2</v>
          </cell>
          <cell r="E11832">
            <v>40026</v>
          </cell>
          <cell r="F11832">
            <v>187920</v>
          </cell>
        </row>
        <row r="11833">
          <cell r="A11833">
            <v>2336</v>
          </cell>
          <cell r="B11833" t="str">
            <v>DIFUSOR DE SUMINISTRO 12x12</v>
          </cell>
          <cell r="C11833" t="str">
            <v>UN</v>
          </cell>
          <cell r="E11833">
            <v>40024</v>
          </cell>
          <cell r="F11833">
            <v>116580</v>
          </cell>
        </row>
        <row r="11834">
          <cell r="A11834">
            <v>2337</v>
          </cell>
          <cell r="B11834" t="str">
            <v>DIFUSOR DE SUMINISTRO 9x9</v>
          </cell>
          <cell r="C11834" t="str">
            <v>UN</v>
          </cell>
          <cell r="E11834">
            <v>40024</v>
          </cell>
          <cell r="F11834">
            <v>93960</v>
          </cell>
        </row>
        <row r="11835">
          <cell r="A11835">
            <v>2519</v>
          </cell>
          <cell r="B11835" t="str">
            <v>FILTRO METALICO 20"x20"x2"</v>
          </cell>
          <cell r="C11835" t="str">
            <v>UN</v>
          </cell>
          <cell r="E11835">
            <v>40024</v>
          </cell>
          <cell r="F11835">
            <v>118320</v>
          </cell>
        </row>
        <row r="11836">
          <cell r="A11836">
            <v>2616</v>
          </cell>
          <cell r="B11836" t="str">
            <v>HORNO COMBI CON COCINADOR A VAPOR</v>
          </cell>
          <cell r="C11836" t="str">
            <v>UN</v>
          </cell>
          <cell r="E11836">
            <v>40026</v>
          </cell>
          <cell r="F11836">
            <v>29100000</v>
          </cell>
        </row>
        <row r="11838">
          <cell r="A11838">
            <v>2592</v>
          </cell>
          <cell r="B11838" t="str">
            <v>HORNO INDUSTRIAL A GAS</v>
          </cell>
          <cell r="C11838" t="str">
            <v>UN</v>
          </cell>
          <cell r="D11838" t="str">
            <v>HIG-2C DL</v>
          </cell>
          <cell r="E11838">
            <v>40026</v>
          </cell>
          <cell r="F11838">
            <v>7018000</v>
          </cell>
        </row>
        <row r="11839">
          <cell r="A11839">
            <v>2590</v>
          </cell>
          <cell r="B11839" t="str">
            <v>LAVABO DOBLE CIRUJANO A.INOX.</v>
          </cell>
          <cell r="C11839" t="str">
            <v>UN</v>
          </cell>
          <cell r="D11839" t="str">
            <v>TIPO 304</v>
          </cell>
          <cell r="E11839">
            <v>40026</v>
          </cell>
          <cell r="F11839">
            <v>2100000</v>
          </cell>
        </row>
        <row r="11840">
          <cell r="A11840">
            <v>2603</v>
          </cell>
          <cell r="B11840" t="str">
            <v>MESA DE TRABAJO CONTRA PARED</v>
          </cell>
          <cell r="C11840" t="str">
            <v>UN</v>
          </cell>
          <cell r="D11840" t="str">
            <v>SALPICADE</v>
          </cell>
          <cell r="E11840">
            <v>40026</v>
          </cell>
          <cell r="F11840">
            <v>2598400</v>
          </cell>
        </row>
        <row r="11842">
          <cell r="A11842">
            <v>2593</v>
          </cell>
          <cell r="B11842" t="str">
            <v>MESA DE TRABAJO TIPO CENTRAL</v>
          </cell>
          <cell r="C11842" t="str">
            <v>UN</v>
          </cell>
          <cell r="E11842">
            <v>40026</v>
          </cell>
          <cell r="F11842">
            <v>1948800</v>
          </cell>
        </row>
        <row r="11844">
          <cell r="A11844">
            <v>2605</v>
          </cell>
          <cell r="B11844" t="str">
            <v>MESA PARA AUTOPSIAS C/POCETA</v>
          </cell>
          <cell r="C11844" t="str">
            <v>UN</v>
          </cell>
          <cell r="D11844" t="str">
            <v>2.50x.80x.90</v>
          </cell>
          <cell r="E11844">
            <v>40026</v>
          </cell>
          <cell r="F11844">
            <v>2807200</v>
          </cell>
        </row>
        <row r="11846">
          <cell r="A11846">
            <v>2344</v>
          </cell>
          <cell r="B11846" t="str">
            <v>PERSIANA TOMA DE AIRE 40"x20"</v>
          </cell>
          <cell r="C11846" t="str">
            <v>UN</v>
          </cell>
          <cell r="E11846">
            <v>39659</v>
          </cell>
          <cell r="F11846">
            <v>442656</v>
          </cell>
        </row>
        <row r="11847">
          <cell r="A11847">
            <v>2340</v>
          </cell>
          <cell r="B11847" t="str">
            <v>REJILLA DE EXTRACCION 10"x8"</v>
          </cell>
          <cell r="C11847" t="str">
            <v>UN</v>
          </cell>
          <cell r="E11847">
            <v>39893</v>
          </cell>
          <cell r="F11847">
            <v>56562</v>
          </cell>
        </row>
        <row r="11850">
          <cell r="B11850" t="str">
            <v>Tekhne Ltda. Control Integral de Obras</v>
          </cell>
        </row>
        <row r="11854">
          <cell r="B11854" t="str">
            <v>Listado de Insumos</v>
          </cell>
        </row>
        <row r="11856">
          <cell r="A11856">
            <v>43132</v>
          </cell>
          <cell r="C11856" t="str">
            <v>INSTITUTO DISTRITAL DE RECREACION Y</v>
          </cell>
          <cell r="E11856" t="str">
            <v>Página **</v>
          </cell>
        </row>
        <row r="11859">
          <cell r="A11859" t="str">
            <v>Código</v>
          </cell>
          <cell r="B11859" t="str">
            <v>Descripción</v>
          </cell>
          <cell r="D11859" t="str">
            <v>Unidad</v>
          </cell>
          <cell r="F11859" t="str">
            <v>Referencia</v>
          </cell>
        </row>
        <row r="11862">
          <cell r="A11862">
            <v>2338</v>
          </cell>
          <cell r="B11862" t="str">
            <v>REJILLA DE EXTRACCION 14"x12"</v>
          </cell>
          <cell r="C11862" t="str">
            <v>UN</v>
          </cell>
          <cell r="E11862">
            <v>39893</v>
          </cell>
          <cell r="F11862">
            <v>113615</v>
          </cell>
        </row>
        <row r="11863">
          <cell r="A11863">
            <v>2339</v>
          </cell>
          <cell r="B11863" t="str">
            <v>REJILLA DE EXTRACCION 14"x6"</v>
          </cell>
          <cell r="C11863" t="str">
            <v>UN</v>
          </cell>
          <cell r="E11863">
            <v>40024</v>
          </cell>
          <cell r="F11863">
            <v>55680</v>
          </cell>
        </row>
        <row r="11864">
          <cell r="A11864">
            <v>2343</v>
          </cell>
          <cell r="B11864" t="str">
            <v>REJILLA DE EXTRACCION 6"x4"</v>
          </cell>
          <cell r="C11864" t="str">
            <v>UN</v>
          </cell>
          <cell r="E11864">
            <v>40024</v>
          </cell>
          <cell r="F11864">
            <v>21112</v>
          </cell>
        </row>
        <row r="11865">
          <cell r="A11865">
            <v>2342</v>
          </cell>
          <cell r="B11865" t="str">
            <v>REJILLA DE EXTRACCION 6"x6"</v>
          </cell>
          <cell r="C11865" t="str">
            <v>UN</v>
          </cell>
          <cell r="E11865">
            <v>40024</v>
          </cell>
          <cell r="F11865">
            <v>29580</v>
          </cell>
        </row>
        <row r="11866">
          <cell r="A11866">
            <v>2341</v>
          </cell>
          <cell r="B11866" t="str">
            <v>REJILLA DE EXTRACCION 8"x6"</v>
          </cell>
          <cell r="C11866" t="str">
            <v>UN</v>
          </cell>
          <cell r="E11866">
            <v>40024</v>
          </cell>
          <cell r="F11866">
            <v>39208</v>
          </cell>
        </row>
        <row r="11867">
          <cell r="A11867">
            <v>2649</v>
          </cell>
          <cell r="B11867" t="str">
            <v>REVELADOR AUTOMATICO</v>
          </cell>
          <cell r="C11867" t="str">
            <v>GL</v>
          </cell>
          <cell r="E11867">
            <v>39660</v>
          </cell>
          <cell r="F11867">
            <v>269017</v>
          </cell>
        </row>
        <row r="11868">
          <cell r="A11868">
            <v>1697</v>
          </cell>
          <cell r="B11868" t="str">
            <v>VENTILADOR EXTRACCION BAÑOS</v>
          </cell>
          <cell r="C11868" t="str">
            <v>UN</v>
          </cell>
          <cell r="E11868">
            <v>40024</v>
          </cell>
          <cell r="F11868">
            <v>136300</v>
          </cell>
        </row>
        <row r="11869">
          <cell r="A11869">
            <v>757</v>
          </cell>
          <cell r="B11869" t="str">
            <v>VENTILADOR SUMINISTRO FARMACIA</v>
          </cell>
          <cell r="C11869" t="str">
            <v>UN</v>
          </cell>
          <cell r="E11869">
            <v>40024</v>
          </cell>
          <cell r="F11869">
            <v>6712340</v>
          </cell>
        </row>
        <row r="11872">
          <cell r="A11872">
            <v>43</v>
          </cell>
          <cell r="C11872" t="str">
            <v>MOBILIARIO URBANO Y SEÑALIZAC.</v>
          </cell>
        </row>
        <row r="11875">
          <cell r="A11875">
            <v>104129</v>
          </cell>
          <cell r="B11875" t="str">
            <v>ABDOMINALES ADULTOS</v>
          </cell>
          <cell r="C11875" t="str">
            <v>und</v>
          </cell>
          <cell r="E11875">
            <v>42793</v>
          </cell>
          <cell r="F11875">
            <v>1309000</v>
          </cell>
        </row>
        <row r="11876">
          <cell r="A11876">
            <v>105792</v>
          </cell>
          <cell r="B11876" t="str">
            <v>Abrazadera Metalica y tornillo Acero Inoxidable</v>
          </cell>
          <cell r="C11876" t="str">
            <v>UN</v>
          </cell>
          <cell r="E11876">
            <v>42503</v>
          </cell>
          <cell r="F11876">
            <v>7830</v>
          </cell>
        </row>
        <row r="11877">
          <cell r="A11877">
            <v>106350</v>
          </cell>
          <cell r="B11877" t="str">
            <v>Abrazadera Metalica+Tornillo seguridad (Reja</v>
          </cell>
          <cell r="C11877" t="str">
            <v>und</v>
          </cell>
          <cell r="E11877">
            <v>42864</v>
          </cell>
          <cell r="F11877">
            <v>7925</v>
          </cell>
        </row>
        <row r="11878">
          <cell r="A11878">
            <v>106351</v>
          </cell>
          <cell r="B11878" t="str">
            <v>Abrazadera Metalica+Tornillo seguridad (Reja</v>
          </cell>
          <cell r="C11878" t="str">
            <v>und</v>
          </cell>
          <cell r="E11878">
            <v>42864</v>
          </cell>
          <cell r="F11878">
            <v>7925</v>
          </cell>
        </row>
        <row r="11879">
          <cell r="A11879">
            <v>102954</v>
          </cell>
          <cell r="B11879" t="str">
            <v>Acople Completo **</v>
          </cell>
          <cell r="C11879" t="str">
            <v>UND</v>
          </cell>
          <cell r="E11879">
            <v>42857</v>
          </cell>
          <cell r="F11879">
            <v>97908</v>
          </cell>
        </row>
        <row r="11880">
          <cell r="A11880">
            <v>103507</v>
          </cell>
          <cell r="B11880" t="str">
            <v>Acople en S (3/8") para columpio(Rodamient+</v>
          </cell>
          <cell r="C11880" t="str">
            <v>und</v>
          </cell>
          <cell r="E11880">
            <v>41764</v>
          </cell>
          <cell r="F11880">
            <v>34800</v>
          </cell>
        </row>
        <row r="11881">
          <cell r="A11881">
            <v>100431</v>
          </cell>
          <cell r="B11881" t="str">
            <v>Acoples columpio Modulo 5 (Sumin e Ins) **</v>
          </cell>
          <cell r="C11881" t="str">
            <v>UN</v>
          </cell>
          <cell r="E11881">
            <v>40679</v>
          </cell>
          <cell r="F11881">
            <v>46400</v>
          </cell>
        </row>
        <row r="11882">
          <cell r="A11882">
            <v>102497</v>
          </cell>
          <cell r="B11882" t="str">
            <v>Acoples de Teflón(Sumin) **</v>
          </cell>
          <cell r="C11882" t="str">
            <v>mL</v>
          </cell>
          <cell r="E11882">
            <v>40158</v>
          </cell>
          <cell r="F11882">
            <v>2000</v>
          </cell>
        </row>
        <row r="11883">
          <cell r="A11883">
            <v>102957</v>
          </cell>
          <cell r="B11883" t="str">
            <v>Acoples en U lámina Cal. 3/16"(Sumin ) **</v>
          </cell>
          <cell r="C11883" t="str">
            <v>UN</v>
          </cell>
          <cell r="E11883">
            <v>42590</v>
          </cell>
          <cell r="F11883">
            <v>46168</v>
          </cell>
        </row>
        <row r="11884">
          <cell r="A11884">
            <v>102634</v>
          </cell>
          <cell r="B11884" t="str">
            <v>Acoples Sencillo columpio (Sumin ) **</v>
          </cell>
          <cell r="C11884" t="str">
            <v>UN</v>
          </cell>
          <cell r="E11884">
            <v>42864</v>
          </cell>
          <cell r="F11884">
            <v>35000</v>
          </cell>
        </row>
        <row r="11885">
          <cell r="A11885">
            <v>105233</v>
          </cell>
          <cell r="B11885" t="str">
            <v>ADHESIVO VINILO BRILLANTE DIAMETRO</v>
          </cell>
          <cell r="C11885" t="str">
            <v>UN</v>
          </cell>
          <cell r="E11885">
            <v>41851</v>
          </cell>
          <cell r="F11885">
            <v>32000</v>
          </cell>
        </row>
        <row r="11886">
          <cell r="A11886">
            <v>103785</v>
          </cell>
          <cell r="B11886" t="str">
            <v>AGARRADERA BALANCIN EN TUBO Gal. 3/4 "T"</v>
          </cell>
          <cell r="C11886" t="str">
            <v>UN</v>
          </cell>
          <cell r="E11886">
            <v>42864</v>
          </cell>
          <cell r="F11886">
            <v>59500</v>
          </cell>
        </row>
        <row r="11887">
          <cell r="A11887">
            <v>105868</v>
          </cell>
          <cell r="B11887" t="str">
            <v>Alacenador para Carril de 50ml Acero Al Carbono</v>
          </cell>
          <cell r="C11887" t="str">
            <v>UN</v>
          </cell>
          <cell r="E11887">
            <v>42598</v>
          </cell>
          <cell r="F11887">
            <v>2900000</v>
          </cell>
        </row>
        <row r="11888">
          <cell r="A11888">
            <v>104901</v>
          </cell>
          <cell r="B11888" t="str">
            <v>Alfarda 9cm x 3ml</v>
          </cell>
          <cell r="C11888" t="str">
            <v>ML</v>
          </cell>
          <cell r="E11888">
            <v>41394</v>
          </cell>
          <cell r="F11888">
            <v>833</v>
          </cell>
        </row>
        <row r="11889">
          <cell r="A11889">
            <v>104185</v>
          </cell>
          <cell r="B11889" t="str">
            <v>ALFARDA L=2.5M Ø=10CM</v>
          </cell>
          <cell r="C11889" t="str">
            <v>und</v>
          </cell>
          <cell r="E11889">
            <v>42864</v>
          </cell>
          <cell r="F11889">
            <v>32416</v>
          </cell>
        </row>
        <row r="11890">
          <cell r="A11890">
            <v>103741</v>
          </cell>
          <cell r="B11890" t="str">
            <v>ANCLAJE PARA BANCA X 2 DADOS</v>
          </cell>
          <cell r="C11890" t="str">
            <v>UN</v>
          </cell>
          <cell r="E11890">
            <v>42864</v>
          </cell>
          <cell r="F11890">
            <v>95200</v>
          </cell>
        </row>
        <row r="11891">
          <cell r="A11891">
            <v>105799</v>
          </cell>
          <cell r="B11891" t="str">
            <v>ArcoMovilFutbol-8(5x2)Tub.Est.Galv+Malla.ImpN°4</v>
          </cell>
          <cell r="C11891" t="str">
            <v>JG</v>
          </cell>
          <cell r="E11891">
            <v>42821</v>
          </cell>
          <cell r="F11891">
            <v>1785000</v>
          </cell>
        </row>
        <row r="11892">
          <cell r="A11892">
            <v>105798</v>
          </cell>
          <cell r="B11892" t="str">
            <v>ArcoMovilMicrofutbol(3x2)Tub.Est.Galv+Malla.Im</v>
          </cell>
          <cell r="C11892" t="str">
            <v>JG</v>
          </cell>
          <cell r="E11892">
            <v>42821</v>
          </cell>
          <cell r="F11892">
            <v>1963500</v>
          </cell>
        </row>
        <row r="11893">
          <cell r="A11893">
            <v>105263</v>
          </cell>
          <cell r="B11893" t="str">
            <v>ARCOS TUNEL PARA GIMNASIO CANINO</v>
          </cell>
          <cell r="C11893" t="str">
            <v>UND</v>
          </cell>
          <cell r="E11893">
            <v>41880</v>
          </cell>
          <cell r="F11893">
            <v>904800</v>
          </cell>
        </row>
        <row r="11894">
          <cell r="A11894">
            <v>103022</v>
          </cell>
          <cell r="B11894" t="str">
            <v>Argolla en Aluminio Maleable 3"(NO SE USA)</v>
          </cell>
          <cell r="C11894" t="str">
            <v>und</v>
          </cell>
          <cell r="E11894">
            <v>41732</v>
          </cell>
          <cell r="F11894">
            <v>46000</v>
          </cell>
        </row>
        <row r="11895">
          <cell r="A11895">
            <v>100443</v>
          </cell>
          <cell r="B11895" t="str">
            <v>Aros baloncesto **</v>
          </cell>
          <cell r="C11895" t="str">
            <v>juego</v>
          </cell>
          <cell r="E11895">
            <v>40108</v>
          </cell>
          <cell r="F11895">
            <v>266800</v>
          </cell>
        </row>
        <row r="11896">
          <cell r="A11896">
            <v>105264</v>
          </cell>
          <cell r="B11896" t="str">
            <v>AROS DE SALTO PARA GIMNASIO CANINO</v>
          </cell>
          <cell r="C11896" t="str">
            <v>UND</v>
          </cell>
          <cell r="E11896">
            <v>41880</v>
          </cell>
          <cell r="F11896">
            <v>450000</v>
          </cell>
        </row>
        <row r="11897">
          <cell r="A11897">
            <v>103788</v>
          </cell>
          <cell r="B11897" t="str">
            <v>ASADOR(Varilla</v>
          </cell>
          <cell r="C11897" t="str">
            <v>UN</v>
          </cell>
          <cell r="E11897">
            <v>42870</v>
          </cell>
          <cell r="F11897">
            <v>440300</v>
          </cell>
        </row>
        <row r="11898">
          <cell r="A11898">
            <v>104331</v>
          </cell>
          <cell r="B11898" t="str">
            <v>ASIENTO EN LONA PARA COLUMPIO</v>
          </cell>
          <cell r="C11898" t="str">
            <v>und</v>
          </cell>
          <cell r="E11898">
            <v>42857</v>
          </cell>
          <cell r="F11898">
            <v>86831.33</v>
          </cell>
        </row>
        <row r="11899">
          <cell r="A11899">
            <v>102959</v>
          </cell>
          <cell r="B11899" t="str">
            <v>Asiento en Fibra de Vidrio **</v>
          </cell>
          <cell r="C11899" t="str">
            <v>UND</v>
          </cell>
          <cell r="E11899">
            <v>42864</v>
          </cell>
          <cell r="F11899">
            <v>77350</v>
          </cell>
        </row>
        <row r="11900">
          <cell r="A11900">
            <v>102955</v>
          </cell>
          <cell r="B11900" t="str">
            <v>Asiento en Fibra de Vidrio con soporte **</v>
          </cell>
          <cell r="C11900" t="str">
            <v>UND</v>
          </cell>
          <cell r="E11900">
            <v>42864</v>
          </cell>
          <cell r="F11900">
            <v>95200</v>
          </cell>
        </row>
        <row r="11901">
          <cell r="A11901">
            <v>100430</v>
          </cell>
          <cell r="B11901" t="str">
            <v>Asiento fibralona columpio Modulo 5 (Sumin e Ins**</v>
          </cell>
          <cell r="C11901" t="str">
            <v>UN</v>
          </cell>
          <cell r="E11901">
            <v>40108</v>
          </cell>
          <cell r="F11901">
            <v>133400</v>
          </cell>
        </row>
        <row r="11902">
          <cell r="A11902">
            <v>105169</v>
          </cell>
          <cell r="B11902" t="str">
            <v>BALANCIN- D/IDRD NIÑOS (1-5</v>
          </cell>
          <cell r="C11902" t="str">
            <v>UN</v>
          </cell>
          <cell r="E11902">
            <v>42793</v>
          </cell>
          <cell r="F11902">
            <v>952000</v>
          </cell>
        </row>
        <row r="11903">
          <cell r="A11903">
            <v>100397</v>
          </cell>
          <cell r="B11903" t="str">
            <v>Balancin 1 Travesaño de dos puestos **</v>
          </cell>
          <cell r="C11903" t="str">
            <v>UN</v>
          </cell>
          <cell r="E11903">
            <v>40889</v>
          </cell>
          <cell r="F11903">
            <v>754000</v>
          </cell>
        </row>
        <row r="11904">
          <cell r="A11904">
            <v>101372</v>
          </cell>
          <cell r="B11904" t="str">
            <v>Balancin 2 Travesaños de 2"x2.50mts (4Puestos)</v>
          </cell>
          <cell r="C11904" t="str">
            <v>UN</v>
          </cell>
          <cell r="E11904">
            <v>42793</v>
          </cell>
          <cell r="F11904">
            <v>952000</v>
          </cell>
        </row>
        <row r="11905">
          <cell r="A11905">
            <v>102992</v>
          </cell>
          <cell r="B11905" t="str">
            <v>Balancin en Madera **</v>
          </cell>
          <cell r="C11905" t="str">
            <v>UN</v>
          </cell>
          <cell r="E11905">
            <v>42865</v>
          </cell>
          <cell r="F11905">
            <v>858690</v>
          </cell>
        </row>
        <row r="11906">
          <cell r="A11906">
            <v>102947</v>
          </cell>
          <cell r="B11906" t="str">
            <v>Balancin Tubo Galvanizado 2" x 2.00m **(2</v>
          </cell>
          <cell r="C11906" t="str">
            <v>UN</v>
          </cell>
          <cell r="E11906">
            <v>42895</v>
          </cell>
          <cell r="F11906">
            <v>773500</v>
          </cell>
        </row>
        <row r="11907">
          <cell r="A11907">
            <v>102948</v>
          </cell>
          <cell r="B11907" t="str">
            <v>Balancin Tubo Galvanizado 2" x 2.50m **(2 Puesto)</v>
          </cell>
          <cell r="C11907" t="str">
            <v>UN</v>
          </cell>
          <cell r="E11907">
            <v>42865</v>
          </cell>
          <cell r="F11907">
            <v>1104030</v>
          </cell>
        </row>
        <row r="11908">
          <cell r="A11908">
            <v>103034</v>
          </cell>
          <cell r="B11908" t="str">
            <v>Banca M-31 (sin espaldar) **</v>
          </cell>
          <cell r="C11908" t="str">
            <v>UN</v>
          </cell>
          <cell r="E11908">
            <v>42857</v>
          </cell>
          <cell r="F11908">
            <v>243900</v>
          </cell>
        </row>
        <row r="11909">
          <cell r="A11909">
            <v>105163</v>
          </cell>
          <cell r="B11909" t="str">
            <v>BANCA M-41 (0.40X0.40M)H=0.43M</v>
          </cell>
          <cell r="C11909" t="str">
            <v>UND</v>
          </cell>
          <cell r="E11909">
            <v>42809</v>
          </cell>
          <cell r="F11909">
            <v>69400</v>
          </cell>
        </row>
        <row r="11910">
          <cell r="A11910">
            <v>100398</v>
          </cell>
          <cell r="B11910" t="str">
            <v>Banca Madera Inmunizada M-50 **</v>
          </cell>
          <cell r="C11910" t="str">
            <v>UN</v>
          </cell>
          <cell r="E11910">
            <v>42809</v>
          </cell>
          <cell r="F11910">
            <v>345100</v>
          </cell>
        </row>
        <row r="11911">
          <cell r="A11911">
            <v>105325</v>
          </cell>
          <cell r="B11911" t="str">
            <v>Banca plastica sin espaldar de 40 centimetros de a</v>
          </cell>
          <cell r="C11911" t="str">
            <v>UN</v>
          </cell>
          <cell r="E11911">
            <v>42128</v>
          </cell>
          <cell r="F11911">
            <v>1029210</v>
          </cell>
        </row>
        <row r="11912">
          <cell r="A11912">
            <v>2208</v>
          </cell>
          <cell r="B11912" t="str">
            <v>BANCA TIPO M-30 CON ESPALDAR MET. (NO</v>
          </cell>
          <cell r="C11912" t="str">
            <v>UN</v>
          </cell>
          <cell r="E11912">
            <v>41208</v>
          </cell>
          <cell r="F11912">
            <v>446600</v>
          </cell>
        </row>
        <row r="11913">
          <cell r="A11913">
            <v>101180</v>
          </cell>
          <cell r="B11913" t="str">
            <v>BANCA TIPO M-30 CON ESPALDAR METALICO</v>
          </cell>
          <cell r="C11913" t="str">
            <v>UN</v>
          </cell>
          <cell r="E11913">
            <v>42793</v>
          </cell>
          <cell r="F11913">
            <v>499800</v>
          </cell>
        </row>
        <row r="11916">
          <cell r="B11916" t="str">
            <v>Tekhne Ltda. Control Integral de Obras</v>
          </cell>
        </row>
        <row r="11920">
          <cell r="B11920" t="str">
            <v>Listado de Insumos</v>
          </cell>
        </row>
        <row r="11922">
          <cell r="A11922">
            <v>43132</v>
          </cell>
          <cell r="C11922" t="str">
            <v>INSTITUTO DISTRITAL DE RECREACION Y</v>
          </cell>
          <cell r="E11922" t="str">
            <v>Página **</v>
          </cell>
        </row>
        <row r="11925">
          <cell r="A11925" t="str">
            <v>Código</v>
          </cell>
          <cell r="B11925" t="str">
            <v>Descripción</v>
          </cell>
          <cell r="D11925" t="str">
            <v>Unidad</v>
          </cell>
          <cell r="F11925" t="str">
            <v>Referencia</v>
          </cell>
        </row>
        <row r="11928">
          <cell r="A11928">
            <v>2209</v>
          </cell>
          <cell r="B11928" t="str">
            <v>BANCA TIPO M-31 SIN ESPALDAR</v>
          </cell>
          <cell r="C11928" t="str">
            <v>UN</v>
          </cell>
          <cell r="E11928">
            <v>42793</v>
          </cell>
          <cell r="F11928">
            <v>235000</v>
          </cell>
        </row>
        <row r="11929">
          <cell r="A11929">
            <v>2210</v>
          </cell>
          <cell r="B11929" t="str">
            <v>BANCA TIPO M-40</v>
          </cell>
          <cell r="C11929" t="str">
            <v>UN</v>
          </cell>
          <cell r="E11929">
            <v>42790</v>
          </cell>
          <cell r="F11929">
            <v>111860</v>
          </cell>
        </row>
        <row r="11930">
          <cell r="A11930">
            <v>106063</v>
          </cell>
          <cell r="B11930" t="str">
            <v>BancaSinEspaldarPolipropileno(0.70x0.43)H=0.4</v>
          </cell>
          <cell r="C11930" t="str">
            <v>UN</v>
          </cell>
          <cell r="E11930">
            <v>42720</v>
          </cell>
          <cell r="F11930">
            <v>0</v>
          </cell>
        </row>
        <row r="11931">
          <cell r="A11931">
            <v>106062</v>
          </cell>
          <cell r="B11931" t="str">
            <v>BancaSinEspaldarPolipropileno(1.25x0.43)H=0.4</v>
          </cell>
          <cell r="C11931" t="str">
            <v>UN</v>
          </cell>
          <cell r="E11931">
            <v>42720</v>
          </cell>
          <cell r="F11931">
            <v>0</v>
          </cell>
        </row>
        <row r="11932">
          <cell r="A11932">
            <v>106061</v>
          </cell>
          <cell r="B11932" t="str">
            <v>BancaSinEspaldarPolipropileno(2.60x0.43)H=0.4</v>
          </cell>
          <cell r="C11932" t="str">
            <v>UN</v>
          </cell>
          <cell r="E11932">
            <v>42720</v>
          </cell>
          <cell r="F11932">
            <v>1682000</v>
          </cell>
        </row>
        <row r="11933">
          <cell r="A11933">
            <v>102518</v>
          </cell>
          <cell r="B11933" t="str">
            <v>Banderín asta esquinera(Estaca+Banderín)</v>
          </cell>
          <cell r="C11933" t="str">
            <v>JG</v>
          </cell>
          <cell r="E11933">
            <v>42762</v>
          </cell>
          <cell r="F11933">
            <v>104720</v>
          </cell>
        </row>
        <row r="11934">
          <cell r="A11934">
            <v>105821</v>
          </cell>
          <cell r="B11934" t="str">
            <v>Banderines cancha de Rugby H=1.50m</v>
          </cell>
          <cell r="C11934" t="str">
            <v>UND</v>
          </cell>
          <cell r="E11934">
            <v>42565</v>
          </cell>
          <cell r="F11934">
            <v>58000</v>
          </cell>
        </row>
        <row r="11935">
          <cell r="A11935">
            <v>105855</v>
          </cell>
          <cell r="B11935" t="str">
            <v>BANNER DE (6X0.80M) ACCESO DOS CARAS</v>
          </cell>
          <cell r="C11935" t="str">
            <v>und</v>
          </cell>
          <cell r="E11935">
            <v>42597</v>
          </cell>
          <cell r="F11935">
            <v>249400</v>
          </cell>
        </row>
        <row r="11937">
          <cell r="A11937">
            <v>100472</v>
          </cell>
          <cell r="B11937" t="str">
            <v>Banner de 13 onzas impresion digital (sumin) **</v>
          </cell>
          <cell r="C11937" t="str">
            <v>m2</v>
          </cell>
          <cell r="D11937" t="str">
            <v>SC-80</v>
          </cell>
          <cell r="E11937">
            <v>40309</v>
          </cell>
          <cell r="F11937">
            <v>60000</v>
          </cell>
        </row>
        <row r="11939">
          <cell r="A11939">
            <v>105862</v>
          </cell>
          <cell r="B11939" t="str">
            <v>BANNER PLASTICO 13 ONZ.(3.0X1.0M)</v>
          </cell>
          <cell r="C11939" t="str">
            <v>UN</v>
          </cell>
          <cell r="E11939">
            <v>42597</v>
          </cell>
          <cell r="F11939">
            <v>200000</v>
          </cell>
        </row>
        <row r="11940">
          <cell r="A11940">
            <v>100404</v>
          </cell>
          <cell r="B11940" t="str">
            <v>Baranda cerramiento juego infantil M-80 **</v>
          </cell>
          <cell r="C11940" t="str">
            <v>ML</v>
          </cell>
          <cell r="E11940">
            <v>42793</v>
          </cell>
          <cell r="F11940">
            <v>116620</v>
          </cell>
        </row>
        <row r="11941">
          <cell r="A11941">
            <v>100405</v>
          </cell>
          <cell r="B11941" t="str">
            <v>Baranda cerramiento juego infantil M-81 **</v>
          </cell>
          <cell r="C11941" t="str">
            <v>ML</v>
          </cell>
          <cell r="E11941">
            <v>42793</v>
          </cell>
          <cell r="F11941">
            <v>140420</v>
          </cell>
        </row>
        <row r="11942">
          <cell r="A11942">
            <v>100440</v>
          </cell>
          <cell r="B11942" t="str">
            <v>Baranda cerramiento juego infantil M-83 (M-80A)</v>
          </cell>
          <cell r="C11942" t="str">
            <v>ML</v>
          </cell>
          <cell r="E11942">
            <v>43041</v>
          </cell>
          <cell r="F11942">
            <v>220150</v>
          </cell>
        </row>
        <row r="11943">
          <cell r="A11943">
            <v>100441</v>
          </cell>
          <cell r="B11943" t="str">
            <v>Baranda Discapacitados **</v>
          </cell>
          <cell r="C11943" t="str">
            <v>ML</v>
          </cell>
          <cell r="E11943">
            <v>42857</v>
          </cell>
          <cell r="F11943">
            <v>247520</v>
          </cell>
        </row>
        <row r="11944">
          <cell r="A11944">
            <v>101359</v>
          </cell>
          <cell r="B11944" t="str">
            <v>Baranda M-80 con (1) Travesaño Intermedio **</v>
          </cell>
          <cell r="C11944" t="str">
            <v>ML</v>
          </cell>
          <cell r="E11944">
            <v>40890</v>
          </cell>
          <cell r="F11944">
            <v>162400</v>
          </cell>
        </row>
        <row r="11945">
          <cell r="A11945">
            <v>101360</v>
          </cell>
          <cell r="B11945" t="str">
            <v>Baranda M-81(M-80 con (2)</v>
          </cell>
          <cell r="C11945" t="str">
            <v>ML</v>
          </cell>
          <cell r="E11945">
            <v>37238</v>
          </cell>
          <cell r="F11945">
            <v>191400</v>
          </cell>
        </row>
        <row r="11946">
          <cell r="A11946">
            <v>105921</v>
          </cell>
          <cell r="B11946" t="str">
            <v>BarandaM-82 (PasamØ2"+Tubo</v>
          </cell>
          <cell r="C11946" t="str">
            <v>ML</v>
          </cell>
          <cell r="E11946">
            <v>42643</v>
          </cell>
          <cell r="F11946">
            <v>214600</v>
          </cell>
        </row>
        <row r="11947">
          <cell r="A11947">
            <v>106462</v>
          </cell>
          <cell r="B11947" t="str">
            <v>Barra de Giro travezaño L=1.47m; Ø=11/4"</v>
          </cell>
          <cell r="C11947" t="str">
            <v>UN</v>
          </cell>
          <cell r="E11947">
            <v>42941</v>
          </cell>
          <cell r="F11947">
            <v>112455</v>
          </cell>
        </row>
        <row r="11948">
          <cell r="A11948">
            <v>103811</v>
          </cell>
          <cell r="B11948" t="str">
            <v>BARRA DE GIRO TRAVEZAÑO(Tub.</v>
          </cell>
          <cell r="C11948" t="str">
            <v>UN</v>
          </cell>
          <cell r="E11948">
            <v>42870</v>
          </cell>
          <cell r="F11948">
            <v>115430</v>
          </cell>
        </row>
        <row r="11949">
          <cell r="A11949">
            <v>104130</v>
          </cell>
          <cell r="B11949" t="str">
            <v>BARRAS</v>
          </cell>
          <cell r="C11949" t="str">
            <v>und</v>
          </cell>
          <cell r="E11949">
            <v>42793</v>
          </cell>
          <cell r="F11949">
            <v>1610070</v>
          </cell>
        </row>
        <row r="11950">
          <cell r="A11950">
            <v>100439</v>
          </cell>
          <cell r="B11950" t="str">
            <v>Barras de giro rodadero</v>
          </cell>
          <cell r="C11950" t="str">
            <v>UN</v>
          </cell>
          <cell r="E11950">
            <v>42865</v>
          </cell>
          <cell r="F11950">
            <v>195902</v>
          </cell>
        </row>
        <row r="11951">
          <cell r="A11951">
            <v>100438</v>
          </cell>
          <cell r="B11951" t="str">
            <v>Barras rodadero (Sumin e Ins) **</v>
          </cell>
          <cell r="C11951" t="str">
            <v>UN</v>
          </cell>
          <cell r="E11951">
            <v>39743</v>
          </cell>
          <cell r="F11951">
            <v>75400</v>
          </cell>
        </row>
        <row r="11953">
          <cell r="A11953">
            <v>2211</v>
          </cell>
          <cell r="B11953" t="str">
            <v>BARRERA CICLO RUTA</v>
          </cell>
          <cell r="C11953" t="str">
            <v>UN</v>
          </cell>
          <cell r="D11953" t="str">
            <v>BAR02</v>
          </cell>
          <cell r="E11953">
            <v>40108</v>
          </cell>
          <cell r="F11953">
            <v>445952</v>
          </cell>
        </row>
        <row r="11954">
          <cell r="A11954">
            <v>100480</v>
          </cell>
          <cell r="B11954" t="str">
            <v>Barrera Ciclo Ruta A-130 **</v>
          </cell>
          <cell r="C11954" t="str">
            <v>UN</v>
          </cell>
          <cell r="D11954" t="str">
            <v>A-130</v>
          </cell>
          <cell r="E11954">
            <v>40108</v>
          </cell>
          <cell r="F11954">
            <v>94910</v>
          </cell>
        </row>
        <row r="11955">
          <cell r="A11955">
            <v>100481</v>
          </cell>
          <cell r="B11955" t="str">
            <v>Barrera Ciclo Ruta A-140 **</v>
          </cell>
          <cell r="C11955" t="str">
            <v>UN</v>
          </cell>
          <cell r="D11955" t="str">
            <v>A-140</v>
          </cell>
          <cell r="E11955">
            <v>40108</v>
          </cell>
          <cell r="F11955">
            <v>97821</v>
          </cell>
        </row>
        <row r="11956">
          <cell r="A11956">
            <v>100482</v>
          </cell>
          <cell r="B11956" t="str">
            <v>Barrera Ciclo Ruta A-150 **</v>
          </cell>
          <cell r="C11956" t="str">
            <v>UN</v>
          </cell>
          <cell r="D11956" t="str">
            <v>A-150</v>
          </cell>
          <cell r="E11956">
            <v>40108</v>
          </cell>
          <cell r="F11956">
            <v>96883</v>
          </cell>
        </row>
        <row r="11957">
          <cell r="A11957">
            <v>100483</v>
          </cell>
          <cell r="B11957" t="str">
            <v>Barrera Ciclo Ruta A-160 **</v>
          </cell>
          <cell r="C11957" t="str">
            <v>UN</v>
          </cell>
          <cell r="D11957" t="str">
            <v>A-160</v>
          </cell>
          <cell r="E11957">
            <v>41732</v>
          </cell>
          <cell r="F11957">
            <v>90000</v>
          </cell>
        </row>
        <row r="11958">
          <cell r="A11958">
            <v>2175</v>
          </cell>
          <cell r="B11958" t="str">
            <v>BARRERA NEW JERSEY.</v>
          </cell>
          <cell r="C11958" t="str">
            <v>UN</v>
          </cell>
          <cell r="D11958" t="str">
            <v>BAR01</v>
          </cell>
          <cell r="E11958">
            <v>40108</v>
          </cell>
          <cell r="F11958">
            <v>239888</v>
          </cell>
        </row>
        <row r="11960">
          <cell r="A11960">
            <v>2174</v>
          </cell>
          <cell r="B11960" t="str">
            <v>BARRERA SEPARADOR VERDE</v>
          </cell>
          <cell r="C11960" t="str">
            <v>UN</v>
          </cell>
          <cell r="E11960">
            <v>40108</v>
          </cell>
          <cell r="F11960">
            <v>112288</v>
          </cell>
        </row>
        <row r="11961">
          <cell r="A11961">
            <v>101442</v>
          </cell>
          <cell r="B11961" t="str">
            <v>Bebedero M-110 **</v>
          </cell>
          <cell r="C11961" t="str">
            <v>UN</v>
          </cell>
          <cell r="E11961">
            <v>42795</v>
          </cell>
          <cell r="F11961">
            <v>1963500</v>
          </cell>
        </row>
        <row r="11962">
          <cell r="A11962">
            <v>105787</v>
          </cell>
          <cell r="B11962" t="str">
            <v>BebederoCaninoDobleAceroInox.304Cal.16</v>
          </cell>
          <cell r="C11962" t="str">
            <v>und</v>
          </cell>
          <cell r="E11962">
            <v>42503</v>
          </cell>
          <cell r="F11962">
            <v>1276000</v>
          </cell>
        </row>
        <row r="11964">
          <cell r="A11964">
            <v>101374</v>
          </cell>
          <cell r="B11964" t="str">
            <v>Bicicletero / Cicloparquedero M-100 (Sum) **</v>
          </cell>
          <cell r="C11964" t="str">
            <v>UN</v>
          </cell>
          <cell r="D11964" t="str">
            <v>BICIM100</v>
          </cell>
          <cell r="E11964">
            <v>43006</v>
          </cell>
          <cell r="F11964">
            <v>404600</v>
          </cell>
        </row>
        <row r="11966">
          <cell r="A11966">
            <v>105887</v>
          </cell>
          <cell r="B11966" t="str">
            <v>Bicicletero Acero Inox. en espiral (10 Puestos)</v>
          </cell>
          <cell r="C11966" t="str">
            <v>UN</v>
          </cell>
          <cell r="E11966">
            <v>42793</v>
          </cell>
          <cell r="F11966">
            <v>2499000</v>
          </cell>
        </row>
        <row r="11968">
          <cell r="A11968">
            <v>105238</v>
          </cell>
          <cell r="B11968" t="str">
            <v>Bicicletero de espiral acero inoxidable</v>
          </cell>
          <cell r="C11968" t="str">
            <v>UN</v>
          </cell>
          <cell r="D11968" t="str">
            <v>BICIM100</v>
          </cell>
          <cell r="E11968">
            <v>42079</v>
          </cell>
          <cell r="F11968">
            <v>551000</v>
          </cell>
        </row>
        <row r="11969">
          <cell r="A11969">
            <v>100401</v>
          </cell>
          <cell r="B11969" t="str">
            <v>Bicicletero M-101 **</v>
          </cell>
          <cell r="C11969" t="str">
            <v>UN</v>
          </cell>
          <cell r="D11969" t="str">
            <v>BICIM100</v>
          </cell>
          <cell r="E11969">
            <v>42819</v>
          </cell>
          <cell r="F11969">
            <v>464100</v>
          </cell>
        </row>
        <row r="11971">
          <cell r="A11971">
            <v>104461</v>
          </cell>
          <cell r="B11971" t="str">
            <v>BIOSALUDABLE MASAJEADOR DE ESPALDA</v>
          </cell>
          <cell r="C11971" t="str">
            <v>UN</v>
          </cell>
          <cell r="E11971">
            <v>42871</v>
          </cell>
          <cell r="F11971">
            <v>2450000</v>
          </cell>
        </row>
        <row r="11972">
          <cell r="A11972">
            <v>104456</v>
          </cell>
          <cell r="B11972" t="str">
            <v>BIOSALUDABLE BICICLETA ESTÁTICA</v>
          </cell>
          <cell r="C11972" t="str">
            <v>UN</v>
          </cell>
          <cell r="E11972">
            <v>42864</v>
          </cell>
          <cell r="F11972">
            <v>2023000</v>
          </cell>
        </row>
        <row r="11973">
          <cell r="A11973">
            <v>104455</v>
          </cell>
          <cell r="B11973" t="str">
            <v>BIOSALUDABLE ELIPTICA</v>
          </cell>
          <cell r="C11973" t="str">
            <v>UN</v>
          </cell>
          <cell r="E11973">
            <v>42866</v>
          </cell>
          <cell r="F11973">
            <v>2261000</v>
          </cell>
        </row>
        <row r="11974">
          <cell r="A11974">
            <v>104124</v>
          </cell>
          <cell r="B11974" t="str">
            <v>BIOSALUDABLE FLEXION DE ESPALDA</v>
          </cell>
          <cell r="C11974" t="str">
            <v>und</v>
          </cell>
          <cell r="E11974">
            <v>42793</v>
          </cell>
          <cell r="F11974">
            <v>2499000</v>
          </cell>
        </row>
        <row r="11976">
          <cell r="A11976">
            <v>2207</v>
          </cell>
          <cell r="B11976" t="str">
            <v>BLOQUE DE CEMENTO CUADRATICO</v>
          </cell>
          <cell r="C11976" t="str">
            <v>M2</v>
          </cell>
          <cell r="D11976" t="str">
            <v>A50</v>
          </cell>
          <cell r="E11976">
            <v>40108</v>
          </cell>
          <cell r="F11976">
            <v>27200</v>
          </cell>
        </row>
        <row r="11977">
          <cell r="A11977">
            <v>2173</v>
          </cell>
          <cell r="B11977" t="str">
            <v>BLOQUEDECEMENT</v>
          </cell>
          <cell r="C11977" t="str">
            <v>M2</v>
          </cell>
          <cell r="D11977" t="str">
            <v>A60</v>
          </cell>
          <cell r="E11977">
            <v>40108</v>
          </cell>
          <cell r="F11977">
            <v>25555</v>
          </cell>
        </row>
        <row r="11979">
          <cell r="A11979">
            <v>101355</v>
          </cell>
          <cell r="B11979" t="str">
            <v>BOLARDO M-61 Bajo enConcreto (Sumin)</v>
          </cell>
          <cell r="C11979" t="str">
            <v>UN</v>
          </cell>
          <cell r="E11979">
            <v>42916</v>
          </cell>
          <cell r="F11979">
            <v>66253</v>
          </cell>
        </row>
        <row r="11980">
          <cell r="A11980">
            <v>100455</v>
          </cell>
          <cell r="B11980" t="str">
            <v>Bolardo alto en Acero M-63 (suministro) **</v>
          </cell>
          <cell r="C11980" t="str">
            <v>UN</v>
          </cell>
          <cell r="E11980">
            <v>42793</v>
          </cell>
          <cell r="F11980">
            <v>121380</v>
          </cell>
        </row>
        <row r="11981">
          <cell r="A11981">
            <v>101356</v>
          </cell>
          <cell r="B11981" t="str">
            <v>Bolardo alto en Fundición Gris M-63 (suministro)</v>
          </cell>
          <cell r="C11981" t="str">
            <v>UN</v>
          </cell>
          <cell r="E11981">
            <v>41003</v>
          </cell>
          <cell r="F11981">
            <v>96280</v>
          </cell>
        </row>
        <row r="11982">
          <cell r="A11982">
            <v>100454</v>
          </cell>
          <cell r="B11982" t="str">
            <v>Bolardo bajo en Acero M-62 (suministro) **</v>
          </cell>
          <cell r="C11982" t="str">
            <v>UN</v>
          </cell>
          <cell r="E11982">
            <v>40968</v>
          </cell>
          <cell r="F11982">
            <v>92800</v>
          </cell>
        </row>
        <row r="11983">
          <cell r="A11983">
            <v>100453</v>
          </cell>
          <cell r="B11983" t="str">
            <v>Bolardo bajo en concreto M-61Abujardado(sumin)</v>
          </cell>
          <cell r="C11983" t="str">
            <v>UN</v>
          </cell>
          <cell r="E11983">
            <v>40997</v>
          </cell>
          <cell r="F11983">
            <v>56840</v>
          </cell>
        </row>
        <row r="11984">
          <cell r="A11984">
            <v>101357</v>
          </cell>
          <cell r="B11984" t="str">
            <v>Bolardo bajo en Fundición Gris M-62 (suministro)</v>
          </cell>
          <cell r="C11984" t="str">
            <v>UN</v>
          </cell>
          <cell r="E11984">
            <v>40968</v>
          </cell>
          <cell r="F11984">
            <v>92800</v>
          </cell>
        </row>
        <row r="11985">
          <cell r="A11985">
            <v>103039</v>
          </cell>
          <cell r="B11985" t="str">
            <v>Bolardo bajo hierro M-62 **</v>
          </cell>
          <cell r="C11985" t="str">
            <v>und</v>
          </cell>
          <cell r="E11985">
            <v>42832</v>
          </cell>
          <cell r="F11985">
            <v>125000</v>
          </cell>
        </row>
        <row r="11986">
          <cell r="A11986">
            <v>2176</v>
          </cell>
          <cell r="B11986" t="str">
            <v>BOLARDO CIRCULAR M-60</v>
          </cell>
          <cell r="C11986" t="str">
            <v>UN</v>
          </cell>
          <cell r="E11986">
            <v>42916</v>
          </cell>
          <cell r="F11986">
            <v>64201</v>
          </cell>
        </row>
        <row r="11987">
          <cell r="A11987">
            <v>101354</v>
          </cell>
          <cell r="B11987" t="str">
            <v>BOLARDO CIRCULAR M-60 Alto enConcreto</v>
          </cell>
          <cell r="C11987" t="str">
            <v>UN</v>
          </cell>
          <cell r="E11987">
            <v>41242</v>
          </cell>
          <cell r="F11987">
            <v>75000</v>
          </cell>
        </row>
        <row r="11989">
          <cell r="B11989" t="str">
            <v>Tekhne Ltda. Control Integral de Obras</v>
          </cell>
        </row>
        <row r="11993">
          <cell r="B11993" t="str">
            <v>Listado de Insumos</v>
          </cell>
        </row>
        <row r="11995">
          <cell r="A11995">
            <v>43132</v>
          </cell>
          <cell r="C11995" t="str">
            <v>INSTITUTO DISTRITAL DE RECREACION Y</v>
          </cell>
          <cell r="E11995" t="str">
            <v>Página **</v>
          </cell>
        </row>
        <row r="11998">
          <cell r="A11998" t="str">
            <v>Código</v>
          </cell>
          <cell r="B11998" t="str">
            <v>Descripción</v>
          </cell>
          <cell r="D11998" t="str">
            <v>Unidad</v>
          </cell>
          <cell r="F11998" t="str">
            <v>Referencia</v>
          </cell>
        </row>
        <row r="12001">
          <cell r="A12001">
            <v>2212</v>
          </cell>
          <cell r="B12001" t="str">
            <v>BOLARDO EN HIERRO TIPO IDU.</v>
          </cell>
          <cell r="C12001" t="str">
            <v>UN</v>
          </cell>
          <cell r="D12001" t="str">
            <v>M-62</v>
          </cell>
          <cell r="E12001">
            <v>40955</v>
          </cell>
          <cell r="F12001">
            <v>100317</v>
          </cell>
        </row>
        <row r="12002">
          <cell r="A12002">
            <v>101353</v>
          </cell>
          <cell r="B12002" t="str">
            <v>Borde Ccontenedor de Raices IDU A-70</v>
          </cell>
          <cell r="C12002" t="str">
            <v>UN</v>
          </cell>
          <cell r="D12002">
            <v>35020</v>
          </cell>
          <cell r="E12002">
            <v>41079</v>
          </cell>
          <cell r="F12002">
            <v>11179</v>
          </cell>
        </row>
        <row r="12003">
          <cell r="A12003">
            <v>101215</v>
          </cell>
          <cell r="B12003" t="str">
            <v>Borde contenedor de raices BA75 (Sum) **</v>
          </cell>
          <cell r="C12003" t="str">
            <v>UN</v>
          </cell>
          <cell r="D12003">
            <v>35020</v>
          </cell>
          <cell r="E12003">
            <v>40108</v>
          </cell>
          <cell r="F12003">
            <v>87881</v>
          </cell>
        </row>
        <row r="12004">
          <cell r="A12004">
            <v>101358</v>
          </cell>
          <cell r="B12004" t="str">
            <v>Borde Separador Verde (A-170)H=80,B=30L=81.2</v>
          </cell>
          <cell r="C12004" t="str">
            <v>UN</v>
          </cell>
          <cell r="D12004">
            <v>35020</v>
          </cell>
          <cell r="E12004">
            <v>42793</v>
          </cell>
          <cell r="F12004">
            <v>172550</v>
          </cell>
        </row>
        <row r="12006">
          <cell r="A12006">
            <v>100526</v>
          </cell>
          <cell r="B12006" t="str">
            <v>Bordillo "A-70"(h=0.135*b=0.12*L=1.07) **</v>
          </cell>
          <cell r="C12006" t="str">
            <v>UN</v>
          </cell>
          <cell r="E12006">
            <v>40532</v>
          </cell>
          <cell r="F12006">
            <v>9721</v>
          </cell>
        </row>
        <row r="12008">
          <cell r="A12008">
            <v>100484</v>
          </cell>
          <cell r="B12008" t="str">
            <v>Bordillo "A-80"(h=0.35*b=0.20, L=0.80) Sin Transp</v>
          </cell>
          <cell r="C12008" t="str">
            <v>UN</v>
          </cell>
          <cell r="D12008">
            <v>35020</v>
          </cell>
          <cell r="E12008">
            <v>42795</v>
          </cell>
          <cell r="F12008">
            <v>25781</v>
          </cell>
        </row>
        <row r="12009">
          <cell r="A12009">
            <v>100424</v>
          </cell>
          <cell r="B12009" t="str">
            <v>Bordillo "borde A-75" (1.45*0.12*0.13) **</v>
          </cell>
          <cell r="C12009" t="str">
            <v>UN</v>
          </cell>
          <cell r="D12009">
            <v>35020</v>
          </cell>
          <cell r="E12009">
            <v>40102</v>
          </cell>
          <cell r="F12009">
            <v>12180</v>
          </cell>
        </row>
        <row r="12010">
          <cell r="A12010">
            <v>100479</v>
          </cell>
          <cell r="B12010" t="str">
            <v>Bordillo "transicion A-95"(h=0.35*b=0.20L=0.40) **</v>
          </cell>
          <cell r="C12010" t="str">
            <v>UN</v>
          </cell>
          <cell r="D12010">
            <v>35020</v>
          </cell>
          <cell r="E12010">
            <v>42273</v>
          </cell>
          <cell r="F12010">
            <v>15482</v>
          </cell>
        </row>
        <row r="12011">
          <cell r="A12011">
            <v>2204</v>
          </cell>
          <cell r="B12011" t="str">
            <v>BORDILLOS DE CONFINAMIENTO (ANCHO</v>
          </cell>
          <cell r="C12011" t="str">
            <v>UN</v>
          </cell>
          <cell r="D12011" t="str">
            <v>bc23115</v>
          </cell>
          <cell r="E12011">
            <v>41080</v>
          </cell>
          <cell r="F12011">
            <v>13889</v>
          </cell>
        </row>
        <row r="12012">
          <cell r="A12012">
            <v>2171</v>
          </cell>
          <cell r="B12012" t="str">
            <v>BORDILLOS DE CONFINAMIENTO (ANCHO</v>
          </cell>
          <cell r="C12012" t="str">
            <v>UN</v>
          </cell>
          <cell r="D12012" t="str">
            <v>bc30015</v>
          </cell>
          <cell r="E12012">
            <v>41080</v>
          </cell>
          <cell r="F12012">
            <v>27617</v>
          </cell>
        </row>
        <row r="12013">
          <cell r="A12013">
            <v>664</v>
          </cell>
          <cell r="B12013" t="str">
            <v>BORDILLOS DE DELIMITAR</v>
          </cell>
          <cell r="C12013" t="str">
            <v>UN</v>
          </cell>
          <cell r="D12013" t="str">
            <v>bc20115</v>
          </cell>
          <cell r="E12013">
            <v>42821</v>
          </cell>
          <cell r="F12013">
            <v>16303</v>
          </cell>
        </row>
        <row r="12015">
          <cell r="A12015">
            <v>103008</v>
          </cell>
          <cell r="B12015" t="str">
            <v>Broche Aseguramiento con Pasador</v>
          </cell>
          <cell r="C12015" t="str">
            <v>und</v>
          </cell>
          <cell r="E12015">
            <v>42859</v>
          </cell>
          <cell r="F12015">
            <v>6600</v>
          </cell>
        </row>
        <row r="12016">
          <cell r="A12016">
            <v>106460</v>
          </cell>
          <cell r="B12016" t="str">
            <v>Buje para Balancin Metalico D=11/2"(Sum) sin</v>
          </cell>
          <cell r="C12016" t="str">
            <v>UN</v>
          </cell>
          <cell r="E12016">
            <v>42941</v>
          </cell>
          <cell r="F12016">
            <v>119000</v>
          </cell>
        </row>
        <row r="12017">
          <cell r="A12017">
            <v>103021</v>
          </cell>
          <cell r="B12017" t="str">
            <v>Cadena galvanizada 1/4" (Sumin) **(1.5-2.00 MT)</v>
          </cell>
          <cell r="C12017" t="str">
            <v>UN</v>
          </cell>
          <cell r="E12017">
            <v>42864</v>
          </cell>
          <cell r="F12017">
            <v>13950</v>
          </cell>
        </row>
        <row r="12018">
          <cell r="A12018">
            <v>100459</v>
          </cell>
          <cell r="B12018" t="str">
            <v>Cadena galvanizada juegos infant 1/4" (Sumin) **</v>
          </cell>
          <cell r="C12018" t="str">
            <v>UN</v>
          </cell>
          <cell r="E12018">
            <v>40108</v>
          </cell>
          <cell r="F12018">
            <v>22040</v>
          </cell>
        </row>
        <row r="12019">
          <cell r="A12019">
            <v>103810</v>
          </cell>
          <cell r="B12019" t="str">
            <v>CADENA GALVANIZADA</v>
          </cell>
          <cell r="C12019" t="str">
            <v>UN</v>
          </cell>
          <cell r="E12019">
            <v>42857</v>
          </cell>
          <cell r="F12019">
            <v>28000</v>
          </cell>
        </row>
        <row r="12020">
          <cell r="A12020">
            <v>102495</v>
          </cell>
          <cell r="B12020" t="str">
            <v>Cadenas de 3/8" Zincada (Sumin) **</v>
          </cell>
          <cell r="C12020" t="str">
            <v>mL</v>
          </cell>
          <cell r="E12020">
            <v>40158</v>
          </cell>
          <cell r="F12020">
            <v>5090</v>
          </cell>
        </row>
        <row r="12021">
          <cell r="A12021">
            <v>100429</v>
          </cell>
          <cell r="B12021" t="str">
            <v>Cadenas para columpio Modulo 5 (Sumin e Inst)</v>
          </cell>
          <cell r="C12021" t="str">
            <v>UN</v>
          </cell>
          <cell r="E12021">
            <v>40606</v>
          </cell>
          <cell r="F12021">
            <v>47282</v>
          </cell>
        </row>
        <row r="12022">
          <cell r="A12022">
            <v>102494</v>
          </cell>
          <cell r="B12022" t="str">
            <v>Cadenas para columpio Modulo 5 (Sumin) **</v>
          </cell>
          <cell r="C12022" t="str">
            <v>UN</v>
          </cell>
          <cell r="E12022">
            <v>40219</v>
          </cell>
          <cell r="F12022">
            <v>13200</v>
          </cell>
        </row>
        <row r="12023">
          <cell r="A12023">
            <v>105987</v>
          </cell>
          <cell r="B12023" t="str">
            <v>CajetinAcero+Tapa+Saltometro+Zona de</v>
          </cell>
          <cell r="C12023" t="str">
            <v>UN</v>
          </cell>
          <cell r="E12023">
            <v>42829</v>
          </cell>
          <cell r="F12023">
            <v>123000000</v>
          </cell>
        </row>
        <row r="12024">
          <cell r="A12024">
            <v>104126</v>
          </cell>
          <cell r="B12024" t="str">
            <v>CAMINADOR BIOSALUDABLES</v>
          </cell>
          <cell r="C12024" t="str">
            <v>und</v>
          </cell>
          <cell r="E12024">
            <v>42793</v>
          </cell>
          <cell r="F12024">
            <v>1963500</v>
          </cell>
        </row>
        <row r="12025">
          <cell r="A12025">
            <v>3283</v>
          </cell>
          <cell r="B12025" t="str">
            <v>CANCHA MULTIPLE, TORRES</v>
          </cell>
          <cell r="C12025" t="str">
            <v>GL</v>
          </cell>
          <cell r="E12025">
            <v>40108</v>
          </cell>
          <cell r="F12025">
            <v>3712000</v>
          </cell>
        </row>
        <row r="12026">
          <cell r="A12026">
            <v>105818</v>
          </cell>
          <cell r="B12026" t="str">
            <v>Cancha de Rugby("H")</v>
          </cell>
          <cell r="C12026" t="str">
            <v>JGO</v>
          </cell>
          <cell r="E12026">
            <v>42564</v>
          </cell>
          <cell r="F12026">
            <v>3990400</v>
          </cell>
        </row>
        <row r="12027">
          <cell r="A12027">
            <v>3284</v>
          </cell>
          <cell r="B12027" t="str">
            <v>CANCHA MULTIPLE ILUMINACION RECREATIVA</v>
          </cell>
          <cell r="C12027" t="str">
            <v>GL</v>
          </cell>
          <cell r="E12027">
            <v>40026</v>
          </cell>
          <cell r="F12027">
            <v>9091600</v>
          </cell>
        </row>
        <row r="12028">
          <cell r="A12028">
            <v>101363</v>
          </cell>
          <cell r="B12028" t="str">
            <v>Caneca M-120 Malla Metal.(Sum)**</v>
          </cell>
          <cell r="C12028" t="str">
            <v>UN</v>
          </cell>
          <cell r="E12028">
            <v>42864</v>
          </cell>
          <cell r="F12028">
            <v>261800</v>
          </cell>
        </row>
        <row r="12029">
          <cell r="A12029">
            <v>100403</v>
          </cell>
          <cell r="B12029" t="str">
            <v>CanecaAcero InoxidableMobiliario</v>
          </cell>
          <cell r="C12029" t="str">
            <v>UN</v>
          </cell>
          <cell r="E12029">
            <v>42793</v>
          </cell>
          <cell r="F12029">
            <v>535500</v>
          </cell>
        </row>
        <row r="12030">
          <cell r="A12030">
            <v>103312</v>
          </cell>
          <cell r="B12030" t="str">
            <v>CanecaAceroInoxidable Mobiliario</v>
          </cell>
          <cell r="C12030" t="str">
            <v>UN</v>
          </cell>
          <cell r="E12030">
            <v>40997</v>
          </cell>
          <cell r="F12030">
            <v>522000</v>
          </cell>
        </row>
        <row r="12031">
          <cell r="A12031">
            <v>105786</v>
          </cell>
          <cell r="B12031" t="str">
            <v>CanecaZonaCaninaAceroInox.304cal.16+Dispen</v>
          </cell>
          <cell r="C12031" t="str">
            <v>und</v>
          </cell>
          <cell r="E12031">
            <v>42503</v>
          </cell>
          <cell r="F12031">
            <v>1148400</v>
          </cell>
        </row>
        <row r="12032">
          <cell r="A12032">
            <v>105788</v>
          </cell>
          <cell r="B12032" t="str">
            <v>CanecaZonaCaninaAceroInox.304cal.18+Disp</v>
          </cell>
          <cell r="C12032" t="str">
            <v>und</v>
          </cell>
          <cell r="E12032">
            <v>42503</v>
          </cell>
          <cell r="F12032">
            <v>0</v>
          </cell>
        </row>
        <row r="12034">
          <cell r="A12034">
            <v>2205</v>
          </cell>
          <cell r="B12034" t="str">
            <v>CAÑUELA (59 X 21.50cm)</v>
          </cell>
          <cell r="C12034" t="str">
            <v>UN</v>
          </cell>
          <cell r="D12034" t="str">
            <v>CAÑ-A</v>
          </cell>
          <cell r="E12034">
            <v>40105</v>
          </cell>
          <cell r="F12034">
            <v>21378</v>
          </cell>
        </row>
        <row r="12035">
          <cell r="A12035">
            <v>2206</v>
          </cell>
          <cell r="B12035" t="str">
            <v>CAÑUELA (ANCHO 30cm)</v>
          </cell>
          <cell r="C12035" t="str">
            <v>UN</v>
          </cell>
          <cell r="D12035" t="str">
            <v>CU004</v>
          </cell>
          <cell r="E12035">
            <v>40326</v>
          </cell>
          <cell r="F12035">
            <v>14848</v>
          </cell>
        </row>
        <row r="12036">
          <cell r="A12036">
            <v>2172</v>
          </cell>
          <cell r="B12036" t="str">
            <v>CAÑUELA (ANCHO 40cm)</v>
          </cell>
          <cell r="C12036" t="str">
            <v>UN</v>
          </cell>
          <cell r="D12036" t="str">
            <v>CAÑ-A</v>
          </cell>
          <cell r="E12036">
            <v>40105</v>
          </cell>
          <cell r="F12036">
            <v>25520</v>
          </cell>
        </row>
        <row r="12038">
          <cell r="A12038">
            <v>105994</v>
          </cell>
          <cell r="B12038" t="str">
            <v>Certificación tipo (B) IAAF-Pista Atletismo.</v>
          </cell>
          <cell r="C12038" t="str">
            <v>UN</v>
          </cell>
          <cell r="E12038">
            <v>42829</v>
          </cell>
          <cell r="F12038">
            <v>32676759</v>
          </cell>
        </row>
        <row r="12040">
          <cell r="A12040">
            <v>100419</v>
          </cell>
          <cell r="B12040" t="str">
            <v>Cespedon de Pasto Kikuyo+transp **</v>
          </cell>
          <cell r="C12040" t="str">
            <v>M2</v>
          </cell>
          <cell r="D12040" t="str">
            <v>TAPETE</v>
          </cell>
          <cell r="E12040">
            <v>42773</v>
          </cell>
          <cell r="F12040">
            <v>3700</v>
          </cell>
        </row>
        <row r="12041">
          <cell r="A12041">
            <v>101362</v>
          </cell>
          <cell r="B12041" t="str">
            <v>Cicloparqueadero M-101 Para 11 bicicletas</v>
          </cell>
          <cell r="C12041" t="str">
            <v>UN</v>
          </cell>
          <cell r="D12041" t="str">
            <v>11A-07</v>
          </cell>
          <cell r="E12041">
            <v>42013</v>
          </cell>
          <cell r="F12041">
            <v>426720</v>
          </cell>
        </row>
        <row r="12042">
          <cell r="A12042">
            <v>100456</v>
          </cell>
          <cell r="B12042" t="str">
            <v>Cicloparqueadero modulo M-100 (sumin) **</v>
          </cell>
          <cell r="C12042" t="str">
            <v>UN</v>
          </cell>
          <cell r="D12042" t="str">
            <v>11A-07</v>
          </cell>
          <cell r="E12042">
            <v>42807</v>
          </cell>
          <cell r="F12042">
            <v>368900</v>
          </cell>
        </row>
        <row r="12044">
          <cell r="A12044">
            <v>103030</v>
          </cell>
          <cell r="B12044" t="str">
            <v>Cilindro completo M-120 (sumin.) **</v>
          </cell>
          <cell r="C12044" t="str">
            <v>UN</v>
          </cell>
          <cell r="E12044">
            <v>42864</v>
          </cell>
          <cell r="F12044">
            <v>290000</v>
          </cell>
        </row>
        <row r="12045">
          <cell r="A12045">
            <v>105991</v>
          </cell>
          <cell r="B12045" t="str">
            <v>CírculoLanzamientoPesoMartillo (Sum+Instal) IAAF</v>
          </cell>
          <cell r="C12045" t="str">
            <v>UN</v>
          </cell>
          <cell r="E12045">
            <v>42829</v>
          </cell>
          <cell r="F12045">
            <v>2178451</v>
          </cell>
        </row>
        <row r="12046">
          <cell r="A12046">
            <v>105993</v>
          </cell>
          <cell r="B12046" t="str">
            <v>CírculosConcentricosLanzamientoDiscoyMartillo-</v>
          </cell>
          <cell r="C12046" t="str">
            <v>UN</v>
          </cell>
          <cell r="E12046">
            <v>42829</v>
          </cell>
          <cell r="F12046">
            <v>2536800</v>
          </cell>
        </row>
        <row r="12047">
          <cell r="A12047">
            <v>105248</v>
          </cell>
          <cell r="B12047" t="str">
            <v>Codo de 90 L: 1,20m en fibra de vidrio (Diametro 6</v>
          </cell>
          <cell r="C12047" t="str">
            <v>UN</v>
          </cell>
          <cell r="E12047">
            <v>41859</v>
          </cell>
          <cell r="F12047">
            <v>359600</v>
          </cell>
        </row>
        <row r="12048">
          <cell r="A12048">
            <v>103792</v>
          </cell>
          <cell r="B12048" t="str">
            <v>Columpio en Madera (3 Puestos)</v>
          </cell>
          <cell r="C12048" t="str">
            <v>UN</v>
          </cell>
          <cell r="E12048">
            <v>42865</v>
          </cell>
          <cell r="F12048">
            <v>1066240</v>
          </cell>
        </row>
        <row r="12049">
          <cell r="A12049">
            <v>105992</v>
          </cell>
          <cell r="B12049" t="str">
            <v>ContenedorLanzamientoPeso(Sum+Instal) IAAF</v>
          </cell>
          <cell r="C12049" t="str">
            <v>UN</v>
          </cell>
          <cell r="E12049">
            <v>42829</v>
          </cell>
          <cell r="F12049">
            <v>1950000</v>
          </cell>
        </row>
        <row r="12050">
          <cell r="A12050">
            <v>103736</v>
          </cell>
          <cell r="B12050" t="str">
            <v>CONTRAHUELLA EN LAMINA</v>
          </cell>
          <cell r="C12050" t="str">
            <v>UN</v>
          </cell>
          <cell r="E12050">
            <v>42590</v>
          </cell>
          <cell r="F12050">
            <v>37165</v>
          </cell>
        </row>
        <row r="12051">
          <cell r="A12051">
            <v>104207</v>
          </cell>
          <cell r="B12051" t="str">
            <v>CORTE DE LAMINA POLICARBONATO CON</v>
          </cell>
          <cell r="C12051" t="str">
            <v>mL</v>
          </cell>
          <cell r="E12051">
            <v>42271</v>
          </cell>
          <cell r="F12051">
            <v>3500</v>
          </cell>
        </row>
        <row r="12052">
          <cell r="A12052">
            <v>105250</v>
          </cell>
          <cell r="B12052" t="str">
            <v>Cuchara de salida para tunel, en fibra de vidrio</v>
          </cell>
          <cell r="C12052" t="str">
            <v>UN</v>
          </cell>
          <cell r="E12052">
            <v>41859</v>
          </cell>
          <cell r="F12052">
            <v>417600</v>
          </cell>
        </row>
        <row r="12053">
          <cell r="A12053">
            <v>105981</v>
          </cell>
          <cell r="B12053" t="str">
            <v>DelimitadorAluminMovilPistaAtletismo(Sum+Ins)IA</v>
          </cell>
          <cell r="C12053" t="str">
            <v>ML</v>
          </cell>
          <cell r="E12053">
            <v>42829</v>
          </cell>
          <cell r="F12053">
            <v>62024</v>
          </cell>
        </row>
        <row r="12054">
          <cell r="A12054">
            <v>9788</v>
          </cell>
          <cell r="B12054" t="str">
            <v>DEMARCACION BALONCESTO -</v>
          </cell>
          <cell r="C12054" t="str">
            <v>UN</v>
          </cell>
          <cell r="E12054">
            <v>40491</v>
          </cell>
          <cell r="F12054">
            <v>359600</v>
          </cell>
        </row>
        <row r="12055">
          <cell r="A12055">
            <v>101790</v>
          </cell>
          <cell r="B12055" t="str">
            <v>DEMARCACION EN DECO-SPORT BLANCO</v>
          </cell>
          <cell r="C12055" t="str">
            <v>m2</v>
          </cell>
          <cell r="E12055">
            <v>40491</v>
          </cell>
          <cell r="F12055">
            <v>690</v>
          </cell>
        </row>
        <row r="12056">
          <cell r="A12056">
            <v>9489</v>
          </cell>
          <cell r="B12056" t="str">
            <v>DEMARCACION SOBRE PAVIMENTO FLEXIBLE</v>
          </cell>
          <cell r="C12056" t="str">
            <v>UN</v>
          </cell>
          <cell r="E12056">
            <v>40491</v>
          </cell>
          <cell r="F12056">
            <v>336400</v>
          </cell>
        </row>
        <row r="12057">
          <cell r="A12057">
            <v>102994</v>
          </cell>
          <cell r="B12057" t="str">
            <v>Deslizadero en Fibra de Vidrio 2.40m.***</v>
          </cell>
          <cell r="C12057" t="str">
            <v>und</v>
          </cell>
          <cell r="E12057">
            <v>42864</v>
          </cell>
          <cell r="F12057">
            <v>357000</v>
          </cell>
        </row>
        <row r="12059">
          <cell r="B12059" t="str">
            <v>Tekhne Ltda. Control Integral de Obras</v>
          </cell>
        </row>
        <row r="12063">
          <cell r="B12063" t="str">
            <v>Listado de Insumos</v>
          </cell>
        </row>
        <row r="12065">
          <cell r="A12065">
            <v>43132</v>
          </cell>
          <cell r="C12065" t="str">
            <v>INSTITUTO DISTRITAL DE RECREACION Y</v>
          </cell>
          <cell r="E12065" t="str">
            <v>Página **</v>
          </cell>
        </row>
        <row r="12068">
          <cell r="A12068" t="str">
            <v>Código</v>
          </cell>
          <cell r="B12068" t="str">
            <v>Descripción</v>
          </cell>
          <cell r="D12068" t="str">
            <v>Unidad</v>
          </cell>
          <cell r="F12068" t="str">
            <v>Referencia</v>
          </cell>
        </row>
        <row r="12071">
          <cell r="A12071">
            <v>102978</v>
          </cell>
          <cell r="B12071" t="str">
            <v>Deslizadero en Fibra de Vidrio 4mts. **</v>
          </cell>
          <cell r="C12071" t="str">
            <v>und</v>
          </cell>
          <cell r="E12071">
            <v>42864</v>
          </cell>
          <cell r="F12071">
            <v>630700</v>
          </cell>
        </row>
        <row r="12072">
          <cell r="A12072">
            <v>104265</v>
          </cell>
          <cell r="B12072" t="str">
            <v>Deslizadero en Fibra de Vidrio 5Mts (Inc. Transp)</v>
          </cell>
          <cell r="C12072" t="str">
            <v>UN</v>
          </cell>
          <cell r="E12072">
            <v>42864</v>
          </cell>
          <cell r="F12072">
            <v>1761795</v>
          </cell>
        </row>
        <row r="12073">
          <cell r="A12073">
            <v>103560</v>
          </cell>
          <cell r="B12073" t="str">
            <v>Deslizadero en Fibra de vidrio Recorrido=3.00m</v>
          </cell>
          <cell r="C12073" t="str">
            <v>UN</v>
          </cell>
          <cell r="E12073">
            <v>42864</v>
          </cell>
          <cell r="F12073">
            <v>505750</v>
          </cell>
        </row>
        <row r="12074">
          <cell r="A12074">
            <v>106466</v>
          </cell>
          <cell r="B12074" t="str">
            <v>Eje de 3/4" L=15cm Pintura Electrost.Biosaludable</v>
          </cell>
          <cell r="C12074" t="str">
            <v>UN</v>
          </cell>
          <cell r="E12074">
            <v>42942</v>
          </cell>
          <cell r="F12074">
            <v>35046</v>
          </cell>
        </row>
        <row r="12076">
          <cell r="A12076">
            <v>102638</v>
          </cell>
          <cell r="B12076" t="str">
            <v>Escalador de Arbol (sum.) **</v>
          </cell>
          <cell r="C12076" t="str">
            <v>UN</v>
          </cell>
          <cell r="D12076" t="str">
            <v>A-130</v>
          </cell>
          <cell r="E12076">
            <v>40267</v>
          </cell>
          <cell r="F12076">
            <v>350609</v>
          </cell>
        </row>
        <row r="12077">
          <cell r="A12077">
            <v>102640</v>
          </cell>
          <cell r="B12077" t="str">
            <v>Escalador de Arbol (sum.) **</v>
          </cell>
          <cell r="C12077" t="str">
            <v>UN</v>
          </cell>
          <cell r="D12077" t="str">
            <v>A-130</v>
          </cell>
          <cell r="E12077">
            <v>42871</v>
          </cell>
          <cell r="F12077">
            <v>379610</v>
          </cell>
        </row>
        <row r="12078">
          <cell r="A12078">
            <v>102639</v>
          </cell>
          <cell r="B12078" t="str">
            <v>Escalador de Arco (sum.) **</v>
          </cell>
          <cell r="C12078" t="str">
            <v>UN</v>
          </cell>
          <cell r="D12078" t="str">
            <v>A-130</v>
          </cell>
          <cell r="E12078">
            <v>42871</v>
          </cell>
          <cell r="F12078">
            <v>379610</v>
          </cell>
        </row>
        <row r="12079">
          <cell r="A12079">
            <v>102643</v>
          </cell>
          <cell r="B12079" t="str">
            <v>Escalera de Gato (sum.) **</v>
          </cell>
          <cell r="C12079" t="str">
            <v>UN</v>
          </cell>
          <cell r="D12079" t="str">
            <v>A-130</v>
          </cell>
          <cell r="E12079">
            <v>41052</v>
          </cell>
          <cell r="F12079">
            <v>357027</v>
          </cell>
        </row>
        <row r="12081">
          <cell r="A12081">
            <v>105655</v>
          </cell>
          <cell r="B12081" t="str">
            <v>Escalera de Gato en AluminioH=2.00M (suministro)</v>
          </cell>
          <cell r="C12081" t="str">
            <v>und</v>
          </cell>
          <cell r="E12081">
            <v>42821</v>
          </cell>
          <cell r="F12081">
            <v>321300</v>
          </cell>
        </row>
        <row r="12082">
          <cell r="A12082">
            <v>103274</v>
          </cell>
          <cell r="B12082" t="str">
            <v>ESCUDO ACRILICO BLANCO</v>
          </cell>
          <cell r="C12082" t="str">
            <v>UN</v>
          </cell>
          <cell r="E12082">
            <v>42857</v>
          </cell>
          <cell r="F12082">
            <v>280000</v>
          </cell>
        </row>
        <row r="12083">
          <cell r="A12083">
            <v>102491</v>
          </cell>
          <cell r="B12083" t="str">
            <v>Espaldar para Banca M-30.</v>
          </cell>
          <cell r="C12083" t="str">
            <v>UN</v>
          </cell>
          <cell r="E12083">
            <v>40224</v>
          </cell>
          <cell r="F12083">
            <v>230000</v>
          </cell>
        </row>
        <row r="12084">
          <cell r="A12084">
            <v>103809</v>
          </cell>
          <cell r="B12084" t="str">
            <v>ESPALDAR PARA BANCA M-31</v>
          </cell>
          <cell r="C12084" t="str">
            <v>UN</v>
          </cell>
          <cell r="E12084">
            <v>42916</v>
          </cell>
          <cell r="F12084">
            <v>202300</v>
          </cell>
        </row>
        <row r="12085">
          <cell r="A12085">
            <v>103795</v>
          </cell>
          <cell r="B12085" t="str">
            <v>ESTACION 10- BANCA ABDOMINALES BAJO</v>
          </cell>
          <cell r="C12085" t="str">
            <v>UN</v>
          </cell>
          <cell r="E12085">
            <v>42864</v>
          </cell>
          <cell r="F12085">
            <v>1184050</v>
          </cell>
        </row>
        <row r="12086">
          <cell r="A12086">
            <v>106442</v>
          </cell>
          <cell r="B12086" t="str">
            <v>ESTACION AJEDREZ URBANO(EN A. INOX</v>
          </cell>
          <cell r="C12086" t="str">
            <v>und</v>
          </cell>
          <cell r="E12086">
            <v>42895</v>
          </cell>
          <cell r="F12086">
            <v>2559095</v>
          </cell>
        </row>
        <row r="12087">
          <cell r="A12087">
            <v>106620</v>
          </cell>
          <cell r="B12087" t="str">
            <v>Estacion Gimnasia NTD- Street Workout(Diseño</v>
          </cell>
          <cell r="C12087" t="str">
            <v>UN</v>
          </cell>
          <cell r="E12087">
            <v>43018</v>
          </cell>
          <cell r="F12087">
            <v>12209400</v>
          </cell>
        </row>
        <row r="12088">
          <cell r="A12088">
            <v>106119</v>
          </cell>
          <cell r="B12088" t="str">
            <v>EstaciónGimnasiaConvencionalIDRD(Usar</v>
          </cell>
          <cell r="C12088" t="str">
            <v>UN</v>
          </cell>
          <cell r="E12088">
            <v>42803</v>
          </cell>
          <cell r="F12088">
            <v>19992080</v>
          </cell>
        </row>
        <row r="12089">
          <cell r="A12089">
            <v>103757</v>
          </cell>
          <cell r="B12089" t="str">
            <v>ESTRUCTURA BALONCESTO ANTIBANDALICA</v>
          </cell>
          <cell r="C12089" t="str">
            <v>JGO</v>
          </cell>
          <cell r="E12089">
            <v>42793</v>
          </cell>
          <cell r="F12089">
            <v>2915500</v>
          </cell>
        </row>
        <row r="12090">
          <cell r="A12090">
            <v>105653</v>
          </cell>
          <cell r="B12090" t="str">
            <v>ESTRUCTURA CANCHA MULTINIVEL</v>
          </cell>
          <cell r="C12090" t="str">
            <v>JG</v>
          </cell>
          <cell r="E12090">
            <v>42220</v>
          </cell>
          <cell r="F12090">
            <v>8584000</v>
          </cell>
        </row>
        <row r="12091">
          <cell r="A12091">
            <v>104815</v>
          </cell>
          <cell r="B12091" t="str">
            <v>ESTRUCTURA CANCHA MULTIPLE</v>
          </cell>
          <cell r="C12091" t="str">
            <v>UN</v>
          </cell>
          <cell r="E12091">
            <v>41208</v>
          </cell>
          <cell r="F12091">
            <v>3250000</v>
          </cell>
        </row>
        <row r="12092">
          <cell r="A12092">
            <v>101565</v>
          </cell>
          <cell r="B12092" t="str">
            <v>ESTRUCTURA DE MINIFUTBOL+malla (sum.) **</v>
          </cell>
          <cell r="C12092" t="str">
            <v>JG</v>
          </cell>
          <cell r="E12092">
            <v>42117</v>
          </cell>
          <cell r="F12092">
            <v>1800000</v>
          </cell>
        </row>
        <row r="12093">
          <cell r="A12093">
            <v>103743</v>
          </cell>
          <cell r="B12093" t="str">
            <v>ESTRUCTURA DE TENIS (Sunministro)</v>
          </cell>
          <cell r="C12093" t="str">
            <v>JG</v>
          </cell>
          <cell r="E12093">
            <v>42870</v>
          </cell>
          <cell r="F12093">
            <v>806134</v>
          </cell>
        </row>
        <row r="12094">
          <cell r="A12094">
            <v>100838</v>
          </cell>
          <cell r="B12094" t="str">
            <v>Estructura Lavado de LLantas</v>
          </cell>
          <cell r="C12094" t="str">
            <v>UN</v>
          </cell>
          <cell r="E12094">
            <v>39542</v>
          </cell>
          <cell r="F12094">
            <v>890578</v>
          </cell>
        </row>
        <row r="12095">
          <cell r="A12095">
            <v>101506</v>
          </cell>
          <cell r="B12095" t="str">
            <v>Estructura microfutbol **</v>
          </cell>
          <cell r="C12095" t="str">
            <v>Juego</v>
          </cell>
          <cell r="E12095">
            <v>42793</v>
          </cell>
          <cell r="F12095">
            <v>1785000</v>
          </cell>
        </row>
        <row r="12096">
          <cell r="A12096">
            <v>105654</v>
          </cell>
          <cell r="B12096" t="str">
            <v>ESTRUCTURA MICROFUTBOL MOVIL</v>
          </cell>
          <cell r="C12096" t="str">
            <v>JG</v>
          </cell>
          <cell r="E12096">
            <v>42221</v>
          </cell>
          <cell r="F12096">
            <v>1419492</v>
          </cell>
        </row>
        <row r="12097">
          <cell r="A12097">
            <v>103744</v>
          </cell>
          <cell r="B12097" t="str">
            <v>ESTRUCTURA MINITENIS</v>
          </cell>
          <cell r="C12097" t="str">
            <v>JG</v>
          </cell>
          <cell r="E12097">
            <v>42870</v>
          </cell>
          <cell r="F12097">
            <v>462444</v>
          </cell>
        </row>
        <row r="12098">
          <cell r="A12098">
            <v>3638</v>
          </cell>
          <cell r="B12098" t="str">
            <v>ESTRUCTURA PARA BALONCESTO</v>
          </cell>
          <cell r="C12098" t="str">
            <v>UN</v>
          </cell>
          <cell r="E12098">
            <v>40884</v>
          </cell>
          <cell r="F12098">
            <v>2239920</v>
          </cell>
        </row>
        <row r="12099">
          <cell r="A12099">
            <v>103759</v>
          </cell>
          <cell r="B12099" t="str">
            <v>ESTRUCTURA VOLEIBOL</v>
          </cell>
          <cell r="C12099" t="str">
            <v>JGO</v>
          </cell>
          <cell r="E12099">
            <v>42793</v>
          </cell>
          <cell r="F12099">
            <v>714000</v>
          </cell>
        </row>
        <row r="12100">
          <cell r="A12100">
            <v>100402</v>
          </cell>
          <cell r="B12100" t="str">
            <v>Estructura voleyball</v>
          </cell>
          <cell r="C12100" t="str">
            <v>juego</v>
          </cell>
          <cell r="E12100">
            <v>41733</v>
          </cell>
          <cell r="F12100">
            <v>460000</v>
          </cell>
        </row>
        <row r="12102">
          <cell r="A12102">
            <v>100017</v>
          </cell>
          <cell r="B12102" t="str">
            <v>GeoEcomatrix (Pavco) empradizacion y erosion **</v>
          </cell>
          <cell r="C12102" t="str">
            <v>M2</v>
          </cell>
          <cell r="D12102" t="str">
            <v>TAPETE</v>
          </cell>
          <cell r="E12102">
            <v>42860</v>
          </cell>
          <cell r="F12102">
            <v>3149</v>
          </cell>
        </row>
        <row r="12104">
          <cell r="A12104">
            <v>106058</v>
          </cell>
          <cell r="B12104" t="str">
            <v>GIMNASIO-AIRE-LIBRE-</v>
          </cell>
          <cell r="C12104" t="str">
            <v>und</v>
          </cell>
          <cell r="E12104">
            <v>42716</v>
          </cell>
          <cell r="F12104">
            <v>2273548</v>
          </cell>
        </row>
        <row r="12105">
          <cell r="A12105">
            <v>106057</v>
          </cell>
          <cell r="B12105" t="str">
            <v>GIMNASIO-AIRE-LIBRE</v>
          </cell>
          <cell r="C12105" t="str">
            <v>und</v>
          </cell>
          <cell r="E12105">
            <v>42716</v>
          </cell>
          <cell r="F12105">
            <v>2787393</v>
          </cell>
        </row>
        <row r="12106">
          <cell r="A12106">
            <v>106060</v>
          </cell>
          <cell r="B12106" t="str">
            <v>GIMNASIO-AIRE-LIBRE BarraFijaParalelaDoble</v>
          </cell>
          <cell r="C12106" t="str">
            <v>und</v>
          </cell>
          <cell r="E12106">
            <v>43034</v>
          </cell>
          <cell r="F12106">
            <v>6307000</v>
          </cell>
        </row>
        <row r="12107">
          <cell r="A12107">
            <v>106059</v>
          </cell>
          <cell r="B12107" t="str">
            <v>GIMNASIO-AIRE-LIBRE GRX DOMINADAS</v>
          </cell>
          <cell r="C12107" t="str">
            <v>und</v>
          </cell>
          <cell r="E12107">
            <v>42716</v>
          </cell>
          <cell r="F12107">
            <v>9164000</v>
          </cell>
        </row>
        <row r="12108">
          <cell r="A12108">
            <v>104127</v>
          </cell>
          <cell r="B12108" t="str">
            <v>GIRO CADERA ADULTOS/ MAYORES-</v>
          </cell>
          <cell r="C12108" t="str">
            <v>und</v>
          </cell>
          <cell r="E12108">
            <v>42865</v>
          </cell>
          <cell r="F12108">
            <v>1696000</v>
          </cell>
        </row>
        <row r="12109">
          <cell r="A12109">
            <v>104131</v>
          </cell>
          <cell r="B12109" t="str">
            <v>GIRO DE MANOS ADULTOS/</v>
          </cell>
          <cell r="C12109" t="str">
            <v>und</v>
          </cell>
          <cell r="E12109">
            <v>42865</v>
          </cell>
          <cell r="F12109">
            <v>1908000</v>
          </cell>
        </row>
        <row r="12111">
          <cell r="A12111">
            <v>3635</v>
          </cell>
          <cell r="B12111" t="str">
            <v>GRAMA SINTETICA 500 GRS.</v>
          </cell>
          <cell r="C12111" t="str">
            <v>M2</v>
          </cell>
          <cell r="D12111" t="str">
            <v>SINTETICA</v>
          </cell>
          <cell r="E12111">
            <v>40492</v>
          </cell>
          <cell r="F12111">
            <v>29498</v>
          </cell>
        </row>
        <row r="12113">
          <cell r="A12113">
            <v>102408</v>
          </cell>
          <cell r="B12113" t="str">
            <v>Guaya de acero 5/8" ** Alquitranada</v>
          </cell>
          <cell r="C12113" t="str">
            <v>ML</v>
          </cell>
          <cell r="E12113">
            <v>42859</v>
          </cell>
          <cell r="F12113">
            <v>9221.2199999999993</v>
          </cell>
        </row>
        <row r="12114">
          <cell r="A12114">
            <v>105869</v>
          </cell>
          <cell r="B12114" t="str">
            <v>Guaya en Acero Inoxidable Encauchetada tramo</v>
          </cell>
          <cell r="C12114" t="str">
            <v>UN</v>
          </cell>
          <cell r="E12114">
            <v>42598</v>
          </cell>
          <cell r="F12114">
            <v>382800</v>
          </cell>
        </row>
        <row r="12116">
          <cell r="A12116">
            <v>101366</v>
          </cell>
          <cell r="B12116" t="str">
            <v>IDENTIFICADOR (IDE-46) DE</v>
          </cell>
          <cell r="C12116" t="str">
            <v>UN</v>
          </cell>
          <cell r="D12116" t="str">
            <v>IDG-M</v>
          </cell>
          <cell r="E12116">
            <v>41001</v>
          </cell>
          <cell r="F12116">
            <v>382800</v>
          </cell>
        </row>
        <row r="12117">
          <cell r="A12117">
            <v>101365</v>
          </cell>
          <cell r="B12117" t="str">
            <v>IDENTIFICADOR (IDE-46) DE</v>
          </cell>
          <cell r="C12117" t="str">
            <v>UN</v>
          </cell>
          <cell r="D12117" t="str">
            <v>IDG-M</v>
          </cell>
          <cell r="E12117">
            <v>41001</v>
          </cell>
          <cell r="F12117">
            <v>278400</v>
          </cell>
        </row>
        <row r="12118">
          <cell r="A12118">
            <v>101368</v>
          </cell>
          <cell r="B12118" t="str">
            <v>IDENTIFICADOR (IDE-67) DE</v>
          </cell>
          <cell r="C12118" t="str">
            <v>UN</v>
          </cell>
          <cell r="D12118" t="str">
            <v>IDG-M</v>
          </cell>
          <cell r="E12118">
            <v>41001</v>
          </cell>
          <cell r="F12118">
            <v>417600</v>
          </cell>
        </row>
        <row r="12119">
          <cell r="A12119">
            <v>101367</v>
          </cell>
          <cell r="B12119" t="str">
            <v>IDENTIFICADOR (IDE-67) DE</v>
          </cell>
          <cell r="C12119" t="str">
            <v>UN</v>
          </cell>
          <cell r="D12119" t="str">
            <v>IDG-M</v>
          </cell>
          <cell r="E12119">
            <v>41001</v>
          </cell>
          <cell r="F12119">
            <v>353800</v>
          </cell>
        </row>
        <row r="12120">
          <cell r="A12120">
            <v>3625</v>
          </cell>
          <cell r="B12120" t="str">
            <v>IDENTIFICADOR DE ESCENARIOS</v>
          </cell>
          <cell r="C12120" t="str">
            <v>UN</v>
          </cell>
          <cell r="D12120" t="str">
            <v>ID -46</v>
          </cell>
          <cell r="E12120">
            <v>40108</v>
          </cell>
          <cell r="F12120">
            <v>492095</v>
          </cell>
        </row>
        <row r="12121">
          <cell r="A12121">
            <v>3624</v>
          </cell>
          <cell r="B12121" t="str">
            <v>IDENTIFICADOR DE ESCENARIOS</v>
          </cell>
          <cell r="C12121" t="str">
            <v>UN</v>
          </cell>
          <cell r="D12121" t="str">
            <v>ID-67</v>
          </cell>
          <cell r="E12121">
            <v>40108</v>
          </cell>
          <cell r="F12121">
            <v>420523</v>
          </cell>
        </row>
        <row r="12122">
          <cell r="A12122">
            <v>3618</v>
          </cell>
          <cell r="B12122" t="str">
            <v>IDENTIFICADOR GENERAL IDG-S UNA CARA</v>
          </cell>
          <cell r="C12122" t="str">
            <v>UN</v>
          </cell>
          <cell r="D12122" t="str">
            <v>IDG-S1</v>
          </cell>
          <cell r="E12122">
            <v>41001</v>
          </cell>
          <cell r="F12122">
            <v>353800</v>
          </cell>
        </row>
        <row r="12123">
          <cell r="A12123">
            <v>3619</v>
          </cell>
          <cell r="B12123" t="str">
            <v>IDENTIFICADOR GENERAL IDG-S DOS CARAS</v>
          </cell>
          <cell r="C12123" t="str">
            <v>UN</v>
          </cell>
          <cell r="D12123" t="str">
            <v>IDG-S2</v>
          </cell>
          <cell r="E12123">
            <v>41001</v>
          </cell>
          <cell r="F12123">
            <v>417600</v>
          </cell>
        </row>
        <row r="12124">
          <cell r="A12124">
            <v>3620</v>
          </cell>
          <cell r="B12124" t="str">
            <v>IDENTIFICADOR GENERAL IDG -M</v>
          </cell>
          <cell r="C12124" t="str">
            <v>UN</v>
          </cell>
          <cell r="D12124" t="str">
            <v>IDG-M</v>
          </cell>
          <cell r="E12124">
            <v>40108</v>
          </cell>
          <cell r="F12124">
            <v>492095</v>
          </cell>
        </row>
        <row r="12126">
          <cell r="A12126">
            <v>105995</v>
          </cell>
          <cell r="B12126" t="str">
            <v>JaulaProtecciónLanzam.DiscoyMartillo(Sum+Ins)I</v>
          </cell>
          <cell r="C12126" t="str">
            <v>UN</v>
          </cell>
          <cell r="E12126">
            <v>42829</v>
          </cell>
          <cell r="F12126">
            <v>58500000</v>
          </cell>
        </row>
        <row r="12127">
          <cell r="A12127">
            <v>106695</v>
          </cell>
          <cell r="B12127" t="str">
            <v>Juego Animal 3D(EPDM) Forma erizo 2a8años</v>
          </cell>
          <cell r="C12127" t="str">
            <v>un</v>
          </cell>
          <cell r="E12127">
            <v>43132</v>
          </cell>
          <cell r="F12127">
            <v>17671000</v>
          </cell>
        </row>
        <row r="12128">
          <cell r="A12128">
            <v>106012</v>
          </cell>
          <cell r="B12128" t="str">
            <v>Juego ArcoRecódromoRedy Pasitos 3-14años</v>
          </cell>
          <cell r="C12128" t="str">
            <v>UN</v>
          </cell>
          <cell r="E12128">
            <v>42816</v>
          </cell>
          <cell r="F12128">
            <v>40347074</v>
          </cell>
        </row>
        <row r="12130">
          <cell r="B12130" t="str">
            <v>Tekhne Ltda. Control Integral de Obras</v>
          </cell>
        </row>
        <row r="12134">
          <cell r="B12134" t="str">
            <v>Listado de Insumos</v>
          </cell>
        </row>
        <row r="12136">
          <cell r="A12136">
            <v>43132</v>
          </cell>
          <cell r="C12136" t="str">
            <v>INSTITUTO DISTRITAL DE RECREACION Y</v>
          </cell>
          <cell r="E12136" t="str">
            <v>Página **</v>
          </cell>
        </row>
        <row r="12139">
          <cell r="A12139" t="str">
            <v>Código</v>
          </cell>
          <cell r="B12139" t="str">
            <v>Descripción</v>
          </cell>
          <cell r="D12139" t="str">
            <v>Unidad</v>
          </cell>
          <cell r="F12139" t="str">
            <v>Referencia</v>
          </cell>
        </row>
        <row r="12142">
          <cell r="A12142">
            <v>106013</v>
          </cell>
          <cell r="B12142" t="str">
            <v>Juego Barco PirataIncluyente 2-8años Cap:14</v>
          </cell>
          <cell r="C12142" t="str">
            <v>UN</v>
          </cell>
          <cell r="E12142">
            <v>42815</v>
          </cell>
          <cell r="F12142">
            <v>48268001.25</v>
          </cell>
        </row>
        <row r="12143">
          <cell r="A12143">
            <v>106008</v>
          </cell>
          <cell r="B12143" t="str">
            <v>Juego Cabaña 2-6 Años Cap: 4 niños</v>
          </cell>
          <cell r="C12143" t="str">
            <v>UN</v>
          </cell>
          <cell r="E12143">
            <v>42815</v>
          </cell>
          <cell r="F12143">
            <v>11025661</v>
          </cell>
        </row>
        <row r="12144">
          <cell r="A12144">
            <v>106623</v>
          </cell>
          <cell r="B12144" t="str">
            <v>Juego Carrusel 3-10 años Cap: 8 niños</v>
          </cell>
          <cell r="C12144" t="str">
            <v>UN</v>
          </cell>
          <cell r="E12144">
            <v>43026</v>
          </cell>
          <cell r="F12144">
            <v>9904675</v>
          </cell>
        </row>
        <row r="12145">
          <cell r="A12145">
            <v>106019</v>
          </cell>
          <cell r="B12145" t="str">
            <v>Juego Casa rodadero red manipular</v>
          </cell>
          <cell r="C12145" t="str">
            <v>UN</v>
          </cell>
          <cell r="E12145">
            <v>42871</v>
          </cell>
          <cell r="F12145">
            <v>30101041</v>
          </cell>
        </row>
        <row r="12146">
          <cell r="A12146">
            <v>106055</v>
          </cell>
          <cell r="B12146" t="str">
            <v>Juego Casita 1-8 Años Cap: 8 Niños</v>
          </cell>
          <cell r="C12146" t="str">
            <v>UN</v>
          </cell>
          <cell r="E12146">
            <v>42716</v>
          </cell>
          <cell r="F12146">
            <v>22986474</v>
          </cell>
        </row>
        <row r="12147">
          <cell r="A12147">
            <v>105173</v>
          </cell>
          <cell r="B12147" t="str">
            <v>JUEGO COLUMPIO/IDRD NIÑOS(6-12</v>
          </cell>
          <cell r="C12147" t="str">
            <v>UN</v>
          </cell>
          <cell r="E12147">
            <v>42793</v>
          </cell>
          <cell r="F12147">
            <v>1785000</v>
          </cell>
        </row>
        <row r="12148">
          <cell r="A12148">
            <v>106053</v>
          </cell>
          <cell r="B12148" t="str">
            <v>Juego ColumpioCestaMalla 2-8años Cap:5niños</v>
          </cell>
          <cell r="C12148" t="str">
            <v>und</v>
          </cell>
          <cell r="E12148">
            <v>42871</v>
          </cell>
          <cell r="F12148">
            <v>17718000</v>
          </cell>
        </row>
        <row r="12149">
          <cell r="A12149">
            <v>105803</v>
          </cell>
          <cell r="B12149" t="str">
            <v>Juego</v>
          </cell>
          <cell r="C12149" t="str">
            <v>UN</v>
          </cell>
          <cell r="E12149">
            <v>43091</v>
          </cell>
          <cell r="F12149">
            <v>17718000</v>
          </cell>
        </row>
        <row r="12150">
          <cell r="A12150">
            <v>106355</v>
          </cell>
          <cell r="B12150" t="str">
            <v>Juego ColumpioIncluyenteSilla 2-12 añosCap:1niño</v>
          </cell>
          <cell r="C12150" t="str">
            <v>UN</v>
          </cell>
          <cell r="E12150">
            <v>42865</v>
          </cell>
          <cell r="F12150">
            <v>51201900</v>
          </cell>
        </row>
        <row r="12151">
          <cell r="A12151">
            <v>105809</v>
          </cell>
          <cell r="B12151" t="str">
            <v>Juego cuerdas piramidal 3-8</v>
          </cell>
          <cell r="C12151" t="str">
            <v>UN</v>
          </cell>
          <cell r="E12151">
            <v>42815</v>
          </cell>
          <cell r="F12151">
            <v>55124820</v>
          </cell>
        </row>
        <row r="12152">
          <cell r="A12152">
            <v>105810</v>
          </cell>
          <cell r="B12152" t="str">
            <v>Juego cuerdas piramidal 5-12</v>
          </cell>
          <cell r="C12152" t="str">
            <v>UN</v>
          </cell>
          <cell r="E12152">
            <v>42815</v>
          </cell>
          <cell r="F12152">
            <v>81623804</v>
          </cell>
        </row>
        <row r="12153">
          <cell r="A12153">
            <v>106017</v>
          </cell>
          <cell r="B12153" t="str">
            <v>Juego cuerdas piramidal</v>
          </cell>
          <cell r="C12153" t="str">
            <v>UN</v>
          </cell>
          <cell r="E12153">
            <v>42815</v>
          </cell>
          <cell r="F12153">
            <v>36689883</v>
          </cell>
        </row>
        <row r="12154">
          <cell r="A12154">
            <v>103031</v>
          </cell>
          <cell r="B12154" t="str">
            <v>Juego de aros Baloncesto (sumin+Transporte) **</v>
          </cell>
          <cell r="C12154" t="str">
            <v>UN</v>
          </cell>
          <cell r="E12154">
            <v>42870</v>
          </cell>
          <cell r="F12154">
            <v>207731</v>
          </cell>
        </row>
        <row r="12155">
          <cell r="A12155">
            <v>104183</v>
          </cell>
          <cell r="B12155" t="str">
            <v>JUEGO EN MADERA -1 CASETA-20 NIÑOS</v>
          </cell>
          <cell r="C12155" t="str">
            <v>UN</v>
          </cell>
          <cell r="E12155">
            <v>40791</v>
          </cell>
          <cell r="F12155">
            <v>2262200</v>
          </cell>
        </row>
        <row r="12156">
          <cell r="A12156">
            <v>104184</v>
          </cell>
          <cell r="B12156" t="str">
            <v>JUEGO EN MADERA -2 CASETA-35 NIÑOS</v>
          </cell>
          <cell r="C12156" t="str">
            <v>UN</v>
          </cell>
          <cell r="E12156">
            <v>40791</v>
          </cell>
          <cell r="F12156">
            <v>3706200</v>
          </cell>
        </row>
        <row r="12157">
          <cell r="A12157">
            <v>106004</v>
          </cell>
          <cell r="B12157" t="str">
            <v>Juego escalar, trepar</v>
          </cell>
          <cell r="C12157" t="str">
            <v>UN</v>
          </cell>
          <cell r="E12157">
            <v>42815</v>
          </cell>
          <cell r="F12157">
            <v>23049569</v>
          </cell>
        </row>
        <row r="12158">
          <cell r="A12158">
            <v>106005</v>
          </cell>
          <cell r="B12158" t="str">
            <v>Juego Funcion Multiple 5-12 Años Cap: 16 niños</v>
          </cell>
          <cell r="C12158" t="str">
            <v>UN</v>
          </cell>
          <cell r="E12158">
            <v>43046</v>
          </cell>
          <cell r="F12158">
            <v>29386350</v>
          </cell>
        </row>
        <row r="12159">
          <cell r="A12159">
            <v>101509</v>
          </cell>
          <cell r="B12159" t="str">
            <v>Juego infantil columpio Modulo M-5 (Sumin)**</v>
          </cell>
          <cell r="C12159" t="str">
            <v>UN</v>
          </cell>
          <cell r="E12159">
            <v>42865</v>
          </cell>
          <cell r="F12159">
            <v>1654000</v>
          </cell>
        </row>
        <row r="12160">
          <cell r="A12160">
            <v>100537</v>
          </cell>
          <cell r="B12160" t="str">
            <v>Juego infantil columpio Modulo M-5A</v>
          </cell>
          <cell r="C12160" t="str">
            <v>UN</v>
          </cell>
          <cell r="E12160">
            <v>42607</v>
          </cell>
          <cell r="F12160">
            <v>1392000</v>
          </cell>
        </row>
        <row r="12161">
          <cell r="A12161">
            <v>103786</v>
          </cell>
          <cell r="B12161" t="str">
            <v>JUEGO INFANTIL EN MADERA(pino patula</v>
          </cell>
          <cell r="C12161" t="str">
            <v>UN</v>
          </cell>
          <cell r="E12161">
            <v>42815</v>
          </cell>
          <cell r="F12161">
            <v>3808000</v>
          </cell>
        </row>
        <row r="12162">
          <cell r="A12162">
            <v>100395</v>
          </cell>
          <cell r="B12162" t="str">
            <v>Juego infantil Modulo M-3 (Sumin) **</v>
          </cell>
          <cell r="C12162" t="str">
            <v>UN</v>
          </cell>
          <cell r="E12162">
            <v>42836</v>
          </cell>
          <cell r="F12162">
            <v>5474000</v>
          </cell>
        </row>
        <row r="12163">
          <cell r="A12163">
            <v>100396</v>
          </cell>
          <cell r="B12163" t="str">
            <v>Juego infantil Modulo M-3A (Sumin) **</v>
          </cell>
          <cell r="C12163" t="str">
            <v>UN</v>
          </cell>
          <cell r="E12163">
            <v>42863</v>
          </cell>
          <cell r="F12163">
            <v>5140800</v>
          </cell>
        </row>
        <row r="12164">
          <cell r="A12164">
            <v>100408</v>
          </cell>
          <cell r="B12164" t="str">
            <v>Juego infantil Modulo M-6 Zonal (Suministro) **</v>
          </cell>
          <cell r="C12164" t="str">
            <v>UN</v>
          </cell>
          <cell r="E12164">
            <v>42795</v>
          </cell>
          <cell r="F12164">
            <v>19040000</v>
          </cell>
        </row>
        <row r="12165">
          <cell r="A12165">
            <v>100409</v>
          </cell>
          <cell r="B12165" t="str">
            <v>Juego infantil Modulo M-7 (Suministro) **</v>
          </cell>
          <cell r="C12165" t="str">
            <v>UN</v>
          </cell>
          <cell r="E12165">
            <v>40889</v>
          </cell>
          <cell r="F12165">
            <v>12180000</v>
          </cell>
        </row>
        <row r="12166">
          <cell r="A12166">
            <v>100410</v>
          </cell>
          <cell r="B12166" t="str">
            <v>Juego infantil Modulo M-8 (Suministro) **</v>
          </cell>
          <cell r="C12166" t="str">
            <v>UN</v>
          </cell>
          <cell r="E12166">
            <v>40889</v>
          </cell>
          <cell r="F12166">
            <v>8120000</v>
          </cell>
        </row>
        <row r="12167">
          <cell r="A12167">
            <v>100457</v>
          </cell>
          <cell r="B12167" t="str">
            <v>Juego infantil Modulo madera (Sumin e inst) **</v>
          </cell>
          <cell r="C12167" t="str">
            <v>UN</v>
          </cell>
          <cell r="E12167">
            <v>40612</v>
          </cell>
          <cell r="F12167">
            <v>2647117</v>
          </cell>
        </row>
        <row r="12168">
          <cell r="A12168">
            <v>106455</v>
          </cell>
          <cell r="B12168" t="str">
            <v>Juego Infantil Módulo Triki (Sum+trnaporte)</v>
          </cell>
          <cell r="C12168" t="str">
            <v>UN</v>
          </cell>
          <cell r="E12168">
            <v>42941</v>
          </cell>
          <cell r="F12168">
            <v>1130500</v>
          </cell>
        </row>
        <row r="12169">
          <cell r="A12169">
            <v>106456</v>
          </cell>
          <cell r="B12169" t="str">
            <v>Juego Infantil Módulo Triki (Sum+trnasporte)</v>
          </cell>
          <cell r="C12169" t="str">
            <v>UN</v>
          </cell>
          <cell r="E12169">
            <v>42941</v>
          </cell>
          <cell r="F12169">
            <v>1130500</v>
          </cell>
        </row>
        <row r="12170">
          <cell r="A12170">
            <v>106054</v>
          </cell>
          <cell r="B12170" t="str">
            <v>Juego Muelle Balancin Cuadruple 1-4 años Cap:4</v>
          </cell>
          <cell r="C12170" t="str">
            <v>und</v>
          </cell>
          <cell r="E12170">
            <v>42871</v>
          </cell>
          <cell r="F12170">
            <v>5103155</v>
          </cell>
        </row>
        <row r="12171">
          <cell r="A12171">
            <v>105816</v>
          </cell>
          <cell r="B12171" t="str">
            <v>Juego Muelle Balancin Doble 4-12 años Cap:</v>
          </cell>
          <cell r="C12171" t="str">
            <v>UN</v>
          </cell>
          <cell r="E12171">
            <v>43099</v>
          </cell>
          <cell r="F12171">
            <v>14576905</v>
          </cell>
        </row>
        <row r="12172">
          <cell r="A12172">
            <v>106003</v>
          </cell>
          <cell r="B12172" t="str">
            <v>Juego muro escalar trepar</v>
          </cell>
          <cell r="C12172" t="str">
            <v>UN</v>
          </cell>
          <cell r="E12172">
            <v>42815</v>
          </cell>
          <cell r="F12172">
            <v>19951509</v>
          </cell>
        </row>
        <row r="12174">
          <cell r="A12174">
            <v>102642</v>
          </cell>
          <cell r="B12174" t="str">
            <v>Juego Pasamanos Recto</v>
          </cell>
          <cell r="C12174" t="str">
            <v>UN</v>
          </cell>
          <cell r="D12174" t="str">
            <v>A-130</v>
          </cell>
          <cell r="E12174">
            <v>42870</v>
          </cell>
          <cell r="F12174">
            <v>459924</v>
          </cell>
        </row>
        <row r="12176">
          <cell r="A12176">
            <v>105170</v>
          </cell>
          <cell r="B12176" t="str">
            <v>JUEGO RUEDA SENC./IDRD NIÑOS(1-5</v>
          </cell>
          <cell r="C12176" t="str">
            <v>UN</v>
          </cell>
          <cell r="E12176">
            <v>42836</v>
          </cell>
          <cell r="F12176">
            <v>3689000</v>
          </cell>
        </row>
        <row r="12177">
          <cell r="A12177">
            <v>105275</v>
          </cell>
          <cell r="B12177" t="str">
            <v>JUEGO SUBE Y BAJA NIÑOS (6-12</v>
          </cell>
          <cell r="C12177" t="str">
            <v>UN</v>
          </cell>
          <cell r="E12177">
            <v>41894</v>
          </cell>
          <cell r="F12177">
            <v>1740000</v>
          </cell>
        </row>
        <row r="12178">
          <cell r="A12178">
            <v>105171</v>
          </cell>
          <cell r="B12178" t="str">
            <v>JUEGO TAPETE GATEADOR/IDRD NIÑOS(1-5</v>
          </cell>
          <cell r="C12178" t="str">
            <v>UN</v>
          </cell>
          <cell r="E12178">
            <v>42836</v>
          </cell>
          <cell r="F12178">
            <v>1547000</v>
          </cell>
        </row>
        <row r="12179">
          <cell r="A12179">
            <v>106020</v>
          </cell>
          <cell r="B12179" t="str">
            <v>Juego</v>
          </cell>
          <cell r="C12179" t="str">
            <v>UN</v>
          </cell>
          <cell r="E12179">
            <v>42860</v>
          </cell>
          <cell r="F12179">
            <v>55371050</v>
          </cell>
        </row>
        <row r="12180">
          <cell r="A12180">
            <v>106010</v>
          </cell>
          <cell r="B12180" t="str">
            <v>JuegoCasita0,5-5 Años Cap: 6 Niños</v>
          </cell>
          <cell r="C12180" t="str">
            <v>UN</v>
          </cell>
          <cell r="E12180">
            <v>42689</v>
          </cell>
          <cell r="F12180">
            <v>22639965</v>
          </cell>
        </row>
        <row r="12181">
          <cell r="A12181">
            <v>105808</v>
          </cell>
          <cell r="B12181" t="str">
            <v>JuegoCircuitoBomberoDeslizaEscalar3-12añosC</v>
          </cell>
          <cell r="C12181" t="str">
            <v>UN</v>
          </cell>
          <cell r="E12181">
            <v>42815</v>
          </cell>
          <cell r="F12181">
            <v>161052577</v>
          </cell>
        </row>
        <row r="12182">
          <cell r="A12182">
            <v>105804</v>
          </cell>
          <cell r="B12182" t="str">
            <v>JuegocircuitoRedEquilibrioRodadero5-12añosCap</v>
          </cell>
          <cell r="C12182" t="str">
            <v>UN</v>
          </cell>
          <cell r="E12182">
            <v>42544</v>
          </cell>
          <cell r="F12182">
            <v>45413019</v>
          </cell>
        </row>
        <row r="12183">
          <cell r="A12183">
            <v>106052</v>
          </cell>
          <cell r="B12183" t="str">
            <v>JuegocircuitoRedMuroEscalarRodadero</v>
          </cell>
          <cell r="C12183" t="str">
            <v>und</v>
          </cell>
          <cell r="E12183">
            <v>42887</v>
          </cell>
          <cell r="F12183">
            <v>71879230</v>
          </cell>
        </row>
        <row r="12184">
          <cell r="A12184">
            <v>105922</v>
          </cell>
          <cell r="B12184" t="str">
            <v>JuegocircuitoRedMuroEscalarRodadero2-12año</v>
          </cell>
          <cell r="C12184" t="str">
            <v>UN</v>
          </cell>
          <cell r="E12184">
            <v>42643</v>
          </cell>
          <cell r="F12184">
            <v>65357232</v>
          </cell>
        </row>
        <row r="12185">
          <cell r="A12185">
            <v>106050</v>
          </cell>
          <cell r="B12185" t="str">
            <v>JuegocircuitoRedMuroEscalarRodadero2-12año</v>
          </cell>
          <cell r="C12185" t="str">
            <v>und</v>
          </cell>
          <cell r="E12185">
            <v>43054</v>
          </cell>
          <cell r="F12185">
            <v>90865000</v>
          </cell>
        </row>
        <row r="12186">
          <cell r="A12186">
            <v>106048</v>
          </cell>
          <cell r="B12186" t="str">
            <v>Juegocuerdas semicircular</v>
          </cell>
          <cell r="C12186" t="str">
            <v>UN</v>
          </cell>
          <cell r="E12186">
            <v>42887</v>
          </cell>
          <cell r="F12186">
            <v>122000000</v>
          </cell>
        </row>
        <row r="12187">
          <cell r="A12187">
            <v>106018</v>
          </cell>
          <cell r="B12187" t="str">
            <v>Juegocuerdasestructurapiramidal5-12añosCap15</v>
          </cell>
          <cell r="C12187" t="str">
            <v>UN</v>
          </cell>
          <cell r="E12187">
            <v>42815</v>
          </cell>
          <cell r="F12187">
            <v>28431710</v>
          </cell>
        </row>
        <row r="12188">
          <cell r="A12188">
            <v>106049</v>
          </cell>
          <cell r="B12188" t="str">
            <v>Juegocuerdaspiramidal 5-12 añosCap:62</v>
          </cell>
          <cell r="C12188" t="str">
            <v>und</v>
          </cell>
          <cell r="E12188">
            <v>43006</v>
          </cell>
          <cell r="F12188">
            <v>106976240</v>
          </cell>
        </row>
        <row r="12189">
          <cell r="A12189">
            <v>106011</v>
          </cell>
          <cell r="B12189" t="str">
            <v>Juegocuerdaspiramidal2-6añosCap:22niñosH=3,0</v>
          </cell>
          <cell r="C12189" t="str">
            <v>UN</v>
          </cell>
          <cell r="E12189">
            <v>42815</v>
          </cell>
          <cell r="F12189">
            <v>28487026</v>
          </cell>
        </row>
        <row r="12190">
          <cell r="A12190">
            <v>106006</v>
          </cell>
          <cell r="B12190" t="str">
            <v>JuegoDiaboloColumpio-Incluy-Niños:3-12Años(12</v>
          </cell>
          <cell r="C12190" t="str">
            <v>UN</v>
          </cell>
          <cell r="E12190">
            <v>42815</v>
          </cell>
          <cell r="F12190">
            <v>43129559</v>
          </cell>
        </row>
        <row r="12191">
          <cell r="A12191">
            <v>106056</v>
          </cell>
          <cell r="B12191" t="str">
            <v>JuegoFuncionMultipleRodaderoRedMuro3-12Año</v>
          </cell>
          <cell r="C12191" t="str">
            <v>UN</v>
          </cell>
          <cell r="E12191">
            <v>42716</v>
          </cell>
          <cell r="F12191">
            <v>39048584</v>
          </cell>
        </row>
        <row r="12192">
          <cell r="A12192">
            <v>106007</v>
          </cell>
          <cell r="B12192" t="str">
            <v>JuegoFusión-5-Incluyente-NiñosDiscapacid:3-8A</v>
          </cell>
          <cell r="C12192" t="str">
            <v>UN</v>
          </cell>
          <cell r="E12192">
            <v>42683</v>
          </cell>
          <cell r="F12192">
            <v>32602500</v>
          </cell>
        </row>
        <row r="12193">
          <cell r="A12193">
            <v>105813</v>
          </cell>
          <cell r="B12193" t="str">
            <v>JuegoManipularElementoNaturalAgua2-12añosC</v>
          </cell>
          <cell r="C12193" t="str">
            <v>UN</v>
          </cell>
          <cell r="E12193">
            <v>42815</v>
          </cell>
          <cell r="F12193">
            <v>37000000</v>
          </cell>
        </row>
        <row r="12195">
          <cell r="B12195" t="str">
            <v>Tekhne Ltda. Control Integral de Obras</v>
          </cell>
        </row>
        <row r="12199">
          <cell r="B12199" t="str">
            <v>Listado de Insumos</v>
          </cell>
        </row>
        <row r="12201">
          <cell r="A12201">
            <v>43132</v>
          </cell>
          <cell r="C12201" t="str">
            <v>INSTITUTO DISTRITAL DE RECREACION Y</v>
          </cell>
          <cell r="E12201" t="str">
            <v>Página **</v>
          </cell>
        </row>
        <row r="12204">
          <cell r="A12204" t="str">
            <v>Código</v>
          </cell>
          <cell r="B12204" t="str">
            <v>Descripción</v>
          </cell>
          <cell r="D12204" t="str">
            <v>Unidad</v>
          </cell>
          <cell r="F12204" t="str">
            <v>Referencia</v>
          </cell>
        </row>
        <row r="12207">
          <cell r="A12207">
            <v>105814</v>
          </cell>
          <cell r="B12207" t="str">
            <v>JuegoManipularElementoNaturalArena2-12añosC</v>
          </cell>
          <cell r="C12207" t="str">
            <v>UN</v>
          </cell>
          <cell r="E12207">
            <v>42815</v>
          </cell>
          <cell r="F12207">
            <v>50000000</v>
          </cell>
        </row>
        <row r="12208">
          <cell r="A12208">
            <v>106624</v>
          </cell>
          <cell r="B12208" t="str">
            <v>JuegoModularToboganTrepadorBotones3a12año</v>
          </cell>
          <cell r="C12208" t="str">
            <v>UN</v>
          </cell>
          <cell r="E12208">
            <v>43026</v>
          </cell>
          <cell r="F12208">
            <v>23014205</v>
          </cell>
        </row>
        <row r="12209">
          <cell r="A12209">
            <v>106016</v>
          </cell>
          <cell r="B12209" t="str">
            <v>JuegoMuellePanelesFormasludicas2-6añosCap:1</v>
          </cell>
          <cell r="C12209" t="str">
            <v>UN</v>
          </cell>
          <cell r="E12209">
            <v>42815</v>
          </cell>
          <cell r="F12209">
            <v>2949348</v>
          </cell>
        </row>
        <row r="12210">
          <cell r="A12210">
            <v>105815</v>
          </cell>
          <cell r="B12210" t="str">
            <v>JuegoMuellePanelesLateralesAnimales2-8añosC</v>
          </cell>
          <cell r="C12210" t="str">
            <v>UN</v>
          </cell>
          <cell r="E12210">
            <v>42998</v>
          </cell>
          <cell r="F12210">
            <v>7800000</v>
          </cell>
        </row>
        <row r="12211">
          <cell r="A12211">
            <v>105806</v>
          </cell>
          <cell r="B12211" t="str">
            <v>JuegoMuellePanelLateralMediosTransport2-6año</v>
          </cell>
          <cell r="C12211" t="str">
            <v>UN</v>
          </cell>
          <cell r="E12211">
            <v>42815</v>
          </cell>
          <cell r="F12211">
            <v>5950000</v>
          </cell>
        </row>
        <row r="12212">
          <cell r="A12212">
            <v>105805</v>
          </cell>
          <cell r="B12212" t="str">
            <v>JuegoMuellePanelLateralMedioTransporte2-8año</v>
          </cell>
          <cell r="C12212" t="str">
            <v>UN</v>
          </cell>
          <cell r="E12212">
            <v>42815</v>
          </cell>
          <cell r="F12212">
            <v>7140000</v>
          </cell>
        </row>
        <row r="12213">
          <cell r="A12213">
            <v>106014</v>
          </cell>
          <cell r="B12213" t="str">
            <v>JuegoMuroIncluyenteManipularAtravesar1-4años</v>
          </cell>
          <cell r="C12213" t="str">
            <v>UN</v>
          </cell>
          <cell r="E12213">
            <v>42815</v>
          </cell>
          <cell r="F12213">
            <v>18200000</v>
          </cell>
        </row>
        <row r="12214">
          <cell r="A12214">
            <v>106015</v>
          </cell>
          <cell r="B12214" t="str">
            <v>JuegoPasadizoDeslizaderoManipular2-6</v>
          </cell>
          <cell r="C12214" t="str">
            <v>UN</v>
          </cell>
          <cell r="E12214">
            <v>42975</v>
          </cell>
          <cell r="F12214">
            <v>42983790</v>
          </cell>
        </row>
        <row r="12215">
          <cell r="A12215">
            <v>105172</v>
          </cell>
          <cell r="B12215" t="str">
            <v>JUEGOPASAMANOSCOMPUESTO/IDRD</v>
          </cell>
          <cell r="C12215" t="str">
            <v>UN</v>
          </cell>
          <cell r="E12215">
            <v>42836</v>
          </cell>
          <cell r="F12215">
            <v>1606500</v>
          </cell>
        </row>
        <row r="12216">
          <cell r="A12216">
            <v>105811</v>
          </cell>
          <cell r="B12216" t="str">
            <v>Juegoredaraña 5-12añosCap:11niñosØ=7,50 m</v>
          </cell>
          <cell r="C12216" t="str">
            <v>UN</v>
          </cell>
          <cell r="E12216">
            <v>42815</v>
          </cell>
          <cell r="F12216">
            <v>89250000</v>
          </cell>
        </row>
        <row r="12217">
          <cell r="A12217">
            <v>101378</v>
          </cell>
          <cell r="B12217" t="str">
            <v>JUEGOS RUEDA GIRATORIA (SUMINISTRO)</v>
          </cell>
          <cell r="C12217" t="str">
            <v>UN</v>
          </cell>
          <cell r="E12217">
            <v>40890</v>
          </cell>
          <cell r="F12217">
            <v>2185440</v>
          </cell>
        </row>
        <row r="12218">
          <cell r="A12218">
            <v>105812</v>
          </cell>
          <cell r="B12218" t="str">
            <v>JuegoTematicoGranEscalaAvion2-12añosCap:60</v>
          </cell>
          <cell r="C12218" t="str">
            <v>UN</v>
          </cell>
          <cell r="E12218">
            <v>42815</v>
          </cell>
          <cell r="F12218">
            <v>548162000</v>
          </cell>
        </row>
        <row r="12219">
          <cell r="A12219">
            <v>105807</v>
          </cell>
          <cell r="B12219" t="str">
            <v>JuegoTematicoGranEscalaBarco2-12añosCap:5</v>
          </cell>
          <cell r="C12219" t="str">
            <v>UN</v>
          </cell>
          <cell r="E12219">
            <v>42815</v>
          </cell>
          <cell r="F12219">
            <v>213767078</v>
          </cell>
        </row>
        <row r="12220">
          <cell r="A12220">
            <v>105865</v>
          </cell>
          <cell r="B12220" t="str">
            <v>L´minaPoliestirenoAltoImpacto(30x40cm)cal.5mm</v>
          </cell>
          <cell r="C12220" t="str">
            <v>UN</v>
          </cell>
          <cell r="E12220">
            <v>42597</v>
          </cell>
          <cell r="F12220">
            <v>95000</v>
          </cell>
        </row>
        <row r="12221">
          <cell r="A12221">
            <v>105864</v>
          </cell>
          <cell r="B12221" t="str">
            <v>L´minaPoliestirenoAltoImpacto(60x70cm)cal.5mm</v>
          </cell>
          <cell r="C12221" t="str">
            <v>UN</v>
          </cell>
          <cell r="E12221">
            <v>42597</v>
          </cell>
          <cell r="F12221">
            <v>295000</v>
          </cell>
        </row>
        <row r="12222">
          <cell r="A12222">
            <v>105863</v>
          </cell>
          <cell r="B12222" t="str">
            <v>L´minaPoliestirenoAltoImpacto(60x90cm)cal.5mm</v>
          </cell>
          <cell r="C12222" t="str">
            <v>UN</v>
          </cell>
          <cell r="E12222">
            <v>42597</v>
          </cell>
          <cell r="F12222">
            <v>326000</v>
          </cell>
        </row>
        <row r="12223">
          <cell r="A12223">
            <v>105866</v>
          </cell>
          <cell r="B12223" t="str">
            <v>L´minaPoliestirenoAltoImpacto(90x120cm)cal.5m</v>
          </cell>
          <cell r="C12223" t="str">
            <v>UN</v>
          </cell>
          <cell r="E12223">
            <v>42597</v>
          </cell>
          <cell r="F12223">
            <v>600000</v>
          </cell>
        </row>
        <row r="12224">
          <cell r="A12224">
            <v>105239</v>
          </cell>
          <cell r="B12224" t="str">
            <v>LAMINA EN POLIESTILENO CALIBRE 100, DE</v>
          </cell>
          <cell r="C12224" t="str">
            <v>UN</v>
          </cell>
          <cell r="E12224">
            <v>41859</v>
          </cell>
          <cell r="F12224">
            <v>50000</v>
          </cell>
        </row>
        <row r="12226">
          <cell r="A12226">
            <v>100452</v>
          </cell>
          <cell r="B12226" t="str">
            <v>Lamina informativa IDG-S(sumin e instal) **</v>
          </cell>
          <cell r="C12226" t="str">
            <v>UN</v>
          </cell>
          <cell r="D12226" t="str">
            <v>SC-80</v>
          </cell>
          <cell r="E12226">
            <v>40351</v>
          </cell>
          <cell r="F12226">
            <v>229000</v>
          </cell>
        </row>
        <row r="12227">
          <cell r="A12227">
            <v>102935</v>
          </cell>
          <cell r="B12227" t="str">
            <v>Lamina informativa IDG-S(suministro+Transp.) **</v>
          </cell>
          <cell r="C12227" t="str">
            <v>UN</v>
          </cell>
          <cell r="D12227" t="str">
            <v>SC-80</v>
          </cell>
          <cell r="E12227">
            <v>40351</v>
          </cell>
          <cell r="F12227">
            <v>203080</v>
          </cell>
        </row>
        <row r="12228">
          <cell r="A12228">
            <v>100473</v>
          </cell>
          <cell r="B12228" t="str">
            <v>Lamina informativa RutaVida (sumin e instal) **</v>
          </cell>
          <cell r="C12228" t="str">
            <v>UN</v>
          </cell>
          <cell r="D12228" t="str">
            <v>SC-80</v>
          </cell>
          <cell r="E12228">
            <v>40108</v>
          </cell>
          <cell r="F12228">
            <v>970200</v>
          </cell>
        </row>
        <row r="12230">
          <cell r="A12230">
            <v>103827</v>
          </cell>
          <cell r="B12230" t="str">
            <v>LAMINA INFORMATIVA SC-120</v>
          </cell>
          <cell r="C12230" t="str">
            <v>UN</v>
          </cell>
          <cell r="E12230">
            <v>42864</v>
          </cell>
          <cell r="F12230">
            <v>116200</v>
          </cell>
        </row>
        <row r="12232">
          <cell r="A12232">
            <v>102933</v>
          </cell>
          <cell r="B12232" t="str">
            <v>Lamina informativa SC-120</v>
          </cell>
          <cell r="C12232" t="str">
            <v>UN</v>
          </cell>
          <cell r="D12232" t="str">
            <v>SC-80</v>
          </cell>
          <cell r="E12232">
            <v>40351</v>
          </cell>
          <cell r="F12232">
            <v>72000</v>
          </cell>
        </row>
        <row r="12233">
          <cell r="A12233">
            <v>100451</v>
          </cell>
          <cell r="B12233" t="str">
            <v>Lamina informativa SC-120 (sumin e instal) **</v>
          </cell>
          <cell r="C12233" t="str">
            <v>UN</v>
          </cell>
          <cell r="D12233" t="str">
            <v>SC-80</v>
          </cell>
          <cell r="E12233">
            <v>40108</v>
          </cell>
          <cell r="F12233">
            <v>87000</v>
          </cell>
        </row>
        <row r="12235">
          <cell r="A12235">
            <v>103826</v>
          </cell>
          <cell r="B12235" t="str">
            <v>LAMINA INFORMATIVA SC-80</v>
          </cell>
          <cell r="C12235" t="str">
            <v>UN</v>
          </cell>
          <cell r="E12235">
            <v>42864</v>
          </cell>
          <cell r="F12235">
            <v>116200</v>
          </cell>
        </row>
        <row r="12237">
          <cell r="A12237">
            <v>100450</v>
          </cell>
          <cell r="B12237" t="str">
            <v>Lamina informativa SC-80 (sumin e instal) **</v>
          </cell>
          <cell r="C12237" t="str">
            <v>UN</v>
          </cell>
          <cell r="D12237" t="str">
            <v>SC-80</v>
          </cell>
          <cell r="E12237">
            <v>40108</v>
          </cell>
          <cell r="F12237">
            <v>87000</v>
          </cell>
        </row>
        <row r="12238">
          <cell r="A12238">
            <v>102932</v>
          </cell>
          <cell r="B12238" t="str">
            <v>Lamina informativa SC-80</v>
          </cell>
          <cell r="C12238" t="str">
            <v>UN</v>
          </cell>
          <cell r="D12238" t="str">
            <v>SC-80</v>
          </cell>
          <cell r="E12238">
            <v>40351</v>
          </cell>
          <cell r="F12238">
            <v>72000</v>
          </cell>
        </row>
        <row r="12240">
          <cell r="A12240">
            <v>105246</v>
          </cell>
          <cell r="B12240" t="str">
            <v>Lamina para señal IDG-S de 60x70 en lamina de</v>
          </cell>
          <cell r="C12240" t="str">
            <v>UN</v>
          </cell>
          <cell r="E12240">
            <v>41859</v>
          </cell>
          <cell r="F12240">
            <v>120000</v>
          </cell>
        </row>
        <row r="12241">
          <cell r="A12241">
            <v>104202</v>
          </cell>
          <cell r="B12241" t="str">
            <v>LAMINA POLICARBONATO MACIZA</v>
          </cell>
          <cell r="C12241" t="str">
            <v>und</v>
          </cell>
          <cell r="E12241">
            <v>42271</v>
          </cell>
          <cell r="F12241">
            <v>1130588</v>
          </cell>
        </row>
        <row r="12242">
          <cell r="A12242">
            <v>103828</v>
          </cell>
          <cell r="B12242" t="str">
            <v>LAMINA SEÑAL IDG-S</v>
          </cell>
          <cell r="C12242" t="str">
            <v>UN</v>
          </cell>
          <cell r="E12242">
            <v>42864</v>
          </cell>
          <cell r="F12242">
            <v>250000</v>
          </cell>
        </row>
        <row r="12243">
          <cell r="A12243">
            <v>105201</v>
          </cell>
          <cell r="B12243" t="str">
            <v>LETRA PARA ESCALADA (SUM+TRANSPORTE)</v>
          </cell>
          <cell r="C12243" t="str">
            <v>UN</v>
          </cell>
          <cell r="E12243">
            <v>41814</v>
          </cell>
          <cell r="F12243">
            <v>38610716</v>
          </cell>
        </row>
        <row r="12244">
          <cell r="A12244">
            <v>103036</v>
          </cell>
          <cell r="B12244" t="str">
            <v>Listón en madera para banca **</v>
          </cell>
          <cell r="C12244" t="str">
            <v>UN</v>
          </cell>
          <cell r="E12244">
            <v>42865</v>
          </cell>
          <cell r="F12244">
            <v>30667</v>
          </cell>
        </row>
        <row r="12245">
          <cell r="A12245">
            <v>103634</v>
          </cell>
          <cell r="B12245" t="str">
            <v>LOCKER 4 PUESTOS LAM CAL.22</v>
          </cell>
          <cell r="C12245" t="str">
            <v>UN</v>
          </cell>
          <cell r="E12245">
            <v>42208</v>
          </cell>
          <cell r="F12245">
            <v>288840</v>
          </cell>
        </row>
        <row r="12246">
          <cell r="A12246">
            <v>103633</v>
          </cell>
          <cell r="B12246" t="str">
            <v>Locker 6 puestos Lam</v>
          </cell>
          <cell r="C12246" t="str">
            <v>UN</v>
          </cell>
          <cell r="E12246">
            <v>42941</v>
          </cell>
          <cell r="F12246">
            <v>430000</v>
          </cell>
        </row>
        <row r="12247">
          <cell r="A12247">
            <v>102485</v>
          </cell>
          <cell r="B12247" t="str">
            <v>LONA FIBRA PARA ASIENTO DE COLUMPIO</v>
          </cell>
          <cell r="C12247" t="str">
            <v>UN</v>
          </cell>
          <cell r="E12247">
            <v>41052</v>
          </cell>
          <cell r="F12247">
            <v>95000</v>
          </cell>
        </row>
        <row r="12248">
          <cell r="A12248">
            <v>103035</v>
          </cell>
          <cell r="B12248" t="str">
            <v>Losa banca en concretro ** M-31</v>
          </cell>
          <cell r="C12248" t="str">
            <v>UN</v>
          </cell>
          <cell r="E12248">
            <v>42865</v>
          </cell>
          <cell r="F12248">
            <v>223259</v>
          </cell>
        </row>
        <row r="12249">
          <cell r="A12249">
            <v>105165</v>
          </cell>
          <cell r="B12249" t="str">
            <v>Losa Sentadero para Banca en Concreto M-31</v>
          </cell>
          <cell r="C12249" t="str">
            <v>und</v>
          </cell>
          <cell r="E12249">
            <v>41764</v>
          </cell>
          <cell r="F12249">
            <v>197200</v>
          </cell>
        </row>
        <row r="12250">
          <cell r="A12250">
            <v>103787</v>
          </cell>
          <cell r="B12250" t="str">
            <v>MADERA ESTACONES DE 2,5 MTS DIAM DE 3 Y</v>
          </cell>
          <cell r="C12250" t="str">
            <v>UN</v>
          </cell>
          <cell r="E12250">
            <v>42866</v>
          </cell>
          <cell r="F12250">
            <v>28900</v>
          </cell>
        </row>
        <row r="12251">
          <cell r="A12251">
            <v>101775</v>
          </cell>
          <cell r="B12251" t="str">
            <v>MALLA CANCHA DE</v>
          </cell>
          <cell r="C12251" t="str">
            <v>und</v>
          </cell>
          <cell r="E12251">
            <v>40108</v>
          </cell>
          <cell r="F12251">
            <v>279000</v>
          </cell>
        </row>
        <row r="12252">
          <cell r="A12252">
            <v>3752</v>
          </cell>
          <cell r="B12252" t="str">
            <v>MALLA BASQUET NYLON N° 5 INMUNIZADO</v>
          </cell>
          <cell r="C12252" t="str">
            <v>UN</v>
          </cell>
          <cell r="E12252">
            <v>43083</v>
          </cell>
          <cell r="F12252">
            <v>30345</v>
          </cell>
        </row>
        <row r="12253">
          <cell r="A12253">
            <v>100982</v>
          </cell>
          <cell r="B12253" t="str">
            <v>MALLA CERRAMIENTO Eslab. Cal. 10 - 3" X3"</v>
          </cell>
          <cell r="C12253" t="str">
            <v>M2</v>
          </cell>
          <cell r="E12253">
            <v>42857</v>
          </cell>
          <cell r="F12253">
            <v>8500</v>
          </cell>
        </row>
        <row r="12254">
          <cell r="A12254">
            <v>103898</v>
          </cell>
          <cell r="B12254" t="str">
            <v>MALLA CERRAMIENTO ESLABONADA</v>
          </cell>
          <cell r="C12254" t="str">
            <v>M2</v>
          </cell>
          <cell r="E12254">
            <v>42794</v>
          </cell>
          <cell r="F12254">
            <v>10000</v>
          </cell>
        </row>
        <row r="12255">
          <cell r="A12255">
            <v>35</v>
          </cell>
          <cell r="B12255" t="str">
            <v>MALLA CERRAMIENTO</v>
          </cell>
          <cell r="C12255" t="str">
            <v>M2</v>
          </cell>
          <cell r="E12255">
            <v>42857</v>
          </cell>
          <cell r="F12255">
            <v>8270.5</v>
          </cell>
        </row>
        <row r="12256">
          <cell r="A12256">
            <v>2346</v>
          </cell>
          <cell r="B12256" t="str">
            <v>MALLA CERRAMIENTO Eslabonada.Cal.12</v>
          </cell>
          <cell r="C12256" t="str">
            <v>M2</v>
          </cell>
          <cell r="E12256">
            <v>42768</v>
          </cell>
          <cell r="F12256">
            <v>6500</v>
          </cell>
        </row>
        <row r="12258">
          <cell r="A12258">
            <v>102480</v>
          </cell>
          <cell r="B12258" t="str">
            <v>MALLA DE PROTECCIÓN (Construcc.Edificios)</v>
          </cell>
          <cell r="C12258" t="str">
            <v>M2</v>
          </cell>
          <cell r="D12258" t="str">
            <v>2.10 ALTO</v>
          </cell>
          <cell r="E12258">
            <v>40108</v>
          </cell>
          <cell r="F12258">
            <v>1000</v>
          </cell>
        </row>
        <row r="12260">
          <cell r="A12260">
            <v>100577</v>
          </cell>
          <cell r="B12260" t="str">
            <v>Malla fortinet medium **</v>
          </cell>
          <cell r="C12260" t="str">
            <v>M2</v>
          </cell>
          <cell r="E12260">
            <v>42821</v>
          </cell>
          <cell r="F12260">
            <v>24052</v>
          </cell>
        </row>
        <row r="12261">
          <cell r="A12261">
            <v>102528</v>
          </cell>
          <cell r="B12261" t="str">
            <v>MALLA FUTBOL PROF.CAL.8,Nylon</v>
          </cell>
          <cell r="C12261" t="str">
            <v>UN</v>
          </cell>
          <cell r="E12261">
            <v>41719</v>
          </cell>
          <cell r="F12261">
            <v>1550000</v>
          </cell>
        </row>
        <row r="12262">
          <cell r="A12262">
            <v>102581</v>
          </cell>
          <cell r="B12262" t="str">
            <v>MALLA FUTBOL PROF.CAL.8,Nylon</v>
          </cell>
          <cell r="C12262" t="str">
            <v>JG</v>
          </cell>
          <cell r="E12262">
            <v>42760</v>
          </cell>
          <cell r="F12262">
            <v>1487500</v>
          </cell>
        </row>
        <row r="12263">
          <cell r="A12263">
            <v>103748</v>
          </cell>
          <cell r="B12263" t="str">
            <v>MALLA MICROFUTBOL 3mtx2mt (nylon Nº4 )</v>
          </cell>
          <cell r="C12263" t="str">
            <v>JG</v>
          </cell>
          <cell r="E12263">
            <v>42821</v>
          </cell>
          <cell r="F12263">
            <v>148750</v>
          </cell>
        </row>
        <row r="12264">
          <cell r="A12264">
            <v>3750</v>
          </cell>
          <cell r="B12264" t="str">
            <v>MALLA MICROFUTBOL Nylon Iperm.Nº4</v>
          </cell>
          <cell r="C12264" t="str">
            <v>JG</v>
          </cell>
          <cell r="E12264">
            <v>42947</v>
          </cell>
          <cell r="F12264">
            <v>148750</v>
          </cell>
        </row>
        <row r="12266">
          <cell r="B12266" t="str">
            <v>Tekhne Ltda. Control Integral de Obras</v>
          </cell>
        </row>
        <row r="12270">
          <cell r="B12270" t="str">
            <v>Listado de Insumos</v>
          </cell>
        </row>
        <row r="12272">
          <cell r="A12272">
            <v>43132</v>
          </cell>
          <cell r="C12272" t="str">
            <v>INSTITUTO DISTRITAL DE RECREACION Y</v>
          </cell>
          <cell r="E12272" t="str">
            <v>Página **</v>
          </cell>
        </row>
        <row r="12275">
          <cell r="A12275" t="str">
            <v>Código</v>
          </cell>
          <cell r="B12275" t="str">
            <v>Descripción</v>
          </cell>
          <cell r="D12275" t="str">
            <v>Unidad</v>
          </cell>
          <cell r="F12275" t="str">
            <v>Referencia</v>
          </cell>
        </row>
        <row r="12278">
          <cell r="A12278">
            <v>104813</v>
          </cell>
          <cell r="B12278" t="str">
            <v>MALLA MICROFUTBOL Nylon Iperm.Nº5</v>
          </cell>
          <cell r="C12278" t="str">
            <v>JG</v>
          </cell>
          <cell r="E12278">
            <v>42208</v>
          </cell>
          <cell r="F12278">
            <v>220000</v>
          </cell>
        </row>
        <row r="12279">
          <cell r="A12279">
            <v>100530</v>
          </cell>
          <cell r="B12279" t="str">
            <v>MALLA MINIFUTBOL/FUTBOL-8 (5X2M)Nilon</v>
          </cell>
          <cell r="C12279" t="str">
            <v>JG</v>
          </cell>
          <cell r="E12279">
            <v>42821</v>
          </cell>
          <cell r="F12279">
            <v>230000</v>
          </cell>
        </row>
        <row r="12280">
          <cell r="A12280">
            <v>103745</v>
          </cell>
          <cell r="B12280" t="str">
            <v>MALLA MINITENIS</v>
          </cell>
          <cell r="C12280" t="str">
            <v>UN</v>
          </cell>
          <cell r="E12280">
            <v>42866</v>
          </cell>
          <cell r="F12280">
            <v>273700</v>
          </cell>
        </row>
        <row r="12281">
          <cell r="A12281">
            <v>102540</v>
          </cell>
          <cell r="B12281" t="str">
            <v>Malla Nylon Imperm.CAL.14,Exago 10cm**</v>
          </cell>
          <cell r="C12281" t="str">
            <v>m2</v>
          </cell>
          <cell r="E12281">
            <v>40234</v>
          </cell>
          <cell r="F12281">
            <v>6840</v>
          </cell>
        </row>
        <row r="12282">
          <cell r="A12282">
            <v>105067</v>
          </cell>
          <cell r="B12282" t="str">
            <v>MALLA ONDULADA GALV. Cal.10 Hueco1 1/2"x1</v>
          </cell>
          <cell r="C12282" t="str">
            <v>M2</v>
          </cell>
          <cell r="E12282">
            <v>42828</v>
          </cell>
          <cell r="F12282">
            <v>17000</v>
          </cell>
        </row>
        <row r="12283">
          <cell r="A12283">
            <v>102615</v>
          </cell>
          <cell r="B12283" t="str">
            <v>MALLA PROTECC.FUTBOL Cal.2,Nylon</v>
          </cell>
          <cell r="C12283" t="str">
            <v>M2</v>
          </cell>
          <cell r="E12283">
            <v>42762</v>
          </cell>
          <cell r="F12283">
            <v>5950</v>
          </cell>
        </row>
        <row r="12284">
          <cell r="A12284">
            <v>104885</v>
          </cell>
          <cell r="B12284" t="str">
            <v>Malla Voleyball incluye antenas</v>
          </cell>
          <cell r="C12284" t="str">
            <v>UND</v>
          </cell>
          <cell r="E12284">
            <v>41736</v>
          </cell>
          <cell r="F12284">
            <v>200000</v>
          </cell>
        </row>
        <row r="12285">
          <cell r="A12285">
            <v>102583</v>
          </cell>
          <cell r="B12285" t="str">
            <v>MallaPort.FutbolSemiprof.Cal.2,Nylon.ImpCuadro</v>
          </cell>
          <cell r="C12285" t="str">
            <v>JG</v>
          </cell>
          <cell r="E12285">
            <v>42079</v>
          </cell>
          <cell r="F12285">
            <v>179000</v>
          </cell>
        </row>
        <row r="12286">
          <cell r="A12286">
            <v>3754</v>
          </cell>
          <cell r="B12286" t="str">
            <v>MallaPort.FutbolSemiprof.Cal.4,Nylon.ImpCuadro</v>
          </cell>
          <cell r="C12286" t="str">
            <v>JG</v>
          </cell>
          <cell r="E12286">
            <v>42835</v>
          </cell>
          <cell r="F12286">
            <v>742560</v>
          </cell>
        </row>
        <row r="12287">
          <cell r="A12287">
            <v>102582</v>
          </cell>
          <cell r="B12287" t="str">
            <v>MallaPort.FutbolSemiprof.Cal.4,Nylon.ImpCuadro</v>
          </cell>
          <cell r="C12287" t="str">
            <v>JG</v>
          </cell>
          <cell r="E12287">
            <v>42766</v>
          </cell>
          <cell r="F12287">
            <v>742560</v>
          </cell>
        </row>
        <row r="12288">
          <cell r="A12288">
            <v>9485</v>
          </cell>
          <cell r="B12288" t="str">
            <v>MALLAS EN NYLON TENIS</v>
          </cell>
          <cell r="C12288" t="str">
            <v>UN</v>
          </cell>
          <cell r="E12288">
            <v>40108</v>
          </cell>
          <cell r="F12288">
            <v>362440</v>
          </cell>
        </row>
        <row r="12289">
          <cell r="A12289">
            <v>101773</v>
          </cell>
          <cell r="B12289" t="str">
            <v>Mallas tenis de Campo</v>
          </cell>
          <cell r="C12289" t="str">
            <v>und</v>
          </cell>
          <cell r="E12289">
            <v>42866</v>
          </cell>
          <cell r="F12289">
            <v>830000</v>
          </cell>
        </row>
        <row r="12290">
          <cell r="A12290">
            <v>105853</v>
          </cell>
          <cell r="B12290" t="str">
            <v>MANIJA CAUCHO</v>
          </cell>
          <cell r="C12290" t="str">
            <v>UN</v>
          </cell>
          <cell r="E12290">
            <v>42870</v>
          </cell>
          <cell r="F12290">
            <v>20504</v>
          </cell>
        </row>
        <row r="12291">
          <cell r="A12291">
            <v>103711</v>
          </cell>
          <cell r="B12291" t="str">
            <v>MANIJA O AGARRADERA JUEGO INF.TUB.GALV</v>
          </cell>
          <cell r="C12291" t="str">
            <v>und</v>
          </cell>
          <cell r="E12291">
            <v>40612</v>
          </cell>
          <cell r="F12291">
            <v>66750</v>
          </cell>
        </row>
        <row r="12292">
          <cell r="A12292">
            <v>103790</v>
          </cell>
          <cell r="B12292" t="str">
            <v>MANIJAS O AGARRADERAS BALANCIN</v>
          </cell>
          <cell r="C12292" t="str">
            <v>UN</v>
          </cell>
          <cell r="E12292">
            <v>42857</v>
          </cell>
          <cell r="F12292">
            <v>50112</v>
          </cell>
        </row>
        <row r="12293">
          <cell r="A12293">
            <v>105228</v>
          </cell>
          <cell r="B12293" t="str">
            <v>Mantenimiento 2 estructuras hidráulicas</v>
          </cell>
          <cell r="C12293" t="str">
            <v>UN</v>
          </cell>
          <cell r="E12293">
            <v>41848</v>
          </cell>
          <cell r="F12293">
            <v>11570735</v>
          </cell>
        </row>
        <row r="12294">
          <cell r="A12294">
            <v>105229</v>
          </cell>
          <cell r="B12294" t="str">
            <v>MANTENIMIENTO SILLETERIA AUDITORI,</v>
          </cell>
          <cell r="C12294" t="str">
            <v>UN</v>
          </cell>
          <cell r="E12294">
            <v>41848</v>
          </cell>
          <cell r="F12294">
            <v>150800</v>
          </cell>
        </row>
        <row r="12295">
          <cell r="A12295">
            <v>105204</v>
          </cell>
          <cell r="B12295" t="str">
            <v>Mantenimiento silleteria auditorio, incluye desmo.</v>
          </cell>
          <cell r="C12295" t="str">
            <v>UN</v>
          </cell>
          <cell r="E12295">
            <v>42858</v>
          </cell>
          <cell r="F12295">
            <v>179954.78</v>
          </cell>
        </row>
        <row r="12296">
          <cell r="A12296">
            <v>102097</v>
          </cell>
          <cell r="B12296" t="str">
            <v>Marco multiple + tablero antibandalico</v>
          </cell>
          <cell r="C12296" t="str">
            <v>Juego</v>
          </cell>
          <cell r="E12296">
            <v>43006</v>
          </cell>
          <cell r="F12296">
            <v>4165000</v>
          </cell>
        </row>
        <row r="12297">
          <cell r="A12297">
            <v>100407</v>
          </cell>
          <cell r="B12297" t="str">
            <v>Marco multiple + tablero antibandalico **</v>
          </cell>
          <cell r="C12297" t="str">
            <v>Juego</v>
          </cell>
          <cell r="E12297">
            <v>40889</v>
          </cell>
          <cell r="F12297">
            <v>3248000</v>
          </cell>
        </row>
        <row r="12298">
          <cell r="A12298">
            <v>100529</v>
          </cell>
          <cell r="B12298" t="str">
            <v>Marcos Mini-Futbol (SUM)+Malla **</v>
          </cell>
          <cell r="C12298" t="str">
            <v>JG</v>
          </cell>
          <cell r="E12298">
            <v>42762</v>
          </cell>
          <cell r="F12298">
            <v>2023000</v>
          </cell>
        </row>
        <row r="12300">
          <cell r="A12300">
            <v>101343</v>
          </cell>
          <cell r="B12300" t="str">
            <v>Marquilla de Identificación (RPS) Elect (4X2CM)</v>
          </cell>
          <cell r="C12300" t="str">
            <v>UN</v>
          </cell>
          <cell r="D12300" t="str">
            <v>SC-120</v>
          </cell>
          <cell r="E12300">
            <v>42828</v>
          </cell>
          <cell r="F12300">
            <v>2000</v>
          </cell>
        </row>
        <row r="12301">
          <cell r="A12301">
            <v>103231</v>
          </cell>
          <cell r="B12301" t="str">
            <v>Marquilla de papel Dexon, Números**</v>
          </cell>
          <cell r="C12301" t="str">
            <v>UN</v>
          </cell>
          <cell r="D12301" t="str">
            <v>SC-120</v>
          </cell>
          <cell r="E12301">
            <v>42930</v>
          </cell>
          <cell r="F12301">
            <v>1620</v>
          </cell>
        </row>
        <row r="12303">
          <cell r="A12303">
            <v>106457</v>
          </cell>
          <cell r="B12303" t="str">
            <v>Martillo para Banca de Abdominales (Sum)</v>
          </cell>
          <cell r="C12303" t="str">
            <v>UN</v>
          </cell>
          <cell r="E12303">
            <v>42941</v>
          </cell>
          <cell r="F12303">
            <v>178500</v>
          </cell>
        </row>
        <row r="12304">
          <cell r="A12304">
            <v>105399</v>
          </cell>
          <cell r="B12304" t="str">
            <v>Mesa concreto. ajedrez ver Descripcion tecnica</v>
          </cell>
          <cell r="C12304" t="str">
            <v>und</v>
          </cell>
          <cell r="E12304">
            <v>42115</v>
          </cell>
          <cell r="F12304">
            <v>1334000</v>
          </cell>
        </row>
        <row r="12305">
          <cell r="A12305">
            <v>106660</v>
          </cell>
          <cell r="B12305" t="str">
            <v>MESA DE AJEDREZ (Sumin +transp) Ver descri</v>
          </cell>
          <cell r="C12305" t="str">
            <v>UN</v>
          </cell>
          <cell r="E12305">
            <v>43074</v>
          </cell>
          <cell r="F12305">
            <v>2308850</v>
          </cell>
        </row>
        <row r="12306">
          <cell r="A12306">
            <v>106113</v>
          </cell>
          <cell r="B12306" t="str">
            <v>MESA DE AJEDREZ 4 PUESTOS NO APTA</v>
          </cell>
          <cell r="C12306" t="str">
            <v>UN</v>
          </cell>
          <cell r="E12306">
            <v>42776</v>
          </cell>
          <cell r="F12306">
            <v>1904400</v>
          </cell>
        </row>
        <row r="12307">
          <cell r="A12307">
            <v>105669</v>
          </cell>
          <cell r="B12307" t="str">
            <v>Mesa de ajedrez con dos sillas en fibra de vidrio</v>
          </cell>
          <cell r="C12307" t="str">
            <v>und</v>
          </cell>
          <cell r="E12307">
            <v>42257</v>
          </cell>
          <cell r="F12307">
            <v>1635000</v>
          </cell>
        </row>
        <row r="12308">
          <cell r="A12308">
            <v>105668</v>
          </cell>
          <cell r="B12308" t="str">
            <v>Mesa de ping pong en fibra de vidrio de</v>
          </cell>
          <cell r="C12308" t="str">
            <v>und</v>
          </cell>
          <cell r="E12308">
            <v>42256</v>
          </cell>
          <cell r="F12308">
            <v>3620000</v>
          </cell>
        </row>
        <row r="12309">
          <cell r="A12309">
            <v>105398</v>
          </cell>
          <cell r="B12309" t="str">
            <v>Mesa en concreto ver Descripcion tecnica</v>
          </cell>
          <cell r="C12309" t="str">
            <v>und</v>
          </cell>
          <cell r="E12309">
            <v>41999</v>
          </cell>
          <cell r="F12309">
            <v>470000</v>
          </cell>
        </row>
        <row r="12310">
          <cell r="A12310">
            <v>106658</v>
          </cell>
          <cell r="B12310" t="str">
            <v>MÓD.CABALLOPectoral</v>
          </cell>
          <cell r="C12310" t="str">
            <v>UN</v>
          </cell>
          <cell r="E12310">
            <v>43074</v>
          </cell>
          <cell r="F12310">
            <v>3882398</v>
          </cell>
        </row>
        <row r="12311">
          <cell r="A12311">
            <v>106659</v>
          </cell>
          <cell r="B12311" t="str">
            <v>MÓDUL TUBO O BAUL (Sumi+trans)VER</v>
          </cell>
          <cell r="C12311" t="str">
            <v>UN</v>
          </cell>
          <cell r="E12311">
            <v>43074</v>
          </cell>
          <cell r="F12311">
            <v>1701147</v>
          </cell>
        </row>
        <row r="12312">
          <cell r="A12312">
            <v>105773</v>
          </cell>
          <cell r="B12312" t="str">
            <v>Modulo Abdomen Aéreo y Paralela-Gim al aire libre</v>
          </cell>
          <cell r="C12312" t="str">
            <v>UN</v>
          </cell>
          <cell r="E12312">
            <v>42817</v>
          </cell>
          <cell r="F12312">
            <v>2857482</v>
          </cell>
        </row>
        <row r="12313">
          <cell r="A12313">
            <v>104631</v>
          </cell>
          <cell r="B12313" t="str">
            <v>MODULO BALANCÍN CINTURA /PENDULO</v>
          </cell>
          <cell r="C12313" t="str">
            <v>UN</v>
          </cell>
          <cell r="E12313">
            <v>42865</v>
          </cell>
          <cell r="F12313">
            <v>1550000</v>
          </cell>
        </row>
        <row r="12314">
          <cell r="A12314">
            <v>104125</v>
          </cell>
          <cell r="B12314" t="str">
            <v>MODULO BALANCÍN CINTURA IDRD</v>
          </cell>
          <cell r="C12314" t="str">
            <v>und</v>
          </cell>
          <cell r="E12314">
            <v>43055</v>
          </cell>
          <cell r="F12314">
            <v>2074415</v>
          </cell>
        </row>
        <row r="12315">
          <cell r="A12315">
            <v>104464</v>
          </cell>
          <cell r="B12315" t="str">
            <v>MODULO BALANCIN CINTURATWISTER</v>
          </cell>
          <cell r="C12315" t="str">
            <v>UN</v>
          </cell>
          <cell r="E12315">
            <v>43035</v>
          </cell>
          <cell r="F12315">
            <v>2380000</v>
          </cell>
        </row>
        <row r="12316">
          <cell r="A12316">
            <v>105763</v>
          </cell>
          <cell r="B12316" t="str">
            <v>Modulo Banca Abd. Cronch Incl - Gimnasio aire libr</v>
          </cell>
          <cell r="C12316" t="str">
            <v>UN</v>
          </cell>
          <cell r="E12316">
            <v>42836</v>
          </cell>
          <cell r="F12316">
            <v>2386647</v>
          </cell>
        </row>
        <row r="12317">
          <cell r="A12317">
            <v>104633</v>
          </cell>
          <cell r="B12317" t="str">
            <v>MODULO BANCO ABDOMINAL LIBRE</v>
          </cell>
          <cell r="C12317" t="str">
            <v>UN</v>
          </cell>
          <cell r="E12317">
            <v>42192</v>
          </cell>
          <cell r="F12317">
            <v>2610000</v>
          </cell>
        </row>
        <row r="12318">
          <cell r="A12318">
            <v>105772</v>
          </cell>
          <cell r="B12318" t="str">
            <v>Modulo Barra Fijas Dominadas100 lbs-Gim al aireli</v>
          </cell>
          <cell r="C12318" t="str">
            <v>UN</v>
          </cell>
          <cell r="E12318">
            <v>42817</v>
          </cell>
          <cell r="F12318">
            <v>2857482</v>
          </cell>
        </row>
        <row r="12319">
          <cell r="A12319">
            <v>104457</v>
          </cell>
          <cell r="B12319" t="str">
            <v>MODULO BARRAS PARALELAS S/DISEÑO</v>
          </cell>
          <cell r="C12319" t="str">
            <v>UN</v>
          </cell>
          <cell r="E12319">
            <v>42865</v>
          </cell>
          <cell r="F12319">
            <v>1272000</v>
          </cell>
        </row>
        <row r="12320">
          <cell r="A12320">
            <v>106439</v>
          </cell>
          <cell r="B12320" t="str">
            <v>Modulo Bicicleta Estática-Carga Disposit. Moviles</v>
          </cell>
          <cell r="C12320" t="str">
            <v>UN</v>
          </cell>
          <cell r="E12320">
            <v>42881</v>
          </cell>
          <cell r="F12320">
            <v>11824268</v>
          </cell>
        </row>
        <row r="12321">
          <cell r="A12321">
            <v>106438</v>
          </cell>
          <cell r="B12321" t="str">
            <v>Modulo Bicicleta Recumbent-Carga Disposit.</v>
          </cell>
          <cell r="C12321" t="str">
            <v>UN</v>
          </cell>
          <cell r="E12321">
            <v>42881</v>
          </cell>
          <cell r="F12321">
            <v>11095601</v>
          </cell>
        </row>
        <row r="12322">
          <cell r="A12322">
            <v>105767</v>
          </cell>
          <cell r="B12322" t="str">
            <v>Modulo Bicicleta Recumbent - Gimnasio al aire libr</v>
          </cell>
          <cell r="C12322" t="str">
            <v>UN</v>
          </cell>
          <cell r="E12322">
            <v>42817</v>
          </cell>
          <cell r="F12322">
            <v>3937893</v>
          </cell>
        </row>
        <row r="12323">
          <cell r="A12323">
            <v>105765</v>
          </cell>
          <cell r="B12323" t="str">
            <v>Modulo Calentador pierna Sissy- Gimnasio al aire l</v>
          </cell>
          <cell r="C12323" t="str">
            <v>UN</v>
          </cell>
          <cell r="E12323">
            <v>42817</v>
          </cell>
          <cell r="F12323">
            <v>1022849</v>
          </cell>
        </row>
        <row r="12324">
          <cell r="A12324">
            <v>106129</v>
          </cell>
          <cell r="B12324" t="str">
            <v>MODULO CAMERINO CANCHAS FUTBOL</v>
          </cell>
          <cell r="C12324" t="str">
            <v>UN</v>
          </cell>
          <cell r="E12324">
            <v>42818</v>
          </cell>
          <cell r="F12324">
            <v>228426403</v>
          </cell>
        </row>
        <row r="12325">
          <cell r="A12325">
            <v>104466</v>
          </cell>
          <cell r="B12325" t="str">
            <v>MODULO CAMINADOR AEREO S/DISEÑO.</v>
          </cell>
          <cell r="C12325" t="str">
            <v>UN</v>
          </cell>
          <cell r="E12325">
            <v>42865</v>
          </cell>
          <cell r="F12325">
            <v>1855000</v>
          </cell>
        </row>
        <row r="12326">
          <cell r="A12326">
            <v>104462</v>
          </cell>
          <cell r="B12326" t="str">
            <v>MODULO DORSAL PECTORAL DOBLE (Brazos</v>
          </cell>
          <cell r="C12326" t="str">
            <v>UN</v>
          </cell>
          <cell r="E12326">
            <v>42865</v>
          </cell>
          <cell r="F12326">
            <v>2756000</v>
          </cell>
        </row>
        <row r="12327">
          <cell r="A12327">
            <v>105769</v>
          </cell>
          <cell r="B12327" t="str">
            <v>Modulo Escalador - Gimnasio al aire libre</v>
          </cell>
          <cell r="C12327" t="str">
            <v>UN</v>
          </cell>
          <cell r="E12327">
            <v>42817</v>
          </cell>
          <cell r="F12327">
            <v>5763752</v>
          </cell>
        </row>
        <row r="12328">
          <cell r="A12328">
            <v>104465</v>
          </cell>
          <cell r="B12328" t="str">
            <v>MODULO ESPALDA BRAZOS ALTOS</v>
          </cell>
          <cell r="C12328" t="str">
            <v>UN</v>
          </cell>
          <cell r="E12328">
            <v>42865</v>
          </cell>
          <cell r="F12328">
            <v>2968000</v>
          </cell>
        </row>
        <row r="12329">
          <cell r="A12329">
            <v>105764</v>
          </cell>
          <cell r="B12329" t="str">
            <v>Modulo flexionesTriceps senci- Gimnasio al aire li</v>
          </cell>
          <cell r="C12329" t="str">
            <v>UN</v>
          </cell>
          <cell r="E12329">
            <v>42817</v>
          </cell>
          <cell r="F12329">
            <v>1472283</v>
          </cell>
        </row>
        <row r="12331">
          <cell r="B12331" t="str">
            <v>Tekhne Ltda. Control Integral de Obras</v>
          </cell>
        </row>
        <row r="12335">
          <cell r="B12335" t="str">
            <v>Listado de Insumos</v>
          </cell>
        </row>
        <row r="12337">
          <cell r="A12337">
            <v>43132</v>
          </cell>
          <cell r="C12337" t="str">
            <v>INSTITUTO DISTRITAL DE RECREACION Y</v>
          </cell>
          <cell r="E12337" t="str">
            <v>Página **</v>
          </cell>
        </row>
        <row r="12340">
          <cell r="A12340" t="str">
            <v>Código</v>
          </cell>
          <cell r="B12340" t="str">
            <v>Descripción</v>
          </cell>
          <cell r="D12340" t="str">
            <v>Unidad</v>
          </cell>
          <cell r="F12340" t="str">
            <v>Referencia</v>
          </cell>
        </row>
        <row r="12343">
          <cell r="A12343">
            <v>105761</v>
          </cell>
          <cell r="B12343" t="str">
            <v>Modulo Jinete - Gimnasio al aire libre</v>
          </cell>
          <cell r="C12343" t="str">
            <v>UN</v>
          </cell>
          <cell r="E12343">
            <v>42817</v>
          </cell>
          <cell r="F12343">
            <v>4176524</v>
          </cell>
        </row>
        <row r="12344">
          <cell r="A12344">
            <v>106657</v>
          </cell>
          <cell r="B12344" t="str">
            <v>MÓDULO JOTA (Estiramiento de pierna)VER</v>
          </cell>
          <cell r="C12344" t="str">
            <v>UN</v>
          </cell>
          <cell r="E12344">
            <v>43074</v>
          </cell>
          <cell r="F12344">
            <v>1364822</v>
          </cell>
        </row>
        <row r="12345">
          <cell r="A12345">
            <v>105824</v>
          </cell>
          <cell r="B12345" t="str">
            <v>MODULO M-142(CicloEstación)-Diseño C.M.U.</v>
          </cell>
          <cell r="C12345" t="str">
            <v>UN</v>
          </cell>
          <cell r="E12345">
            <v>42859</v>
          </cell>
          <cell r="F12345">
            <v>166402000</v>
          </cell>
        </row>
        <row r="12346">
          <cell r="A12346">
            <v>105826</v>
          </cell>
          <cell r="B12346" t="str">
            <v>MODULO M-143(ServicioSanitario)Acero.-Diseño</v>
          </cell>
          <cell r="C12346" t="str">
            <v>UN</v>
          </cell>
          <cell r="E12346">
            <v>42859</v>
          </cell>
          <cell r="F12346">
            <v>189354000</v>
          </cell>
        </row>
        <row r="12347">
          <cell r="A12347">
            <v>105825</v>
          </cell>
          <cell r="B12347" t="str">
            <v>MODULO M-144(Punto de</v>
          </cell>
          <cell r="C12347" t="str">
            <v>UN</v>
          </cell>
          <cell r="E12347">
            <v>42835</v>
          </cell>
          <cell r="F12347">
            <v>50218000</v>
          </cell>
        </row>
        <row r="12348">
          <cell r="A12348">
            <v>104458</v>
          </cell>
          <cell r="B12348" t="str">
            <v>MODULO MOVIMIENTO CADERA S/DISEÑO</v>
          </cell>
          <cell r="C12348" t="str">
            <v>UN</v>
          </cell>
          <cell r="E12348">
            <v>41733</v>
          </cell>
          <cell r="F12348">
            <v>2233000</v>
          </cell>
        </row>
        <row r="12349">
          <cell r="A12349">
            <v>105766</v>
          </cell>
          <cell r="B12349" t="str">
            <v>Modulo Multifuncional A-4 - Gimnasio al aire libre</v>
          </cell>
          <cell r="C12349" t="str">
            <v>UN</v>
          </cell>
          <cell r="E12349">
            <v>42817</v>
          </cell>
          <cell r="F12349">
            <v>15443454</v>
          </cell>
        </row>
        <row r="12350">
          <cell r="A12350">
            <v>104463</v>
          </cell>
          <cell r="B12350" t="str">
            <v>MODULO PIERNAS PRENSA HORIZ.-FLEX.</v>
          </cell>
          <cell r="C12350" t="str">
            <v>UN</v>
          </cell>
          <cell r="E12350">
            <v>42865</v>
          </cell>
          <cell r="F12350">
            <v>2385000</v>
          </cell>
        </row>
        <row r="12351">
          <cell r="A12351">
            <v>105768</v>
          </cell>
          <cell r="B12351" t="str">
            <v>Modulo Remo - Gimnasio al aire libre</v>
          </cell>
          <cell r="C12351" t="str">
            <v>UN</v>
          </cell>
          <cell r="E12351">
            <v>42817</v>
          </cell>
          <cell r="F12351">
            <v>4943768</v>
          </cell>
        </row>
        <row r="12352">
          <cell r="A12352">
            <v>104460</v>
          </cell>
          <cell r="B12352" t="str">
            <v>MODULO RUEDA DE BRAZO S/DISEÑO</v>
          </cell>
          <cell r="C12352" t="str">
            <v>UN</v>
          </cell>
          <cell r="E12352">
            <v>42192</v>
          </cell>
          <cell r="F12352">
            <v>2300000</v>
          </cell>
        </row>
        <row r="12353">
          <cell r="A12353">
            <v>105762</v>
          </cell>
          <cell r="B12353" t="str">
            <v>Modulo Sky - Gimnasio al aire libre</v>
          </cell>
          <cell r="C12353" t="str">
            <v>UN</v>
          </cell>
          <cell r="E12353">
            <v>42817</v>
          </cell>
          <cell r="F12353">
            <v>4943768</v>
          </cell>
        </row>
        <row r="12354">
          <cell r="A12354">
            <v>105770</v>
          </cell>
          <cell r="B12354" t="str">
            <v>Modulo T Pecho 100 lbs - Gimnasio al aire libre</v>
          </cell>
          <cell r="C12354" t="str">
            <v>UN</v>
          </cell>
          <cell r="E12354">
            <v>42817</v>
          </cell>
          <cell r="F12354">
            <v>9647139</v>
          </cell>
        </row>
        <row r="12355">
          <cell r="A12355">
            <v>105771</v>
          </cell>
          <cell r="B12355" t="str">
            <v>Modulo T Sentadilla 100 lbs - Gimnasio al aire lib</v>
          </cell>
          <cell r="C12355" t="str">
            <v>UN</v>
          </cell>
          <cell r="E12355">
            <v>42817</v>
          </cell>
          <cell r="F12355">
            <v>9647139</v>
          </cell>
        </row>
        <row r="12356">
          <cell r="A12356">
            <v>104459</v>
          </cell>
          <cell r="B12356" t="str">
            <v>MODULO TIMON VOLANTES DOBLES</v>
          </cell>
          <cell r="C12356" t="str">
            <v>UN</v>
          </cell>
          <cell r="E12356">
            <v>42192</v>
          </cell>
          <cell r="F12356">
            <v>2192000</v>
          </cell>
        </row>
        <row r="12357">
          <cell r="A12357">
            <v>103208</v>
          </cell>
          <cell r="B12357" t="str">
            <v>Módulo tres canecas tipo Barcelona</v>
          </cell>
          <cell r="C12357" t="str">
            <v>UN</v>
          </cell>
          <cell r="E12357">
            <v>42793</v>
          </cell>
          <cell r="F12357">
            <v>1428000</v>
          </cell>
        </row>
        <row r="12358">
          <cell r="A12358">
            <v>106123</v>
          </cell>
          <cell r="B12358" t="str">
            <v>MóduloMultifuncional-DiscapReducida(4)Us-Silla</v>
          </cell>
          <cell r="C12358" t="str">
            <v>UN</v>
          </cell>
          <cell r="E12358">
            <v>42803</v>
          </cell>
          <cell r="F12358">
            <v>17243100</v>
          </cell>
        </row>
        <row r="12359">
          <cell r="A12359">
            <v>105168</v>
          </cell>
          <cell r="B12359" t="str">
            <v>MURO DESLIZADERO DIS/IDRD NIÑOS(1-5</v>
          </cell>
          <cell r="C12359" t="str">
            <v>UN</v>
          </cell>
          <cell r="E12359">
            <v>42793</v>
          </cell>
          <cell r="F12359">
            <v>3808000</v>
          </cell>
        </row>
        <row r="12360">
          <cell r="A12360">
            <v>105174</v>
          </cell>
          <cell r="B12360" t="str">
            <v>MURO DESLIZADERO/IDRD NIÑOS(6-12</v>
          </cell>
          <cell r="C12360" t="str">
            <v>UN</v>
          </cell>
          <cell r="E12360">
            <v>42793</v>
          </cell>
          <cell r="F12360">
            <v>3332000</v>
          </cell>
        </row>
        <row r="12361">
          <cell r="A12361">
            <v>106009</v>
          </cell>
          <cell r="B12361" t="str">
            <v>NOUSARJuegoMuellepaneleslateralesformasludi</v>
          </cell>
          <cell r="C12361" t="str">
            <v>UN</v>
          </cell>
          <cell r="E12361">
            <v>42815</v>
          </cell>
          <cell r="F12361">
            <v>2989348</v>
          </cell>
        </row>
        <row r="12362">
          <cell r="A12362">
            <v>106352</v>
          </cell>
          <cell r="B12362" t="str">
            <v>Panel Acero H=2.0m ; L=2.50m Alamb. N°6 acero</v>
          </cell>
          <cell r="C12362" t="str">
            <v>UN</v>
          </cell>
          <cell r="E12362">
            <v>42864</v>
          </cell>
          <cell r="F12362">
            <v>217815</v>
          </cell>
        </row>
        <row r="12363">
          <cell r="A12363">
            <v>105790</v>
          </cell>
          <cell r="B12363" t="str">
            <v>Panel de acero H=1.50mx2.50mAlambre N°6 acero</v>
          </cell>
          <cell r="C12363" t="str">
            <v>ML</v>
          </cell>
          <cell r="E12363">
            <v>42503</v>
          </cell>
          <cell r="F12363">
            <v>66036.22</v>
          </cell>
        </row>
        <row r="12364">
          <cell r="A12364">
            <v>105247</v>
          </cell>
          <cell r="B12364" t="str">
            <v>Panel de salida especial en fibra de vidrio, diame</v>
          </cell>
          <cell r="C12364" t="str">
            <v>UN</v>
          </cell>
          <cell r="E12364">
            <v>41859</v>
          </cell>
          <cell r="F12364">
            <v>345680</v>
          </cell>
        </row>
        <row r="12366">
          <cell r="A12366">
            <v>3921</v>
          </cell>
          <cell r="B12366" t="str">
            <v>PARADERO M-10 (Sumin+Transp+Inst-Sin</v>
          </cell>
          <cell r="C12366" t="str">
            <v>UN</v>
          </cell>
          <cell r="D12366" t="str">
            <v>PM10</v>
          </cell>
          <cell r="E12366">
            <v>42062</v>
          </cell>
          <cell r="F12366">
            <v>8352000</v>
          </cell>
        </row>
        <row r="12367">
          <cell r="A12367">
            <v>101050</v>
          </cell>
          <cell r="B12367" t="str">
            <v>PARADERO M-10 (Suministro+Instalac.)</v>
          </cell>
          <cell r="C12367" t="str">
            <v>UN</v>
          </cell>
          <cell r="D12367" t="str">
            <v>PM10</v>
          </cell>
          <cell r="E12367">
            <v>41003</v>
          </cell>
          <cell r="F12367">
            <v>11084000</v>
          </cell>
        </row>
        <row r="12369">
          <cell r="A12369">
            <v>101774</v>
          </cell>
          <cell r="B12369" t="str">
            <v>PARALES CANCHA DE TENIS(Sum+Inst)**</v>
          </cell>
          <cell r="C12369" t="str">
            <v>PAR</v>
          </cell>
          <cell r="E12369">
            <v>40109</v>
          </cell>
          <cell r="F12369">
            <v>417000</v>
          </cell>
        </row>
        <row r="12370">
          <cell r="A12370">
            <v>105272</v>
          </cell>
          <cell r="B12370" t="str">
            <v>PARQUE EN</v>
          </cell>
          <cell r="C12370" t="str">
            <v>UN</v>
          </cell>
          <cell r="E12370">
            <v>41894</v>
          </cell>
          <cell r="F12370">
            <v>1508000</v>
          </cell>
        </row>
        <row r="12371">
          <cell r="A12371">
            <v>106357</v>
          </cell>
          <cell r="B12371" t="str">
            <v>PARTIDOR PISTAsupercross8m y challenger 5m</v>
          </cell>
          <cell r="C12371" t="str">
            <v>UD</v>
          </cell>
          <cell r="E12371">
            <v>42866</v>
          </cell>
          <cell r="F12371">
            <v>95190480</v>
          </cell>
        </row>
        <row r="12373">
          <cell r="A12373">
            <v>102641</v>
          </cell>
          <cell r="B12373" t="str">
            <v>Pasamanos Angulado (sum.) **</v>
          </cell>
          <cell r="C12373" t="str">
            <v>UN</v>
          </cell>
          <cell r="D12373" t="str">
            <v>A-130</v>
          </cell>
          <cell r="E12373">
            <v>42895</v>
          </cell>
          <cell r="F12373">
            <v>809200</v>
          </cell>
        </row>
        <row r="12375">
          <cell r="A12375">
            <v>106450</v>
          </cell>
          <cell r="B12375" t="str">
            <v>PasoEscalera JuegoInf.L=1.05mTubGalv.11/4"</v>
          </cell>
          <cell r="C12375" t="str">
            <v>UN</v>
          </cell>
          <cell r="E12375">
            <v>42940</v>
          </cell>
          <cell r="F12375">
            <v>97580</v>
          </cell>
        </row>
        <row r="12377">
          <cell r="A12377">
            <v>3634</v>
          </cell>
          <cell r="B12377" t="str">
            <v>PASTO KIKUYO</v>
          </cell>
          <cell r="C12377" t="str">
            <v>M2</v>
          </cell>
          <cell r="D12377" t="str">
            <v>TAPETE</v>
          </cell>
          <cell r="E12377">
            <v>40491</v>
          </cell>
          <cell r="F12377">
            <v>5452</v>
          </cell>
        </row>
        <row r="12379">
          <cell r="A12379">
            <v>104858</v>
          </cell>
          <cell r="B12379" t="str">
            <v>PASTO KIKUYO (cantidad &gt;600 M2 &lt;1000M2)</v>
          </cell>
          <cell r="C12379" t="str">
            <v>M2</v>
          </cell>
          <cell r="E12379">
            <v>41220</v>
          </cell>
          <cell r="F12379">
            <v>2000</v>
          </cell>
        </row>
        <row r="12381">
          <cell r="A12381">
            <v>100740</v>
          </cell>
          <cell r="B12381" t="str">
            <v>PASTO KIKUYO(cant &gt;100 M2&lt;300</v>
          </cell>
          <cell r="C12381" t="str">
            <v>M2</v>
          </cell>
          <cell r="D12381" t="str">
            <v>TAPETE</v>
          </cell>
          <cell r="E12381">
            <v>42773</v>
          </cell>
          <cell r="F12381">
            <v>3700</v>
          </cell>
        </row>
        <row r="12383">
          <cell r="A12383">
            <v>103740</v>
          </cell>
          <cell r="B12383" t="str">
            <v>PATAS BANCA (UN)</v>
          </cell>
          <cell r="C12383" t="str">
            <v>UN</v>
          </cell>
          <cell r="E12383">
            <v>42866</v>
          </cell>
          <cell r="F12383">
            <v>53550</v>
          </cell>
        </row>
        <row r="12384">
          <cell r="A12384">
            <v>103032</v>
          </cell>
          <cell r="B12384" t="str">
            <v>Patas caneca M-120 **</v>
          </cell>
          <cell r="C12384" t="str">
            <v>UN</v>
          </cell>
          <cell r="E12384">
            <v>42865</v>
          </cell>
          <cell r="F12384">
            <v>112856</v>
          </cell>
        </row>
        <row r="12385">
          <cell r="A12385">
            <v>105856</v>
          </cell>
          <cell r="B12385" t="str">
            <v>PENDON( 6X1.0M)</v>
          </cell>
          <cell r="C12385" t="str">
            <v>UN</v>
          </cell>
          <cell r="E12385">
            <v>42597</v>
          </cell>
          <cell r="F12385">
            <v>187500</v>
          </cell>
        </row>
        <row r="12386">
          <cell r="A12386">
            <v>103768</v>
          </cell>
          <cell r="B12386" t="str">
            <v>PENDONES 0.50X6,00M</v>
          </cell>
          <cell r="C12386" t="str">
            <v>UN</v>
          </cell>
          <cell r="E12386">
            <v>42864</v>
          </cell>
          <cell r="F12386">
            <v>80000</v>
          </cell>
        </row>
        <row r="12387">
          <cell r="A12387">
            <v>103978</v>
          </cell>
          <cell r="B12387" t="str">
            <v>PINTURA MODULO 3a (todo costo)</v>
          </cell>
          <cell r="C12387" t="str">
            <v>und</v>
          </cell>
          <cell r="E12387">
            <v>40632</v>
          </cell>
          <cell r="F12387">
            <v>384661</v>
          </cell>
        </row>
        <row r="12388">
          <cell r="A12388">
            <v>105997</v>
          </cell>
          <cell r="B12388" t="str">
            <v>Piso Pista AtletismoVertidoSitu (Sum+inst) IAAF-(2</v>
          </cell>
          <cell r="C12388" t="str">
            <v>M2</v>
          </cell>
          <cell r="E12388">
            <v>42801</v>
          </cell>
          <cell r="F12388">
            <v>331740</v>
          </cell>
        </row>
        <row r="12389">
          <cell r="A12389">
            <v>106630</v>
          </cell>
          <cell r="B12389" t="str">
            <v>PisoCauchoReciclado:e=3cm(2:SBR+1:EPDM)S</v>
          </cell>
          <cell r="C12389" t="str">
            <v>m2</v>
          </cell>
          <cell r="E12389">
            <v>43040</v>
          </cell>
          <cell r="F12389">
            <v>257096</v>
          </cell>
        </row>
        <row r="12390">
          <cell r="A12390">
            <v>103033</v>
          </cell>
          <cell r="B12390" t="str">
            <v>Pivote o eje de caneca **</v>
          </cell>
          <cell r="C12390" t="str">
            <v>UN</v>
          </cell>
          <cell r="E12390">
            <v>42865</v>
          </cell>
          <cell r="F12390">
            <v>40000</v>
          </cell>
        </row>
        <row r="12392">
          <cell r="A12392">
            <v>3622</v>
          </cell>
          <cell r="B12392" t="str">
            <v>PLANO GENERAL FORMATO HORIZONTAL</v>
          </cell>
          <cell r="C12392" t="str">
            <v>UN</v>
          </cell>
          <cell r="D12392" t="str">
            <v>(PLG-H)</v>
          </cell>
          <cell r="E12392">
            <v>40492</v>
          </cell>
          <cell r="F12392">
            <v>110200</v>
          </cell>
        </row>
        <row r="12393">
          <cell r="A12393">
            <v>3621</v>
          </cell>
          <cell r="B12393" t="str">
            <v>PLANO GENERAL FORMATO VERTICAL</v>
          </cell>
          <cell r="C12393" t="str">
            <v>UN</v>
          </cell>
          <cell r="D12393" t="str">
            <v>(PLG-V)</v>
          </cell>
          <cell r="E12393">
            <v>40492</v>
          </cell>
          <cell r="F12393">
            <v>110200</v>
          </cell>
        </row>
        <row r="12394">
          <cell r="A12394">
            <v>100585</v>
          </cell>
          <cell r="B12394" t="str">
            <v>Planta Pennisetum**</v>
          </cell>
          <cell r="C12394" t="str">
            <v>UN</v>
          </cell>
          <cell r="D12394" t="str">
            <v>TAPETE</v>
          </cell>
          <cell r="E12394">
            <v>42796</v>
          </cell>
          <cell r="F12394">
            <v>2811</v>
          </cell>
        </row>
        <row r="12395">
          <cell r="A12395">
            <v>2218</v>
          </cell>
          <cell r="B12395" t="str">
            <v>PLAQUETA DE 50X1.00X0,6</v>
          </cell>
          <cell r="C12395" t="str">
            <v>M2</v>
          </cell>
          <cell r="D12395" t="str">
            <v>50 X 1</v>
          </cell>
          <cell r="E12395">
            <v>40108</v>
          </cell>
          <cell r="F12395">
            <v>26448</v>
          </cell>
        </row>
        <row r="12396">
          <cell r="A12396">
            <v>2177</v>
          </cell>
          <cell r="B12396" t="str">
            <v>PLAQUETA DE 60x40x0.6</v>
          </cell>
          <cell r="C12396" t="str">
            <v>M2</v>
          </cell>
          <cell r="D12396" t="str">
            <v>A - 30</v>
          </cell>
          <cell r="E12396">
            <v>40108</v>
          </cell>
          <cell r="F12396">
            <v>27200</v>
          </cell>
        </row>
        <row r="12397">
          <cell r="A12397">
            <v>2216</v>
          </cell>
          <cell r="B12397" t="str">
            <v>PLAQUETA REJILLA (40x40x0.6) TRAFICO</v>
          </cell>
          <cell r="C12397" t="str">
            <v>UN</v>
          </cell>
          <cell r="D12397" t="str">
            <v>P40402</v>
          </cell>
          <cell r="E12397">
            <v>42857</v>
          </cell>
          <cell r="F12397">
            <v>19040</v>
          </cell>
        </row>
        <row r="12399">
          <cell r="A12399">
            <v>103737</v>
          </cell>
          <cell r="B12399" t="str">
            <v>PLASTIFICADO PLATAFORMA CUADRADA</v>
          </cell>
          <cell r="C12399" t="str">
            <v>UN</v>
          </cell>
          <cell r="E12399">
            <v>42870</v>
          </cell>
          <cell r="F12399">
            <v>378019</v>
          </cell>
        </row>
        <row r="12400">
          <cell r="A12400">
            <v>103738</v>
          </cell>
          <cell r="B12400" t="str">
            <v>PLASTIFICADO PLATAFORMA TRIANGULAR</v>
          </cell>
          <cell r="C12400" t="str">
            <v>UN</v>
          </cell>
          <cell r="E12400">
            <v>42864</v>
          </cell>
          <cell r="F12400">
            <v>127449</v>
          </cell>
        </row>
        <row r="12401">
          <cell r="A12401">
            <v>104128</v>
          </cell>
          <cell r="B12401" t="str">
            <v>PLATAFORMA</v>
          </cell>
          <cell r="C12401" t="str">
            <v>und</v>
          </cell>
          <cell r="E12401">
            <v>42793</v>
          </cell>
          <cell r="F12401">
            <v>1193570</v>
          </cell>
        </row>
        <row r="12402">
          <cell r="A12402">
            <v>103027</v>
          </cell>
          <cell r="B12402" t="str">
            <v>Plataforma cuadrada juego inf. (suministro) **</v>
          </cell>
          <cell r="C12402" t="str">
            <v>UN</v>
          </cell>
          <cell r="E12402">
            <v>42865</v>
          </cell>
          <cell r="F12402">
            <v>502947</v>
          </cell>
        </row>
        <row r="12404">
          <cell r="B12404" t="str">
            <v>Tekhne Ltda. Control Integral de Obras</v>
          </cell>
        </row>
        <row r="12408">
          <cell r="B12408" t="str">
            <v>Listado de Insumos</v>
          </cell>
        </row>
        <row r="12410">
          <cell r="A12410">
            <v>43132</v>
          </cell>
          <cell r="C12410" t="str">
            <v>INSTITUTO DISTRITAL DE RECREACION Y</v>
          </cell>
          <cell r="E12410" t="str">
            <v>Página **</v>
          </cell>
        </row>
        <row r="12413">
          <cell r="A12413" t="str">
            <v>Código</v>
          </cell>
          <cell r="B12413" t="str">
            <v>Descripción</v>
          </cell>
          <cell r="D12413" t="str">
            <v>Unidad</v>
          </cell>
          <cell r="F12413" t="str">
            <v>Referencia</v>
          </cell>
        </row>
        <row r="12416">
          <cell r="A12416">
            <v>100433</v>
          </cell>
          <cell r="B12416" t="str">
            <v>Plataforma cuadrada Modulo juegos (Sumin e Ins)</v>
          </cell>
          <cell r="C12416" t="str">
            <v>UN</v>
          </cell>
          <cell r="E12416">
            <v>40108</v>
          </cell>
          <cell r="F12416">
            <v>656765</v>
          </cell>
        </row>
        <row r="12417">
          <cell r="A12417">
            <v>105265</v>
          </cell>
          <cell r="B12417" t="str">
            <v>PLATAFORMA DE SALTO PARA GIMNASIO</v>
          </cell>
          <cell r="C12417" t="str">
            <v>UND</v>
          </cell>
          <cell r="E12417">
            <v>41880</v>
          </cell>
          <cell r="F12417">
            <v>2320000</v>
          </cell>
        </row>
        <row r="12418">
          <cell r="A12418">
            <v>106454</v>
          </cell>
          <cell r="B12418" t="str">
            <v>Plataforma Encuachetada escaleras-Puentes</v>
          </cell>
          <cell r="C12418" t="str">
            <v>UN</v>
          </cell>
          <cell r="E12418">
            <v>42940</v>
          </cell>
          <cell r="F12418">
            <v>202300</v>
          </cell>
        </row>
        <row r="12419">
          <cell r="A12419">
            <v>100434</v>
          </cell>
          <cell r="B12419" t="str">
            <v>Plataforma triang Modulo juegos (Sumin e Ins) **</v>
          </cell>
          <cell r="C12419" t="str">
            <v>UN</v>
          </cell>
          <cell r="E12419">
            <v>40108</v>
          </cell>
          <cell r="F12419">
            <v>452050</v>
          </cell>
        </row>
        <row r="12420">
          <cell r="A12420">
            <v>103029</v>
          </cell>
          <cell r="B12420" t="str">
            <v>Plataforma triangular juego infantil (sumin.) **</v>
          </cell>
          <cell r="C12420" t="str">
            <v>UN</v>
          </cell>
          <cell r="E12420">
            <v>42865</v>
          </cell>
          <cell r="F12420">
            <v>441612</v>
          </cell>
        </row>
        <row r="12421">
          <cell r="A12421">
            <v>105375</v>
          </cell>
          <cell r="B12421" t="str">
            <v>PLATINA 5/16" D=0.15 m</v>
          </cell>
          <cell r="C12421" t="str">
            <v>UN</v>
          </cell>
          <cell r="E12421">
            <v>42937</v>
          </cell>
          <cell r="F12421">
            <v>5000</v>
          </cell>
        </row>
        <row r="12422">
          <cell r="A12422">
            <v>106452</v>
          </cell>
          <cell r="B12422" t="str">
            <v>Plato para Módulo Twister Lam. Alfajor 3mm</v>
          </cell>
          <cell r="C12422" t="str">
            <v>UN</v>
          </cell>
          <cell r="E12422">
            <v>42940</v>
          </cell>
          <cell r="F12422">
            <v>247520</v>
          </cell>
        </row>
        <row r="12424">
          <cell r="A12424">
            <v>100850</v>
          </cell>
          <cell r="B12424" t="str">
            <v>Plotter HP 510 (Alquiler)</v>
          </cell>
          <cell r="C12424" t="str">
            <v>MES</v>
          </cell>
          <cell r="D12424" t="str">
            <v>(PLG-V)</v>
          </cell>
          <cell r="E12424">
            <v>42773</v>
          </cell>
          <cell r="F12424">
            <v>858284</v>
          </cell>
        </row>
        <row r="12425">
          <cell r="A12425">
            <v>3628</v>
          </cell>
          <cell r="B12425" t="str">
            <v>PORTAPENDONES 1 CARA</v>
          </cell>
          <cell r="C12425" t="str">
            <v>UN</v>
          </cell>
          <cell r="D12425" t="str">
            <v>PPD-1</v>
          </cell>
          <cell r="E12425">
            <v>40108</v>
          </cell>
          <cell r="F12425">
            <v>736600</v>
          </cell>
        </row>
        <row r="12426">
          <cell r="A12426">
            <v>3629</v>
          </cell>
          <cell r="B12426" t="str">
            <v>PORTAPENDONES 2 CARAS</v>
          </cell>
          <cell r="C12426" t="str">
            <v>UN</v>
          </cell>
          <cell r="D12426" t="str">
            <v>PPD-2</v>
          </cell>
          <cell r="E12426">
            <v>40108</v>
          </cell>
          <cell r="F12426">
            <v>957000</v>
          </cell>
        </row>
        <row r="12428">
          <cell r="A12428">
            <v>3753</v>
          </cell>
          <cell r="B12428" t="str">
            <v>PORTERIA FUTBOL PROFESIONAL 7.32 ml</v>
          </cell>
          <cell r="C12428" t="str">
            <v>JG</v>
          </cell>
          <cell r="E12428">
            <v>42761</v>
          </cell>
          <cell r="F12428">
            <v>3332000</v>
          </cell>
        </row>
        <row r="12429">
          <cell r="A12429">
            <v>102564</v>
          </cell>
          <cell r="B12429" t="str">
            <v>PORTERIA FUTBOL SEMI PROFESIONAL</v>
          </cell>
          <cell r="C12429" t="str">
            <v>UN</v>
          </cell>
          <cell r="E12429">
            <v>42088</v>
          </cell>
          <cell r="F12429">
            <v>2900000</v>
          </cell>
        </row>
        <row r="12430">
          <cell r="A12430">
            <v>105675</v>
          </cell>
          <cell r="B12430" t="str">
            <v>PORTERIA MOVIL FUTBOL 11 2.50X7.32 ml</v>
          </cell>
          <cell r="C12430" t="str">
            <v>JG</v>
          </cell>
          <cell r="E12430">
            <v>42864</v>
          </cell>
          <cell r="F12430">
            <v>3290000</v>
          </cell>
        </row>
        <row r="12431">
          <cell r="A12431">
            <v>105676</v>
          </cell>
          <cell r="B12431" t="str">
            <v>PORTERIA MOVIL FUTBOL 8 2.0x3.0 mts (SUM)</v>
          </cell>
          <cell r="C12431" t="str">
            <v>JG</v>
          </cell>
          <cell r="E12431">
            <v>42864</v>
          </cell>
          <cell r="F12431">
            <v>1725500</v>
          </cell>
        </row>
        <row r="12432">
          <cell r="A12432">
            <v>3751</v>
          </cell>
          <cell r="B12432" t="str">
            <v>PORTERIA MULTIFUNCIONAL</v>
          </cell>
          <cell r="C12432" t="str">
            <v>UN</v>
          </cell>
          <cell r="E12432">
            <v>40108</v>
          </cell>
          <cell r="F12432">
            <v>4420000</v>
          </cell>
        </row>
        <row r="12433">
          <cell r="A12433">
            <v>106353</v>
          </cell>
          <cell r="B12433" t="str">
            <v>Poste Bayoneta Pua-acero</v>
          </cell>
          <cell r="C12433" t="str">
            <v>UN</v>
          </cell>
          <cell r="E12433">
            <v>42864</v>
          </cell>
          <cell r="F12433">
            <v>108795</v>
          </cell>
        </row>
        <row r="12434">
          <cell r="A12434">
            <v>103742</v>
          </cell>
          <cell r="B12434" t="str">
            <v>POSTE DE BALONCESTO</v>
          </cell>
          <cell r="C12434" t="str">
            <v>UN</v>
          </cell>
          <cell r="E12434">
            <v>42864</v>
          </cell>
          <cell r="F12434">
            <v>1523200</v>
          </cell>
        </row>
        <row r="12435">
          <cell r="A12435">
            <v>105793</v>
          </cell>
          <cell r="B12435" t="str">
            <v>Poste Galvanizado Int. y</v>
          </cell>
          <cell r="C12435" t="str">
            <v>ML</v>
          </cell>
          <cell r="E12435">
            <v>42503</v>
          </cell>
          <cell r="F12435">
            <v>66458.91</v>
          </cell>
        </row>
        <row r="12436">
          <cell r="A12436">
            <v>102607</v>
          </cell>
          <cell r="B12436" t="str">
            <v>Poste Para barra Flexión espalda Tipo-1 (Sum)</v>
          </cell>
          <cell r="C12436" t="str">
            <v>UN</v>
          </cell>
          <cell r="E12436">
            <v>42940</v>
          </cell>
          <cell r="F12436">
            <v>416500</v>
          </cell>
        </row>
        <row r="12437">
          <cell r="A12437">
            <v>102651</v>
          </cell>
          <cell r="B12437" t="str">
            <v>Poste tensión fortinet; Ø=60mm; e=1.5mm</v>
          </cell>
          <cell r="C12437" t="str">
            <v>UN</v>
          </cell>
          <cell r="E12437">
            <v>42821</v>
          </cell>
          <cell r="F12437">
            <v>101150</v>
          </cell>
        </row>
        <row r="12438">
          <cell r="A12438">
            <v>102653</v>
          </cell>
          <cell r="B12438" t="str">
            <v>Poste tornapuntas fortinet; Ø=38mm; e=1.5mm</v>
          </cell>
          <cell r="C12438" t="str">
            <v>UN</v>
          </cell>
          <cell r="E12438">
            <v>42937</v>
          </cell>
          <cell r="F12438">
            <v>78476</v>
          </cell>
        </row>
        <row r="12439">
          <cell r="A12439">
            <v>9487</v>
          </cell>
          <cell r="B12439" t="str">
            <v>POSTES TENIS CON TRINQUETE</v>
          </cell>
          <cell r="C12439" t="str">
            <v>PAR</v>
          </cell>
          <cell r="E12439">
            <v>40108</v>
          </cell>
          <cell r="F12439">
            <v>537660</v>
          </cell>
        </row>
        <row r="12440">
          <cell r="A12440">
            <v>9486</v>
          </cell>
          <cell r="B12440" t="str">
            <v>POSTES VOLEIBOL GRADUABLES</v>
          </cell>
          <cell r="C12440" t="str">
            <v>PAR</v>
          </cell>
          <cell r="E12440">
            <v>40108</v>
          </cell>
          <cell r="F12440">
            <v>458200</v>
          </cell>
        </row>
        <row r="12441">
          <cell r="A12441">
            <v>105789</v>
          </cell>
          <cell r="B12441" t="str">
            <v>PosteSujetadorCaninoTuboGalvanizado(Diseño</v>
          </cell>
          <cell r="C12441" t="str">
            <v>und</v>
          </cell>
          <cell r="E12441">
            <v>42503</v>
          </cell>
          <cell r="F12441">
            <v>243600</v>
          </cell>
        </row>
        <row r="12443">
          <cell r="A12443">
            <v>100411</v>
          </cell>
          <cell r="B12443" t="str">
            <v>PROTECTOR DE ARBOL M-90 (Sumin) **</v>
          </cell>
          <cell r="C12443" t="str">
            <v>UN</v>
          </cell>
          <cell r="D12443" t="str">
            <v>PAM91</v>
          </cell>
          <cell r="E12443">
            <v>40996</v>
          </cell>
          <cell r="F12443">
            <v>371200</v>
          </cell>
        </row>
        <row r="12445">
          <cell r="A12445">
            <v>104164</v>
          </cell>
          <cell r="B12445" t="str">
            <v>Protector de arbol M-90 Metàlico Circular IDU</v>
          </cell>
          <cell r="C12445" t="str">
            <v>UN</v>
          </cell>
          <cell r="E12445">
            <v>42871</v>
          </cell>
          <cell r="F12445">
            <v>470050</v>
          </cell>
        </row>
        <row r="12447">
          <cell r="A12447">
            <v>101361</v>
          </cell>
          <cell r="B12447" t="str">
            <v>PROTECTOR DE ARBOL M-91 - 2 Tubos (Sumin)</v>
          </cell>
          <cell r="C12447" t="str">
            <v>JG</v>
          </cell>
          <cell r="D12447" t="str">
            <v>PAM91</v>
          </cell>
          <cell r="E12447">
            <v>42618</v>
          </cell>
          <cell r="F12447">
            <v>133400</v>
          </cell>
        </row>
        <row r="12449">
          <cell r="A12449">
            <v>105819</v>
          </cell>
          <cell r="B12449" t="str">
            <v>Protectores en lona espuma cancha de rugby</v>
          </cell>
          <cell r="C12449" t="str">
            <v>UND</v>
          </cell>
          <cell r="E12449">
            <v>42564</v>
          </cell>
          <cell r="F12449">
            <v>510000</v>
          </cell>
        </row>
        <row r="12450">
          <cell r="A12450">
            <v>105791</v>
          </cell>
          <cell r="B12450" t="str">
            <v>Puerta+Pasador+portacand</v>
          </cell>
          <cell r="C12450" t="str">
            <v>UN</v>
          </cell>
          <cell r="E12450">
            <v>42503</v>
          </cell>
          <cell r="F12450">
            <v>704661.72</v>
          </cell>
        </row>
        <row r="12451">
          <cell r="A12451">
            <v>106354</v>
          </cell>
          <cell r="B12451" t="str">
            <v>Puerta+Pasador+portacand</v>
          </cell>
          <cell r="C12451" t="str">
            <v>UN</v>
          </cell>
          <cell r="E12451">
            <v>42865</v>
          </cell>
          <cell r="F12451">
            <v>1057114</v>
          </cell>
        </row>
        <row r="12452">
          <cell r="A12452">
            <v>103479</v>
          </cell>
          <cell r="B12452" t="str">
            <v>PUNTO DE SOLDADURA</v>
          </cell>
          <cell r="C12452" t="str">
            <v>UN</v>
          </cell>
          <cell r="E12452">
            <v>42787</v>
          </cell>
          <cell r="F12452">
            <v>8627</v>
          </cell>
        </row>
        <row r="12453">
          <cell r="A12453">
            <v>103761</v>
          </cell>
          <cell r="B12453" t="str">
            <v>RED DE FUTBOL (SEMIPROFESIONAL)</v>
          </cell>
          <cell r="C12453" t="str">
            <v>JG</v>
          </cell>
          <cell r="E12453">
            <v>42864</v>
          </cell>
          <cell r="F12453">
            <v>368000</v>
          </cell>
        </row>
        <row r="12454">
          <cell r="A12454">
            <v>103760</v>
          </cell>
          <cell r="B12454" t="str">
            <v>RED DE VOLEIBOL</v>
          </cell>
          <cell r="C12454" t="str">
            <v>JG</v>
          </cell>
          <cell r="E12454">
            <v>42793</v>
          </cell>
          <cell r="F12454">
            <v>214200</v>
          </cell>
        </row>
        <row r="12455">
          <cell r="A12455">
            <v>100442</v>
          </cell>
          <cell r="B12455" t="str">
            <v>Redes para baloncesto **</v>
          </cell>
          <cell r="C12455" t="str">
            <v>UN</v>
          </cell>
          <cell r="E12455">
            <v>42864</v>
          </cell>
          <cell r="F12455">
            <v>38000</v>
          </cell>
        </row>
        <row r="12457">
          <cell r="A12457">
            <v>100638</v>
          </cell>
          <cell r="B12457" t="str">
            <v>Remate rampa</v>
          </cell>
          <cell r="C12457" t="str">
            <v>UN</v>
          </cell>
          <cell r="D12457">
            <v>35020</v>
          </cell>
          <cell r="E12457">
            <v>42807</v>
          </cell>
          <cell r="F12457">
            <v>66640</v>
          </cell>
        </row>
        <row r="12458">
          <cell r="A12458">
            <v>100996</v>
          </cell>
          <cell r="B12458" t="str">
            <v>Remates para Cubierta Deck 333C **</v>
          </cell>
          <cell r="C12458" t="str">
            <v>ML</v>
          </cell>
          <cell r="D12458">
            <v>35020</v>
          </cell>
          <cell r="E12458">
            <v>40108</v>
          </cell>
          <cell r="F12458">
            <v>25500</v>
          </cell>
        </row>
        <row r="12460">
          <cell r="A12460">
            <v>102490</v>
          </cell>
          <cell r="B12460" t="str">
            <v>Rodadero corto acero (Suministro)L=2.40m</v>
          </cell>
          <cell r="C12460" t="str">
            <v>UN</v>
          </cell>
          <cell r="E12460">
            <v>42864</v>
          </cell>
          <cell r="F12460">
            <v>999600</v>
          </cell>
        </row>
        <row r="12461">
          <cell r="A12461">
            <v>100436</v>
          </cell>
          <cell r="B12461" t="str">
            <v>Rodadero corto acero columpio</v>
          </cell>
          <cell r="C12461" t="str">
            <v>UN</v>
          </cell>
          <cell r="E12461">
            <v>40108</v>
          </cell>
          <cell r="F12461">
            <v>1287600</v>
          </cell>
        </row>
        <row r="12462">
          <cell r="A12462">
            <v>103727</v>
          </cell>
          <cell r="B12462" t="str">
            <v>RODADERO LARGO EN ACERO L= 4 mts</v>
          </cell>
          <cell r="C12462" t="str">
            <v>UN</v>
          </cell>
          <cell r="E12462">
            <v>42864</v>
          </cell>
          <cell r="F12462">
            <v>1666000</v>
          </cell>
        </row>
        <row r="12463">
          <cell r="A12463">
            <v>100435</v>
          </cell>
          <cell r="B12463" t="str">
            <v>Rodadero largo acero columpio (Sumin e</v>
          </cell>
          <cell r="C12463" t="str">
            <v>UN</v>
          </cell>
          <cell r="E12463">
            <v>40616</v>
          </cell>
          <cell r="F12463">
            <v>1176535</v>
          </cell>
        </row>
        <row r="12464">
          <cell r="A12464">
            <v>106465</v>
          </cell>
          <cell r="B12464" t="str">
            <v>Rodamiento KML 63/04 (Suministro)</v>
          </cell>
          <cell r="C12464" t="str">
            <v>UN</v>
          </cell>
          <cell r="E12464">
            <v>42942</v>
          </cell>
          <cell r="F12464">
            <v>99722</v>
          </cell>
        </row>
        <row r="12465">
          <cell r="A12465">
            <v>103735</v>
          </cell>
          <cell r="B12465" t="str">
            <v>RUEDA GIRATORIA CARRUSEL</v>
          </cell>
          <cell r="C12465" t="str">
            <v>UN</v>
          </cell>
          <cell r="E12465">
            <v>42870</v>
          </cell>
          <cell r="F12465">
            <v>3808000</v>
          </cell>
        </row>
        <row r="12467">
          <cell r="A12467">
            <v>100460</v>
          </cell>
          <cell r="B12467" t="str">
            <v>RutaVida Estac01 PosteEstiramAquiles (sum)</v>
          </cell>
          <cell r="C12467" t="str">
            <v>UN</v>
          </cell>
          <cell r="D12467" t="str">
            <v>A-130</v>
          </cell>
          <cell r="E12467">
            <v>43083</v>
          </cell>
          <cell r="F12467">
            <v>285600</v>
          </cell>
        </row>
        <row r="12468">
          <cell r="A12468">
            <v>100461</v>
          </cell>
          <cell r="B12468" t="str">
            <v>RutaVida Estac02 GemelosMuslos (sum)</v>
          </cell>
          <cell r="C12468" t="str">
            <v>UN</v>
          </cell>
          <cell r="D12468" t="str">
            <v>A-130</v>
          </cell>
          <cell r="E12468">
            <v>42865</v>
          </cell>
          <cell r="F12468">
            <v>476000</v>
          </cell>
        </row>
        <row r="12469">
          <cell r="A12469">
            <v>100462</v>
          </cell>
          <cell r="B12469" t="str">
            <v>RutaVida Estac03 BancaAbdomAltos (sum)</v>
          </cell>
          <cell r="C12469" t="str">
            <v>UN</v>
          </cell>
          <cell r="D12469" t="str">
            <v>A-130</v>
          </cell>
          <cell r="E12469">
            <v>42916</v>
          </cell>
          <cell r="F12469">
            <v>956403</v>
          </cell>
        </row>
        <row r="12470">
          <cell r="A12470">
            <v>100463</v>
          </cell>
          <cell r="B12470" t="str">
            <v>RutaVida Estac04 BarraSalto (sum)</v>
          </cell>
          <cell r="C12470" t="str">
            <v>UN</v>
          </cell>
          <cell r="D12470" t="str">
            <v>A-130</v>
          </cell>
          <cell r="E12470">
            <v>42976</v>
          </cell>
          <cell r="F12470">
            <v>517650</v>
          </cell>
        </row>
        <row r="12471">
          <cell r="A12471">
            <v>100464</v>
          </cell>
          <cell r="B12471" t="str">
            <v>RutaVida Estac05 BarraFlexionEspalda Tipo-I</v>
          </cell>
          <cell r="C12471" t="str">
            <v>UN</v>
          </cell>
          <cell r="D12471" t="str">
            <v>A-130</v>
          </cell>
          <cell r="E12471">
            <v>42916</v>
          </cell>
          <cell r="F12471">
            <v>708500</v>
          </cell>
        </row>
        <row r="12472">
          <cell r="A12472">
            <v>100465</v>
          </cell>
          <cell r="B12472" t="str">
            <v>RutaVida Estac06 BarraFlexionPecho (sum)</v>
          </cell>
          <cell r="C12472" t="str">
            <v>UN</v>
          </cell>
          <cell r="D12472" t="str">
            <v>A-130</v>
          </cell>
          <cell r="E12472">
            <v>42865</v>
          </cell>
          <cell r="F12472">
            <v>476000</v>
          </cell>
        </row>
        <row r="12473">
          <cell r="A12473">
            <v>100466</v>
          </cell>
          <cell r="B12473" t="str">
            <v>RutaVida Estac07 BancaEstiramiento (sum)</v>
          </cell>
          <cell r="C12473" t="str">
            <v>UN</v>
          </cell>
          <cell r="D12473" t="str">
            <v>A-130</v>
          </cell>
          <cell r="E12473">
            <v>42865</v>
          </cell>
          <cell r="F12473">
            <v>628806</v>
          </cell>
        </row>
        <row r="12474">
          <cell r="A12474">
            <v>100467</v>
          </cell>
          <cell r="B12474" t="str">
            <v>RutaVida Estac08 TubosParaBrinco (sum)</v>
          </cell>
          <cell r="C12474" t="str">
            <v>UN</v>
          </cell>
          <cell r="D12474" t="str">
            <v>A-130</v>
          </cell>
          <cell r="E12474">
            <v>42865</v>
          </cell>
          <cell r="F12474">
            <v>476000</v>
          </cell>
        </row>
        <row r="12476">
          <cell r="B12476" t="str">
            <v>Tekhne Ltda. Control Integral de Obras</v>
          </cell>
        </row>
        <row r="12480">
          <cell r="B12480" t="str">
            <v>Listado de Insumos</v>
          </cell>
        </row>
        <row r="12482">
          <cell r="A12482">
            <v>43132</v>
          </cell>
          <cell r="C12482" t="str">
            <v>INSTITUTO DISTRITAL DE RECREACION Y</v>
          </cell>
          <cell r="E12482" t="str">
            <v>Página **</v>
          </cell>
        </row>
        <row r="12485">
          <cell r="A12485" t="str">
            <v>Código</v>
          </cell>
          <cell r="B12485" t="str">
            <v>Descripción</v>
          </cell>
          <cell r="D12485" t="str">
            <v>Unidad</v>
          </cell>
          <cell r="F12485" t="str">
            <v>Referencia</v>
          </cell>
        </row>
        <row r="12488">
          <cell r="A12488">
            <v>100468</v>
          </cell>
          <cell r="B12488" t="str">
            <v>RutaVida Estac09 BancaAbdomBajo (sum)</v>
          </cell>
          <cell r="C12488" t="str">
            <v>UN</v>
          </cell>
          <cell r="D12488" t="str">
            <v>A-130</v>
          </cell>
          <cell r="E12488">
            <v>42864</v>
          </cell>
          <cell r="F12488">
            <v>1011500</v>
          </cell>
        </row>
        <row r="12489">
          <cell r="A12489">
            <v>100469</v>
          </cell>
          <cell r="B12489" t="str">
            <v>RutaVida Estac10 BancaAbdom (sum)</v>
          </cell>
          <cell r="C12489" t="str">
            <v>UN</v>
          </cell>
          <cell r="D12489" t="str">
            <v>A-130</v>
          </cell>
          <cell r="E12489">
            <v>42621</v>
          </cell>
          <cell r="F12489">
            <v>928000</v>
          </cell>
        </row>
        <row r="12490">
          <cell r="A12490">
            <v>100470</v>
          </cell>
          <cell r="B12490" t="str">
            <v>RutaVida Estac11 BancaTriceps (sum)</v>
          </cell>
          <cell r="C12490" t="str">
            <v>UN</v>
          </cell>
          <cell r="D12490" t="str">
            <v>A-130</v>
          </cell>
          <cell r="E12490">
            <v>42621</v>
          </cell>
          <cell r="F12490">
            <v>556800</v>
          </cell>
        </row>
        <row r="12491">
          <cell r="A12491">
            <v>100471</v>
          </cell>
          <cell r="B12491" t="str">
            <v>RutaVida Estac12 PosteAbdomGluteos (sum)</v>
          </cell>
          <cell r="C12491" t="str">
            <v>UN</v>
          </cell>
          <cell r="D12491" t="str">
            <v>A-130</v>
          </cell>
          <cell r="E12491">
            <v>42865</v>
          </cell>
          <cell r="F12491">
            <v>595000</v>
          </cell>
        </row>
        <row r="12492">
          <cell r="A12492">
            <v>100534</v>
          </cell>
          <cell r="B12492" t="str">
            <v>RutaVida Estac13 Flexion espalda 3 (sum.)**</v>
          </cell>
          <cell r="C12492" t="str">
            <v>UN</v>
          </cell>
          <cell r="D12492" t="str">
            <v>A-130</v>
          </cell>
          <cell r="E12492">
            <v>42621</v>
          </cell>
          <cell r="F12492">
            <v>672800</v>
          </cell>
        </row>
        <row r="12493">
          <cell r="A12493">
            <v>100535</v>
          </cell>
          <cell r="B12493" t="str">
            <v>RutaVida Estac14 Escaladora (sum.) **</v>
          </cell>
          <cell r="C12493" t="str">
            <v>UN</v>
          </cell>
          <cell r="D12493" t="str">
            <v>A-130</v>
          </cell>
          <cell r="E12493">
            <v>42621</v>
          </cell>
          <cell r="F12493">
            <v>452400</v>
          </cell>
        </row>
        <row r="12494">
          <cell r="A12494">
            <v>100536</v>
          </cell>
          <cell r="B12494" t="str">
            <v>RutaVida Estac15 Barras Paralelas (sum)</v>
          </cell>
          <cell r="C12494" t="str">
            <v>UN</v>
          </cell>
          <cell r="D12494" t="str">
            <v>A-130</v>
          </cell>
          <cell r="E12494">
            <v>42864</v>
          </cell>
          <cell r="F12494">
            <v>476000</v>
          </cell>
        </row>
        <row r="12496">
          <cell r="A12496">
            <v>105262</v>
          </cell>
          <cell r="B12496" t="str">
            <v>SALTO GRADUABLE PARA GIMNASIO CANINO</v>
          </cell>
          <cell r="C12496" t="str">
            <v>UND</v>
          </cell>
          <cell r="E12496">
            <v>41880</v>
          </cell>
          <cell r="F12496">
            <v>650000</v>
          </cell>
        </row>
        <row r="12498">
          <cell r="A12498">
            <v>101351</v>
          </cell>
          <cell r="B12498" t="str">
            <v>SARDINEL ACHAFLANADDO 40 CM</v>
          </cell>
          <cell r="C12498" t="str">
            <v>UN</v>
          </cell>
          <cell r="D12498" t="str">
            <v>SA45100</v>
          </cell>
          <cell r="E12498">
            <v>41080</v>
          </cell>
          <cell r="F12498">
            <v>35338</v>
          </cell>
        </row>
        <row r="12499">
          <cell r="A12499">
            <v>2215</v>
          </cell>
          <cell r="B12499" t="str">
            <v>SARDINEL ACHAFLANADO 45 CM</v>
          </cell>
          <cell r="C12499" t="str">
            <v>UN</v>
          </cell>
          <cell r="D12499" t="str">
            <v>SA45100</v>
          </cell>
          <cell r="E12499">
            <v>41080</v>
          </cell>
          <cell r="F12499">
            <v>39446</v>
          </cell>
        </row>
        <row r="12500">
          <cell r="A12500">
            <v>101352</v>
          </cell>
          <cell r="B12500" t="str">
            <v>SARDINEL ACHANFLADO 45 CM</v>
          </cell>
          <cell r="C12500" t="str">
            <v>UN</v>
          </cell>
          <cell r="D12500" t="str">
            <v>SA45100</v>
          </cell>
          <cell r="E12500">
            <v>40105</v>
          </cell>
          <cell r="F12500">
            <v>31380</v>
          </cell>
        </row>
        <row r="12501">
          <cell r="A12501">
            <v>100478</v>
          </cell>
          <cell r="B12501" t="str">
            <v>Sardinel bajo A-85 (20*35*80)**</v>
          </cell>
          <cell r="C12501" t="str">
            <v>UN</v>
          </cell>
          <cell r="D12501">
            <v>35020</v>
          </cell>
          <cell r="E12501">
            <v>42943</v>
          </cell>
          <cell r="F12501">
            <v>28500</v>
          </cell>
        </row>
        <row r="12502">
          <cell r="A12502">
            <v>100425</v>
          </cell>
          <cell r="B12502" t="str">
            <v>Sardinel especial rampa</v>
          </cell>
          <cell r="C12502" t="str">
            <v>UN</v>
          </cell>
          <cell r="D12502">
            <v>35020</v>
          </cell>
          <cell r="E12502">
            <v>42818</v>
          </cell>
          <cell r="F12502">
            <v>34800</v>
          </cell>
        </row>
        <row r="12503">
          <cell r="A12503">
            <v>103043</v>
          </cell>
          <cell r="B12503" t="str">
            <v>Sardinel Prefab. A-10 (b=0.20;h=0.50;L=0.80m)</v>
          </cell>
          <cell r="C12503" t="str">
            <v>UN</v>
          </cell>
          <cell r="D12503">
            <v>35020</v>
          </cell>
          <cell r="E12503">
            <v>42773</v>
          </cell>
          <cell r="F12503">
            <v>42000</v>
          </cell>
        </row>
        <row r="12504">
          <cell r="A12504">
            <v>118</v>
          </cell>
          <cell r="B12504" t="str">
            <v>SARDINELES (H 30cm) B=17;L=1.0m</v>
          </cell>
          <cell r="C12504" t="str">
            <v>UN</v>
          </cell>
          <cell r="D12504" t="str">
            <v>SR30100</v>
          </cell>
          <cell r="E12504">
            <v>41080</v>
          </cell>
          <cell r="F12504">
            <v>26736</v>
          </cell>
        </row>
        <row r="12505">
          <cell r="A12505">
            <v>130</v>
          </cell>
          <cell r="B12505" t="str">
            <v>SARDINELES (H 40cm) B-17;L=1.0m</v>
          </cell>
          <cell r="C12505" t="str">
            <v>UN</v>
          </cell>
          <cell r="D12505" t="str">
            <v>SA 40100</v>
          </cell>
          <cell r="E12505">
            <v>41080</v>
          </cell>
          <cell r="F12505">
            <v>35338</v>
          </cell>
        </row>
        <row r="12506">
          <cell r="A12506">
            <v>132</v>
          </cell>
          <cell r="B12506" t="str">
            <v>SARDINELES (H 45cm)</v>
          </cell>
          <cell r="C12506" t="str">
            <v>UN</v>
          </cell>
          <cell r="D12506" t="str">
            <v>SA 45 100</v>
          </cell>
          <cell r="E12506">
            <v>41080</v>
          </cell>
          <cell r="F12506">
            <v>39446</v>
          </cell>
        </row>
        <row r="12508">
          <cell r="A12508">
            <v>2170</v>
          </cell>
          <cell r="B12508" t="str">
            <v>SARDINELES (H 50cm)</v>
          </cell>
          <cell r="C12508" t="str">
            <v>UN</v>
          </cell>
          <cell r="E12508">
            <v>41235</v>
          </cell>
          <cell r="F12508">
            <v>26300</v>
          </cell>
        </row>
        <row r="12510">
          <cell r="A12510">
            <v>428</v>
          </cell>
          <cell r="B12510" t="str">
            <v>SARDINELES (H 55cm)</v>
          </cell>
          <cell r="C12510" t="str">
            <v>UN</v>
          </cell>
          <cell r="D12510" t="str">
            <v>SA 55100</v>
          </cell>
          <cell r="E12510">
            <v>40877</v>
          </cell>
          <cell r="F12510">
            <v>36865</v>
          </cell>
        </row>
        <row r="12512">
          <cell r="A12512">
            <v>105249</v>
          </cell>
          <cell r="B12512" t="str">
            <v>Sección túnel L: 85 cm, diámetro 60cm, en fibra de</v>
          </cell>
          <cell r="C12512" t="str">
            <v>UN</v>
          </cell>
          <cell r="E12512">
            <v>41859</v>
          </cell>
          <cell r="F12512">
            <v>359600</v>
          </cell>
        </row>
        <row r="12514">
          <cell r="A12514">
            <v>100394</v>
          </cell>
          <cell r="B12514" t="str">
            <v>SEMILLA PASTO KIKUYO</v>
          </cell>
          <cell r="C12514" t="str">
            <v>KG</v>
          </cell>
          <cell r="D12514" t="str">
            <v>TAPETE</v>
          </cell>
          <cell r="E12514">
            <v>40301</v>
          </cell>
          <cell r="F12514">
            <v>4800</v>
          </cell>
        </row>
        <row r="12515">
          <cell r="A12515">
            <v>101801</v>
          </cell>
          <cell r="B12515" t="str">
            <v>SEMILLA PASTO KIKUYO</v>
          </cell>
          <cell r="C12515" t="str">
            <v>KG</v>
          </cell>
          <cell r="D12515" t="str">
            <v>TAPETE</v>
          </cell>
          <cell r="E12515">
            <v>40491</v>
          </cell>
          <cell r="F12515">
            <v>35000</v>
          </cell>
        </row>
        <row r="12516">
          <cell r="A12516">
            <v>101802</v>
          </cell>
          <cell r="B12516" t="str">
            <v>SEMILLA PASTO PUNTERO</v>
          </cell>
          <cell r="C12516" t="str">
            <v>KG</v>
          </cell>
          <cell r="D12516" t="str">
            <v>TAPETE</v>
          </cell>
          <cell r="E12516">
            <v>40491</v>
          </cell>
          <cell r="F12516">
            <v>20000</v>
          </cell>
        </row>
        <row r="12518">
          <cell r="A12518">
            <v>104298</v>
          </cell>
          <cell r="B12518" t="str">
            <v>SEÑAL (0.60X0.70M) EJERCIC ADULTOS</v>
          </cell>
          <cell r="C12518" t="str">
            <v>und</v>
          </cell>
          <cell r="E12518">
            <v>41064</v>
          </cell>
          <cell r="F12518">
            <v>522000</v>
          </cell>
        </row>
        <row r="12519">
          <cell r="A12519">
            <v>103784</v>
          </cell>
          <cell r="B12519" t="str">
            <v>Señal Protección de Manos con Texto 20*25*3mm</v>
          </cell>
          <cell r="C12519" t="str">
            <v>UN</v>
          </cell>
          <cell r="E12519">
            <v>42863</v>
          </cell>
          <cell r="F12519">
            <v>27370</v>
          </cell>
        </row>
        <row r="12520">
          <cell r="A12520">
            <v>106626</v>
          </cell>
          <cell r="B12520" t="str">
            <v>Señal</v>
          </cell>
          <cell r="C12520" t="str">
            <v>und</v>
          </cell>
          <cell r="E12520">
            <v>43038</v>
          </cell>
          <cell r="F12520">
            <v>904400</v>
          </cell>
        </row>
        <row r="12521">
          <cell r="A12521">
            <v>102579</v>
          </cell>
          <cell r="B12521" t="str">
            <v>Señal C.R. 90x60Tubo2"Ploteado</v>
          </cell>
          <cell r="C12521" t="str">
            <v>UN</v>
          </cell>
          <cell r="E12521">
            <v>40975</v>
          </cell>
          <cell r="F12521">
            <v>522000</v>
          </cell>
        </row>
        <row r="12523">
          <cell r="A12523">
            <v>102930</v>
          </cell>
          <cell r="B12523" t="str">
            <v>Señal Civica IDG-S 1 cara (sum.) **</v>
          </cell>
          <cell r="C12523" t="str">
            <v>UN</v>
          </cell>
          <cell r="D12523" t="str">
            <v>SC-80</v>
          </cell>
          <cell r="E12523">
            <v>42863</v>
          </cell>
          <cell r="F12523">
            <v>404600</v>
          </cell>
        </row>
        <row r="12524">
          <cell r="A12524">
            <v>100448</v>
          </cell>
          <cell r="B12524" t="str">
            <v>Señal Civica IDG-S 1 cara (sum.+ Trnasp.) **</v>
          </cell>
          <cell r="C12524" t="str">
            <v>UN</v>
          </cell>
          <cell r="D12524" t="str">
            <v>SC-80</v>
          </cell>
          <cell r="E12524">
            <v>41001</v>
          </cell>
          <cell r="F12524">
            <v>353800</v>
          </cell>
        </row>
        <row r="12526">
          <cell r="A12526">
            <v>100449</v>
          </cell>
          <cell r="B12526" t="str">
            <v>Señal Civica IDG-S 2 caras (sumin+transporte) **</v>
          </cell>
          <cell r="C12526" t="str">
            <v>UN</v>
          </cell>
          <cell r="E12526">
            <v>42793</v>
          </cell>
          <cell r="F12526">
            <v>392700</v>
          </cell>
        </row>
        <row r="12528">
          <cell r="A12528">
            <v>100589</v>
          </cell>
          <cell r="B12528" t="str">
            <v>Señal civica instrucc RutaVida 4 ejerc Doble cara</v>
          </cell>
          <cell r="C12528" t="str">
            <v>UN</v>
          </cell>
          <cell r="D12528" t="str">
            <v>SC-80</v>
          </cell>
          <cell r="E12528">
            <v>42793</v>
          </cell>
          <cell r="F12528">
            <v>535500</v>
          </cell>
        </row>
        <row r="12530">
          <cell r="A12530">
            <v>106640</v>
          </cell>
          <cell r="B12530" t="str">
            <v>Señal Civica Instrucc.Ruta de la Vida(6 Ejercicios</v>
          </cell>
          <cell r="C12530" t="str">
            <v>UN</v>
          </cell>
          <cell r="E12530">
            <v>43055</v>
          </cell>
          <cell r="F12530">
            <v>963900</v>
          </cell>
        </row>
        <row r="12532">
          <cell r="A12532">
            <v>100446</v>
          </cell>
          <cell r="B12532" t="str">
            <v>Señal civica SC-120 Dos Caras</v>
          </cell>
          <cell r="C12532" t="str">
            <v>UN</v>
          </cell>
          <cell r="D12532" t="str">
            <v>SC-120</v>
          </cell>
          <cell r="E12532">
            <v>42793</v>
          </cell>
          <cell r="F12532">
            <v>261800</v>
          </cell>
        </row>
        <row r="12533">
          <cell r="A12533">
            <v>3626</v>
          </cell>
          <cell r="B12533" t="str">
            <v>SEÑAL CIVICA SC-120 (Una Cara)</v>
          </cell>
          <cell r="C12533" t="str">
            <v>UN</v>
          </cell>
          <cell r="D12533" t="str">
            <v>SC-120</v>
          </cell>
          <cell r="E12533">
            <v>42544</v>
          </cell>
          <cell r="F12533">
            <v>275000</v>
          </cell>
        </row>
        <row r="12534">
          <cell r="A12534">
            <v>101209</v>
          </cell>
          <cell r="B12534" t="str">
            <v>SEÑAL CIVICA SC-80 dos caras (sum)**</v>
          </cell>
          <cell r="C12534" t="str">
            <v>UN</v>
          </cell>
          <cell r="D12534" t="str">
            <v>SC-80</v>
          </cell>
          <cell r="E12534">
            <v>42793</v>
          </cell>
          <cell r="F12534">
            <v>261800</v>
          </cell>
        </row>
        <row r="12535">
          <cell r="A12535">
            <v>100447</v>
          </cell>
          <cell r="B12535" t="str">
            <v>Señal Civica SC-80 Panel Doble (sumin) **</v>
          </cell>
          <cell r="C12535" t="str">
            <v>UN</v>
          </cell>
          <cell r="D12535" t="str">
            <v>SC-80</v>
          </cell>
          <cell r="E12535">
            <v>40925</v>
          </cell>
          <cell r="F12535">
            <v>208800</v>
          </cell>
        </row>
        <row r="12536">
          <cell r="A12536">
            <v>3627</v>
          </cell>
          <cell r="B12536" t="str">
            <v>SEÑAL CIVICA SC-80 Panel Sencillo)</v>
          </cell>
          <cell r="C12536" t="str">
            <v>UN</v>
          </cell>
          <cell r="D12536" t="str">
            <v>SC-80</v>
          </cell>
          <cell r="E12536">
            <v>40925</v>
          </cell>
          <cell r="F12536">
            <v>185600</v>
          </cell>
        </row>
        <row r="12537">
          <cell r="A12537">
            <v>102611</v>
          </cell>
          <cell r="B12537" t="str">
            <v>SEÑAL CIVICA SC-80 una cara (sum)**</v>
          </cell>
          <cell r="C12537" t="str">
            <v>UN</v>
          </cell>
          <cell r="D12537" t="str">
            <v>SC-80</v>
          </cell>
          <cell r="E12537">
            <v>42793</v>
          </cell>
          <cell r="F12537">
            <v>190400</v>
          </cell>
        </row>
        <row r="12538">
          <cell r="A12538">
            <v>102700</v>
          </cell>
          <cell r="B12538" t="str">
            <v>SEÑAL DE EMERGENCIA ACRILICO</v>
          </cell>
          <cell r="C12538" t="str">
            <v>UN</v>
          </cell>
          <cell r="D12538" t="str">
            <v>PC 4 DESTINO</v>
          </cell>
          <cell r="E12538">
            <v>40281</v>
          </cell>
          <cell r="F12538">
            <v>14000</v>
          </cell>
        </row>
        <row r="12539">
          <cell r="A12539">
            <v>100856</v>
          </cell>
          <cell r="B12539" t="str">
            <v>Señal de Identificación Obra</v>
          </cell>
          <cell r="C12539" t="str">
            <v>UN</v>
          </cell>
          <cell r="D12539" t="str">
            <v>SC-120</v>
          </cell>
          <cell r="E12539">
            <v>42942</v>
          </cell>
          <cell r="F12539">
            <v>109480</v>
          </cell>
        </row>
        <row r="12540">
          <cell r="A12540">
            <v>102801</v>
          </cell>
          <cell r="B12540" t="str">
            <v>Señal de Obra(Lam.Galv</v>
          </cell>
          <cell r="C12540" t="str">
            <v>UN</v>
          </cell>
          <cell r="D12540" t="str">
            <v>11A-04</v>
          </cell>
          <cell r="E12540">
            <v>40319</v>
          </cell>
          <cell r="F12540">
            <v>168500</v>
          </cell>
        </row>
        <row r="12541">
          <cell r="A12541">
            <v>3623</v>
          </cell>
          <cell r="B12541" t="str">
            <v>SEÑAL DIRECCIONAL TIPO</v>
          </cell>
          <cell r="C12541" t="str">
            <v>UN</v>
          </cell>
          <cell r="D12541" t="str">
            <v>PC 4 DESTINO</v>
          </cell>
          <cell r="E12541">
            <v>40897</v>
          </cell>
          <cell r="F12541">
            <v>600000</v>
          </cell>
        </row>
        <row r="12542">
          <cell r="A12542">
            <v>102747</v>
          </cell>
          <cell r="B12542" t="str">
            <v>SEÑAL DIRECCIONAL TIPO</v>
          </cell>
          <cell r="C12542" t="str">
            <v>UN</v>
          </cell>
          <cell r="D12542" t="str">
            <v>PC 4 DESTINO</v>
          </cell>
          <cell r="E12542">
            <v>40897</v>
          </cell>
          <cell r="F12542">
            <v>600000</v>
          </cell>
        </row>
        <row r="12544">
          <cell r="A12544">
            <v>103823</v>
          </cell>
          <cell r="B12544" t="str">
            <v>SEÑAL ENTRADA 95X25</v>
          </cell>
          <cell r="C12544" t="str">
            <v>UN</v>
          </cell>
          <cell r="E12544">
            <v>42863</v>
          </cell>
          <cell r="F12544">
            <v>78540</v>
          </cell>
        </row>
        <row r="12545">
          <cell r="A12545">
            <v>103782</v>
          </cell>
          <cell r="B12545" t="str">
            <v>Señal Entrada Prohi. Personas No Autori. con</v>
          </cell>
          <cell r="C12545" t="str">
            <v>UN</v>
          </cell>
          <cell r="E12545">
            <v>42863</v>
          </cell>
          <cell r="F12545">
            <v>130900</v>
          </cell>
        </row>
        <row r="12546">
          <cell r="A12546">
            <v>103777</v>
          </cell>
          <cell r="B12546" t="str">
            <v>Señal Entrada Prohibida a Personas No</v>
          </cell>
          <cell r="C12546" t="str">
            <v>UN</v>
          </cell>
          <cell r="E12546">
            <v>42863</v>
          </cell>
          <cell r="F12546">
            <v>84765</v>
          </cell>
        </row>
        <row r="12547">
          <cell r="A12547">
            <v>103778</v>
          </cell>
          <cell r="B12547" t="str">
            <v>Señal Extintor Acrilico 20x25x3 mm</v>
          </cell>
          <cell r="C12547" t="str">
            <v>UN</v>
          </cell>
          <cell r="E12547">
            <v>42863</v>
          </cell>
          <cell r="F12547">
            <v>27370</v>
          </cell>
        </row>
        <row r="12548">
          <cell r="A12548">
            <v>103770</v>
          </cell>
          <cell r="B12548" t="str">
            <v>Señal Extintor con Texto Acrilico 20x25x3 mm</v>
          </cell>
          <cell r="C12548" t="str">
            <v>UN</v>
          </cell>
          <cell r="E12548">
            <v>42863</v>
          </cell>
          <cell r="F12548">
            <v>27370</v>
          </cell>
        </row>
        <row r="12550">
          <cell r="A12550">
            <v>101179</v>
          </cell>
          <cell r="B12550" t="str">
            <v>Señal IDE-46 Dos caras (sumin) **</v>
          </cell>
          <cell r="C12550" t="str">
            <v>UN</v>
          </cell>
          <cell r="D12550" t="str">
            <v>SC-80</v>
          </cell>
          <cell r="E12550">
            <v>42807</v>
          </cell>
          <cell r="F12550">
            <v>345100</v>
          </cell>
        </row>
        <row r="12552">
          <cell r="A12552">
            <v>103783</v>
          </cell>
          <cell r="B12552" t="str">
            <v>Señal IDE-67 1 Cara</v>
          </cell>
          <cell r="C12552" t="str">
            <v>UN</v>
          </cell>
          <cell r="E12552">
            <v>42811</v>
          </cell>
          <cell r="F12552">
            <v>380800</v>
          </cell>
        </row>
        <row r="12554">
          <cell r="B12554" t="str">
            <v>Tekhne Ltda. Control Integral de Obras</v>
          </cell>
        </row>
        <row r="12558">
          <cell r="B12558" t="str">
            <v>Listado de Insumos</v>
          </cell>
        </row>
        <row r="12560">
          <cell r="A12560">
            <v>43132</v>
          </cell>
          <cell r="C12560" t="str">
            <v>INSTITUTO DISTRITAL DE RECREACION Y</v>
          </cell>
          <cell r="E12560" t="str">
            <v>Página **</v>
          </cell>
        </row>
        <row r="12563">
          <cell r="A12563" t="str">
            <v>Código</v>
          </cell>
          <cell r="B12563" t="str">
            <v>Descripción</v>
          </cell>
          <cell r="D12563" t="str">
            <v>Unidad</v>
          </cell>
          <cell r="F12563" t="str">
            <v>Referencia</v>
          </cell>
        </row>
        <row r="12566">
          <cell r="A12566">
            <v>103824</v>
          </cell>
          <cell r="B12566" t="str">
            <v>SEÑAL IDG-S 1 CARA</v>
          </cell>
          <cell r="C12566" t="str">
            <v>UN</v>
          </cell>
          <cell r="E12566">
            <v>42255</v>
          </cell>
          <cell r="F12566">
            <v>457251</v>
          </cell>
        </row>
        <row r="12567">
          <cell r="A12567">
            <v>103825</v>
          </cell>
          <cell r="B12567" t="str">
            <v>SEÑAL IDG-S 2 CARAS Reforzada (modf</v>
          </cell>
          <cell r="C12567" t="str">
            <v>UND</v>
          </cell>
          <cell r="E12567">
            <v>42255</v>
          </cell>
          <cell r="F12567">
            <v>761779</v>
          </cell>
        </row>
        <row r="12568">
          <cell r="A12568">
            <v>103774</v>
          </cell>
          <cell r="B12568" t="str">
            <v>Señal Informativa 1 Cara IDE 46</v>
          </cell>
          <cell r="C12568" t="str">
            <v>UN</v>
          </cell>
          <cell r="E12568">
            <v>42916</v>
          </cell>
          <cell r="F12568">
            <v>333200</v>
          </cell>
        </row>
        <row r="12569">
          <cell r="A12569">
            <v>100824</v>
          </cell>
          <cell r="B12569" t="str">
            <v>SEÑAL INFORMATIVA OBRA 75x75cmLam.Cal20</v>
          </cell>
          <cell r="C12569" t="str">
            <v>UN</v>
          </cell>
          <cell r="E12569">
            <v>42150</v>
          </cell>
          <cell r="F12569">
            <v>121800</v>
          </cell>
        </row>
        <row r="12570">
          <cell r="A12570">
            <v>103766</v>
          </cell>
          <cell r="B12570" t="str">
            <v>SEÑAL INT NUMER 30X1,50</v>
          </cell>
          <cell r="C12570" t="str">
            <v>UN</v>
          </cell>
          <cell r="E12570">
            <v>42863</v>
          </cell>
          <cell r="F12570">
            <v>153986</v>
          </cell>
        </row>
        <row r="12571">
          <cell r="A12571">
            <v>103767</v>
          </cell>
          <cell r="B12571" t="str">
            <v>SEÑAL ORIENTADOR PLG-V PLANO GENERAL</v>
          </cell>
          <cell r="C12571" t="str">
            <v>UN</v>
          </cell>
          <cell r="E12571">
            <v>42835</v>
          </cell>
          <cell r="F12571">
            <v>571200</v>
          </cell>
        </row>
        <row r="12572">
          <cell r="A12572">
            <v>104268</v>
          </cell>
          <cell r="B12572" t="str">
            <v>SEÑAL P4-ID PARQUE METROPOLITANO (SUM)</v>
          </cell>
          <cell r="C12572" t="str">
            <v>und</v>
          </cell>
          <cell r="E12572">
            <v>40898</v>
          </cell>
          <cell r="F12572">
            <v>480000</v>
          </cell>
        </row>
        <row r="12573">
          <cell r="A12573">
            <v>103764</v>
          </cell>
          <cell r="B12573" t="str">
            <v>SEÑAL PALCO 20X40</v>
          </cell>
          <cell r="C12573" t="str">
            <v>UN</v>
          </cell>
          <cell r="E12573">
            <v>42863</v>
          </cell>
          <cell r="F12573">
            <v>23800</v>
          </cell>
        </row>
        <row r="12575">
          <cell r="A12575">
            <v>3633</v>
          </cell>
          <cell r="B12575" t="str">
            <v>SEÑAL PARA CICLORUTA (G)</v>
          </cell>
          <cell r="C12575" t="str">
            <v>UN</v>
          </cell>
          <cell r="D12575" t="str">
            <v>11A-07</v>
          </cell>
          <cell r="E12575">
            <v>40090</v>
          </cell>
          <cell r="F12575">
            <v>305080</v>
          </cell>
        </row>
        <row r="12576">
          <cell r="A12576">
            <v>3630</v>
          </cell>
          <cell r="B12576" t="str">
            <v>SEÑAL PARA CICLORUTA SENDEROS (E)</v>
          </cell>
          <cell r="C12576" t="str">
            <v>UN</v>
          </cell>
          <cell r="D12576" t="str">
            <v>11A-06</v>
          </cell>
          <cell r="E12576">
            <v>40121</v>
          </cell>
          <cell r="F12576">
            <v>305080</v>
          </cell>
        </row>
        <row r="12577">
          <cell r="A12577">
            <v>3632</v>
          </cell>
          <cell r="B12577" t="str">
            <v>SEÑAL PARA CICLORUTA SEÑALES (F)</v>
          </cell>
          <cell r="C12577" t="str">
            <v>UN</v>
          </cell>
          <cell r="D12577" t="str">
            <v>11A-04</v>
          </cell>
          <cell r="E12577">
            <v>40121</v>
          </cell>
          <cell r="F12577">
            <v>305080</v>
          </cell>
        </row>
        <row r="12579">
          <cell r="A12579">
            <v>104337</v>
          </cell>
          <cell r="B12579" t="str">
            <v>Señal Plano Ubic Parque (0.90x1.20m) 1 cara</v>
          </cell>
          <cell r="C12579" t="str">
            <v>und</v>
          </cell>
          <cell r="E12579">
            <v>42870</v>
          </cell>
          <cell r="F12579">
            <v>882046</v>
          </cell>
        </row>
        <row r="12580">
          <cell r="A12580">
            <v>104852</v>
          </cell>
          <cell r="B12580" t="str">
            <v>Señal Planos Sistem Evacuacion 0.7x0.6m</v>
          </cell>
          <cell r="C12580" t="str">
            <v>und</v>
          </cell>
          <cell r="E12580">
            <v>41215</v>
          </cell>
          <cell r="F12580">
            <v>200000</v>
          </cell>
        </row>
        <row r="12581">
          <cell r="A12581">
            <v>104855</v>
          </cell>
          <cell r="B12581" t="str">
            <v>Señal Precaucion ySeguridad(0.33x0.23)m</v>
          </cell>
          <cell r="C12581" t="str">
            <v>UN</v>
          </cell>
          <cell r="E12581">
            <v>41215</v>
          </cell>
          <cell r="F12581">
            <v>75000</v>
          </cell>
        </row>
        <row r="12582">
          <cell r="A12582">
            <v>100823</v>
          </cell>
          <cell r="B12582" t="str">
            <v>SEÑAL</v>
          </cell>
          <cell r="C12582" t="str">
            <v>UN</v>
          </cell>
          <cell r="E12582">
            <v>41778</v>
          </cell>
          <cell r="F12582">
            <v>174000</v>
          </cell>
        </row>
        <row r="12583">
          <cell r="A12583">
            <v>103776</v>
          </cell>
          <cell r="B12583" t="str">
            <v>Señal Prohibido Fumar Acrilico20x20x3mm</v>
          </cell>
          <cell r="C12583" t="str">
            <v>UN</v>
          </cell>
          <cell r="E12583">
            <v>42863</v>
          </cell>
          <cell r="F12583">
            <v>28560</v>
          </cell>
        </row>
        <row r="12584">
          <cell r="A12584">
            <v>103781</v>
          </cell>
          <cell r="B12584" t="str">
            <v>Señal Prohibido Fumar Con Texto Acrilico</v>
          </cell>
          <cell r="C12584" t="str">
            <v>UN</v>
          </cell>
          <cell r="E12584">
            <v>42863</v>
          </cell>
          <cell r="F12584">
            <v>28560</v>
          </cell>
        </row>
        <row r="12585">
          <cell r="A12585">
            <v>103780</v>
          </cell>
          <cell r="B12585" t="str">
            <v>Señal Protección de Manos Acrilico 20x25x3 mm</v>
          </cell>
          <cell r="C12585" t="str">
            <v>UN</v>
          </cell>
          <cell r="E12585">
            <v>42863</v>
          </cell>
          <cell r="F12585">
            <v>27370</v>
          </cell>
        </row>
        <row r="12586">
          <cell r="A12586">
            <v>103775</v>
          </cell>
          <cell r="B12586" t="str">
            <v>Señal Punto de Encuentro 1 Cara</v>
          </cell>
          <cell r="C12586" t="str">
            <v>und</v>
          </cell>
          <cell r="E12586">
            <v>42863</v>
          </cell>
          <cell r="F12586">
            <v>125842</v>
          </cell>
        </row>
        <row r="12588">
          <cell r="A12588">
            <v>3804</v>
          </cell>
          <cell r="B12588" t="str">
            <v>SEÑAL REFLECTIVA GRADO INGENIERIA CON</v>
          </cell>
          <cell r="C12588" t="str">
            <v>UN</v>
          </cell>
          <cell r="D12588" t="str">
            <v>60X60cm</v>
          </cell>
          <cell r="E12588">
            <v>42811</v>
          </cell>
          <cell r="F12588">
            <v>164220</v>
          </cell>
        </row>
        <row r="12590">
          <cell r="A12590">
            <v>103779</v>
          </cell>
          <cell r="B12590" t="str">
            <v>Señal Riesgo Eléctrico 20x25x3 mm</v>
          </cell>
          <cell r="C12590" t="str">
            <v>UN</v>
          </cell>
          <cell r="E12590">
            <v>42863</v>
          </cell>
          <cell r="F12590">
            <v>27370</v>
          </cell>
        </row>
        <row r="12591">
          <cell r="A12591">
            <v>103769</v>
          </cell>
          <cell r="B12591" t="str">
            <v>Señal Riesgo EléctricoTexto Acrilico 3</v>
          </cell>
          <cell r="C12591" t="str">
            <v>UN</v>
          </cell>
          <cell r="E12591">
            <v>42863</v>
          </cell>
          <cell r="F12591">
            <v>42840</v>
          </cell>
        </row>
        <row r="12592">
          <cell r="A12592">
            <v>103771</v>
          </cell>
          <cell r="B12592" t="str">
            <v>Señal Ruta de Evacuación Acrilico 20x25x3 mm</v>
          </cell>
          <cell r="C12592" t="str">
            <v>UN</v>
          </cell>
          <cell r="E12592">
            <v>42863</v>
          </cell>
          <cell r="F12592">
            <v>28560</v>
          </cell>
        </row>
        <row r="12593">
          <cell r="A12593">
            <v>104853</v>
          </cell>
          <cell r="B12593" t="str">
            <v>Señal Ruta Entrada y Salidas(1.0x0.33)m</v>
          </cell>
          <cell r="C12593" t="str">
            <v>UN</v>
          </cell>
          <cell r="E12593">
            <v>41215</v>
          </cell>
          <cell r="F12593">
            <v>160000</v>
          </cell>
        </row>
        <row r="12594">
          <cell r="A12594">
            <v>104854</v>
          </cell>
          <cell r="B12594" t="str">
            <v>Señal Ruta Evacua y Salida Emerg(0.5x0.33)m</v>
          </cell>
          <cell r="C12594" t="str">
            <v>UN</v>
          </cell>
          <cell r="E12594">
            <v>41215</v>
          </cell>
          <cell r="F12594">
            <v>120000</v>
          </cell>
        </row>
        <row r="12595">
          <cell r="A12595">
            <v>103762</v>
          </cell>
          <cell r="B12595" t="str">
            <v>SEÑAL SALIDA 25X50CM ACRILICO</v>
          </cell>
          <cell r="C12595" t="str">
            <v>UN</v>
          </cell>
          <cell r="E12595">
            <v>42863</v>
          </cell>
          <cell r="F12595">
            <v>69020</v>
          </cell>
        </row>
        <row r="12596">
          <cell r="A12596">
            <v>103772</v>
          </cell>
          <cell r="B12596" t="str">
            <v>Señal Salida de Emergencia con iluminación 40x40</v>
          </cell>
          <cell r="C12596" t="str">
            <v>UN</v>
          </cell>
          <cell r="E12596">
            <v>42952</v>
          </cell>
          <cell r="F12596">
            <v>113645</v>
          </cell>
        </row>
        <row r="12597">
          <cell r="A12597">
            <v>103773</v>
          </cell>
          <cell r="B12597" t="str">
            <v>Señal Salida Emergencia sin Iluminación(20X40CM</v>
          </cell>
          <cell r="C12597" t="str">
            <v>UN</v>
          </cell>
          <cell r="E12597">
            <v>42863</v>
          </cell>
          <cell r="F12597">
            <v>45200</v>
          </cell>
        </row>
        <row r="12598">
          <cell r="A12598">
            <v>103763</v>
          </cell>
          <cell r="B12598" t="str">
            <v>SEÑAL SERVICIOS 33X30CM</v>
          </cell>
          <cell r="C12598" t="str">
            <v>UN</v>
          </cell>
          <cell r="E12598">
            <v>42863</v>
          </cell>
          <cell r="F12598">
            <v>33082</v>
          </cell>
        </row>
        <row r="12600">
          <cell r="A12600">
            <v>3800</v>
          </cell>
          <cell r="B12600" t="str">
            <v>SEÑAL TRANSITORIA BARRICADA</v>
          </cell>
          <cell r="C12600" t="str">
            <v>UN</v>
          </cell>
          <cell r="D12600" t="str">
            <v>150x150 cm</v>
          </cell>
          <cell r="E12600">
            <v>42811</v>
          </cell>
          <cell r="F12600">
            <v>278460</v>
          </cell>
        </row>
        <row r="12601">
          <cell r="A12601">
            <v>3801</v>
          </cell>
          <cell r="B12601" t="str">
            <v>SEÑAL TRANSITORIA LAMINA (inst.)</v>
          </cell>
          <cell r="C12601" t="str">
            <v>UN</v>
          </cell>
          <cell r="D12601" t="str">
            <v>60x60cm</v>
          </cell>
          <cell r="E12601">
            <v>42811</v>
          </cell>
          <cell r="F12601">
            <v>148750</v>
          </cell>
        </row>
        <row r="12603">
          <cell r="A12603">
            <v>103765</v>
          </cell>
          <cell r="B12603" t="str">
            <v>SEÑAL TRIBUNAS 30X1,20 Acrilico 3 mm</v>
          </cell>
          <cell r="C12603" t="str">
            <v>UN</v>
          </cell>
          <cell r="E12603">
            <v>42863</v>
          </cell>
          <cell r="F12603">
            <v>124950</v>
          </cell>
        </row>
        <row r="12605">
          <cell r="A12605">
            <v>102701</v>
          </cell>
          <cell r="B12605" t="str">
            <v>SEÑAL VIDRIO TEMPLADO 6MM</v>
          </cell>
          <cell r="C12605" t="str">
            <v>UN</v>
          </cell>
          <cell r="D12605" t="str">
            <v>PC 4 DESTINO</v>
          </cell>
          <cell r="E12605">
            <v>40281</v>
          </cell>
          <cell r="F12605">
            <v>48720</v>
          </cell>
        </row>
        <row r="12607">
          <cell r="A12607">
            <v>104851</v>
          </cell>
          <cell r="B12607" t="str">
            <v>Señal.InfoColiseo ySedeAdmin0.33x0.23</v>
          </cell>
          <cell r="C12607" t="str">
            <v>UN</v>
          </cell>
          <cell r="E12607">
            <v>41215</v>
          </cell>
          <cell r="F12607">
            <v>75000</v>
          </cell>
        </row>
        <row r="12608">
          <cell r="A12608">
            <v>104850</v>
          </cell>
          <cell r="B12608" t="str">
            <v>SeñalizacionAavisoExter(1.2 X</v>
          </cell>
          <cell r="C12608" t="str">
            <v>UN</v>
          </cell>
          <cell r="E12608">
            <v>41215</v>
          </cell>
          <cell r="F12608">
            <v>4000000</v>
          </cell>
        </row>
        <row r="12609">
          <cell r="A12609">
            <v>103715</v>
          </cell>
          <cell r="B12609" t="str">
            <v>SEPARADOR DE CARRILES PARA PISCINA</v>
          </cell>
          <cell r="C12609" t="str">
            <v>und</v>
          </cell>
          <cell r="E12609">
            <v>42598</v>
          </cell>
          <cell r="F12609">
            <v>1334000</v>
          </cell>
        </row>
        <row r="12610">
          <cell r="A12610">
            <v>101377</v>
          </cell>
          <cell r="B12610" t="str">
            <v>Separador de cicloruta **</v>
          </cell>
          <cell r="C12610" t="str">
            <v>UN</v>
          </cell>
          <cell r="E12610">
            <v>40890</v>
          </cell>
          <cell r="F12610">
            <v>98600</v>
          </cell>
        </row>
        <row r="12611">
          <cell r="A12611">
            <v>100691</v>
          </cell>
          <cell r="B12611" t="str">
            <v>Separador tipo atecon **</v>
          </cell>
          <cell r="C12611" t="str">
            <v>UN</v>
          </cell>
          <cell r="E12611">
            <v>41491</v>
          </cell>
          <cell r="F12611">
            <v>400</v>
          </cell>
        </row>
        <row r="12612">
          <cell r="A12612">
            <v>104810</v>
          </cell>
          <cell r="B12612" t="str">
            <v>SILLA GRADERIA SIN ESPALDAR TIPO CARIBE</v>
          </cell>
          <cell r="C12612" t="str">
            <v>UN</v>
          </cell>
          <cell r="E12612">
            <v>42234</v>
          </cell>
          <cell r="F12612">
            <v>38280</v>
          </cell>
        </row>
        <row r="12613">
          <cell r="A12613">
            <v>102245</v>
          </cell>
          <cell r="B12613" t="str">
            <v>Silla Inglesa Madera Zapan-13 tablas L=1.28Hierro</v>
          </cell>
          <cell r="C12613" t="str">
            <v>UN</v>
          </cell>
          <cell r="E12613">
            <v>41892</v>
          </cell>
          <cell r="F12613">
            <v>310000</v>
          </cell>
        </row>
        <row r="12614">
          <cell r="A12614">
            <v>105968</v>
          </cell>
          <cell r="B12614" t="str">
            <v>SillaConEspaldarEstadioPoliproAltoImp(Sum+Inst)</v>
          </cell>
          <cell r="C12614" t="str">
            <v>UN</v>
          </cell>
          <cell r="E12614">
            <v>42661</v>
          </cell>
          <cell r="F12614">
            <v>83752</v>
          </cell>
        </row>
        <row r="12615">
          <cell r="A12615">
            <v>105972</v>
          </cell>
          <cell r="B12615" t="str">
            <v>SillasSinEspaldarEstadioPoliproAltoImp(Sum+Inst)</v>
          </cell>
          <cell r="C12615" t="str">
            <v>UN</v>
          </cell>
          <cell r="E12615">
            <v>42661</v>
          </cell>
          <cell r="F12615">
            <v>60900</v>
          </cell>
        </row>
        <row r="12616">
          <cell r="A12616">
            <v>105967</v>
          </cell>
          <cell r="B12616" t="str">
            <v>SillaTipoCubo(JugadoresSuplentes-Arbitros)Estad</v>
          </cell>
          <cell r="C12616" t="str">
            <v>UN</v>
          </cell>
          <cell r="E12616">
            <v>42657</v>
          </cell>
          <cell r="F12616">
            <v>1735360</v>
          </cell>
        </row>
        <row r="12617">
          <cell r="A12617">
            <v>106461</v>
          </cell>
          <cell r="B12617" t="str">
            <v>Soporte para Plataforma juegos infantiles (Sum)</v>
          </cell>
          <cell r="C12617" t="str">
            <v>UN</v>
          </cell>
          <cell r="E12617">
            <v>42941</v>
          </cell>
          <cell r="F12617">
            <v>91630</v>
          </cell>
        </row>
        <row r="12618">
          <cell r="A12618">
            <v>105266</v>
          </cell>
          <cell r="B12618" t="str">
            <v>SUBE Y BAJA PARA GIMNASIO CANINO</v>
          </cell>
          <cell r="C12618" t="str">
            <v>UND</v>
          </cell>
          <cell r="E12618">
            <v>41880</v>
          </cell>
          <cell r="F12618">
            <v>1650000</v>
          </cell>
        </row>
        <row r="12619">
          <cell r="A12619">
            <v>3631</v>
          </cell>
          <cell r="B12619" t="str">
            <v>SUMINISTRO E INSTALACION POLVO DE</v>
          </cell>
          <cell r="C12619" t="str">
            <v>M2</v>
          </cell>
          <cell r="E12619">
            <v>40121</v>
          </cell>
          <cell r="F12619">
            <v>5376</v>
          </cell>
        </row>
        <row r="12620">
          <cell r="A12620">
            <v>105990</v>
          </cell>
          <cell r="B12620" t="str">
            <v>Tabla de Batida Salto Triple (Sum+Instal) IAAF</v>
          </cell>
          <cell r="C12620" t="str">
            <v>JG</v>
          </cell>
          <cell r="E12620">
            <v>42829</v>
          </cell>
          <cell r="F12620">
            <v>4303996</v>
          </cell>
        </row>
        <row r="12621">
          <cell r="A12621">
            <v>105988</v>
          </cell>
          <cell r="B12621" t="str">
            <v>Tabla de Batida+TablaPlastilinaSaltoLongitud(IAAF)</v>
          </cell>
          <cell r="C12621" t="str">
            <v>JG</v>
          </cell>
          <cell r="E12621">
            <v>42829</v>
          </cell>
          <cell r="F12621">
            <v>4303996</v>
          </cell>
        </row>
        <row r="12622">
          <cell r="A12622">
            <v>100445</v>
          </cell>
          <cell r="B12622" t="str">
            <v>Tablero acrilico baloncesto **</v>
          </cell>
          <cell r="C12622" t="str">
            <v>UN</v>
          </cell>
          <cell r="E12622">
            <v>40108</v>
          </cell>
          <cell r="F12622">
            <v>754000</v>
          </cell>
        </row>
        <row r="12623">
          <cell r="A12623">
            <v>104589</v>
          </cell>
          <cell r="B12623" t="str">
            <v>TABLERO ACRILICO BALONCESTO 1.20*1.80</v>
          </cell>
          <cell r="C12623" t="str">
            <v>UD</v>
          </cell>
          <cell r="E12623">
            <v>41171</v>
          </cell>
          <cell r="F12623">
            <v>287680</v>
          </cell>
        </row>
        <row r="12625">
          <cell r="B12625" t="str">
            <v>Tekhne Ltda. Control Integral de Obras</v>
          </cell>
        </row>
        <row r="12629">
          <cell r="B12629" t="str">
            <v>Listado de Insumos</v>
          </cell>
        </row>
        <row r="12631">
          <cell r="A12631">
            <v>43132</v>
          </cell>
          <cell r="C12631" t="str">
            <v>INSTITUTO DISTRITAL DE RECREACION Y</v>
          </cell>
          <cell r="E12631" t="str">
            <v>Página **</v>
          </cell>
        </row>
        <row r="12634">
          <cell r="A12634" t="str">
            <v>Código</v>
          </cell>
          <cell r="B12634" t="str">
            <v>Descripción</v>
          </cell>
          <cell r="D12634" t="str">
            <v>Unidad</v>
          </cell>
          <cell r="F12634" t="str">
            <v>Referencia</v>
          </cell>
        </row>
        <row r="12637">
          <cell r="A12637">
            <v>103038</v>
          </cell>
          <cell r="B12637" t="str">
            <v>Tablero acrílico baloncesto 1.80 x 1.20 **</v>
          </cell>
          <cell r="C12637" t="str">
            <v>UN</v>
          </cell>
          <cell r="E12637">
            <v>42857</v>
          </cell>
          <cell r="F12637">
            <v>830976</v>
          </cell>
        </row>
        <row r="12638">
          <cell r="A12638">
            <v>104590</v>
          </cell>
          <cell r="B12638" t="str">
            <v>TABLERO ACRILICO MINIBALONCESTO</v>
          </cell>
          <cell r="C12638" t="str">
            <v>UN</v>
          </cell>
          <cell r="E12638">
            <v>41171</v>
          </cell>
          <cell r="F12638">
            <v>203000</v>
          </cell>
        </row>
        <row r="12639">
          <cell r="A12639">
            <v>100444</v>
          </cell>
          <cell r="B12639" t="str">
            <v>Tablero antibandalico baloncesto ( inst) **</v>
          </cell>
          <cell r="C12639" t="str">
            <v>UN</v>
          </cell>
          <cell r="E12639">
            <v>40108</v>
          </cell>
          <cell r="F12639">
            <v>522000</v>
          </cell>
        </row>
        <row r="12640">
          <cell r="A12640">
            <v>101051</v>
          </cell>
          <cell r="B12640" t="str">
            <v>Tablero antibandalico baloncesto (sumin.) *</v>
          </cell>
          <cell r="C12640" t="str">
            <v>UN</v>
          </cell>
          <cell r="E12640">
            <v>40284</v>
          </cell>
          <cell r="F12640">
            <v>1624000</v>
          </cell>
        </row>
        <row r="12641">
          <cell r="A12641">
            <v>101373</v>
          </cell>
          <cell r="B12641" t="str">
            <v>Tablero antibandalico baloncesto (sumin.) *</v>
          </cell>
          <cell r="C12641" t="str">
            <v>JG</v>
          </cell>
          <cell r="E12641">
            <v>40284</v>
          </cell>
          <cell r="F12641">
            <v>3248000</v>
          </cell>
        </row>
        <row r="12642">
          <cell r="A12642">
            <v>100486</v>
          </cell>
          <cell r="B12642" t="str">
            <v>Tablero antibandalico baloncesto (sumin.) **</v>
          </cell>
          <cell r="C12642" t="str">
            <v>UN</v>
          </cell>
          <cell r="E12642">
            <v>40113</v>
          </cell>
          <cell r="F12642">
            <v>1624000</v>
          </cell>
        </row>
        <row r="12643">
          <cell r="A12643">
            <v>102706</v>
          </cell>
          <cell r="B12643" t="str">
            <v>Tablero antibandalico baloncesto (sumin.) **</v>
          </cell>
          <cell r="C12643" t="str">
            <v>JG</v>
          </cell>
          <cell r="E12643">
            <v>40284</v>
          </cell>
          <cell r="F12643">
            <v>3248000</v>
          </cell>
        </row>
        <row r="12644">
          <cell r="A12644">
            <v>103713</v>
          </cell>
          <cell r="B12644" t="str">
            <v>TABLERO BALONCESTO 1.20*1.80 FIBRA VIDR</v>
          </cell>
          <cell r="C12644" t="str">
            <v>JG</v>
          </cell>
          <cell r="E12644">
            <v>40612</v>
          </cell>
          <cell r="F12644">
            <v>435000</v>
          </cell>
        </row>
        <row r="12645">
          <cell r="A12645">
            <v>103037</v>
          </cell>
          <cell r="B12645" t="str">
            <v>Tablero metálico antibandálico **</v>
          </cell>
          <cell r="C12645" t="str">
            <v>UN</v>
          </cell>
          <cell r="E12645">
            <v>42857</v>
          </cell>
          <cell r="F12645">
            <v>830976</v>
          </cell>
        </row>
        <row r="12646">
          <cell r="A12646">
            <v>106463</v>
          </cell>
          <cell r="B12646" t="str">
            <v>Tapa Plástica Seguridad</v>
          </cell>
          <cell r="C12646" t="str">
            <v>UN</v>
          </cell>
          <cell r="E12646">
            <v>42941</v>
          </cell>
          <cell r="F12646">
            <v>40460</v>
          </cell>
        </row>
        <row r="12647">
          <cell r="A12647">
            <v>3636</v>
          </cell>
          <cell r="B12647" t="str">
            <v>TELA VERDE CERRAMIENTO</v>
          </cell>
          <cell r="C12647" t="str">
            <v>M2</v>
          </cell>
          <cell r="E12647">
            <v>42762</v>
          </cell>
          <cell r="F12647">
            <v>1295</v>
          </cell>
        </row>
        <row r="12649">
          <cell r="A12649">
            <v>3637</v>
          </cell>
          <cell r="B12649" t="str">
            <v>TELA DE CERRAMIENTO BLANCA Y</v>
          </cell>
          <cell r="C12649" t="str">
            <v>ML</v>
          </cell>
          <cell r="D12649" t="str">
            <v>2.10 ALTO</v>
          </cell>
          <cell r="E12649">
            <v>42797</v>
          </cell>
          <cell r="F12649">
            <v>1090</v>
          </cell>
        </row>
        <row r="12651">
          <cell r="A12651">
            <v>101049</v>
          </cell>
          <cell r="B12651" t="str">
            <v>TELEFONO PUBLICO -PEDEST.DOBLE(</v>
          </cell>
          <cell r="C12651" t="str">
            <v>UN</v>
          </cell>
          <cell r="E12651">
            <v>40891</v>
          </cell>
          <cell r="F12651">
            <v>3596000</v>
          </cell>
        </row>
        <row r="12652">
          <cell r="A12652">
            <v>102614</v>
          </cell>
          <cell r="B12652" t="str">
            <v>Templete para Guaya** 5/8</v>
          </cell>
          <cell r="C12652" t="str">
            <v>und</v>
          </cell>
          <cell r="E12652">
            <v>42859</v>
          </cell>
          <cell r="F12652">
            <v>6970</v>
          </cell>
        </row>
        <row r="12653">
          <cell r="A12653">
            <v>105867</v>
          </cell>
          <cell r="B12653" t="str">
            <v>Tensor Acero Inox. Ansi 316Trinqute Interno (2)per</v>
          </cell>
          <cell r="C12653" t="str">
            <v>und</v>
          </cell>
          <cell r="E12653">
            <v>42598</v>
          </cell>
          <cell r="F12653">
            <v>370040</v>
          </cell>
        </row>
        <row r="12654">
          <cell r="A12654">
            <v>106459</v>
          </cell>
          <cell r="B12654" t="str">
            <v>Tope Caucho Balancin o</v>
          </cell>
          <cell r="C12654" t="str">
            <v>UN</v>
          </cell>
          <cell r="E12654">
            <v>42941</v>
          </cell>
          <cell r="F12654">
            <v>95200</v>
          </cell>
        </row>
        <row r="12656">
          <cell r="A12656">
            <v>2213</v>
          </cell>
          <cell r="B12656" t="str">
            <v>TOPELLANTAS H=15CM;B=0.20M;L=50CM</v>
          </cell>
          <cell r="C12656" t="str">
            <v>UN</v>
          </cell>
          <cell r="D12656" t="str">
            <v>TL003</v>
          </cell>
          <cell r="E12656">
            <v>41080</v>
          </cell>
          <cell r="F12656">
            <v>11717</v>
          </cell>
        </row>
        <row r="12657">
          <cell r="A12657">
            <v>100606</v>
          </cell>
          <cell r="B12657" t="str">
            <v>Topellantas prefabricado</v>
          </cell>
          <cell r="C12657" t="str">
            <v>UN</v>
          </cell>
          <cell r="D12657">
            <v>35020</v>
          </cell>
          <cell r="E12657">
            <v>41080</v>
          </cell>
          <cell r="F12657">
            <v>11717</v>
          </cell>
        </row>
        <row r="12659">
          <cell r="A12659">
            <v>106420</v>
          </cell>
          <cell r="B12659" t="str">
            <v>Torniquete BiderecAcero Inox.Catrax plus brz.abati</v>
          </cell>
          <cell r="C12659" t="str">
            <v>UN</v>
          </cell>
          <cell r="E12659">
            <v>42969</v>
          </cell>
          <cell r="F12659">
            <v>8849300</v>
          </cell>
        </row>
        <row r="12660">
          <cell r="A12660">
            <v>103020</v>
          </cell>
          <cell r="B12660" t="str">
            <v>Trapecio Tubo de 3/4" **</v>
          </cell>
          <cell r="C12660" t="str">
            <v>und</v>
          </cell>
          <cell r="E12660">
            <v>42864</v>
          </cell>
          <cell r="F12660">
            <v>65450</v>
          </cell>
        </row>
        <row r="12661">
          <cell r="A12661">
            <v>106451</v>
          </cell>
          <cell r="B12661" t="str">
            <v>Travezaño para módulo M-5 Tubo Estruct.galv.</v>
          </cell>
          <cell r="C12661" t="str">
            <v>UN</v>
          </cell>
          <cell r="E12661">
            <v>42940</v>
          </cell>
          <cell r="F12661">
            <v>773500</v>
          </cell>
        </row>
        <row r="12662">
          <cell r="A12662">
            <v>102950</v>
          </cell>
          <cell r="B12662" t="str">
            <v>TravezañoTuboGalv.2"Cal.105.(2.00m)***</v>
          </cell>
          <cell r="C12662" t="str">
            <v>UND</v>
          </cell>
          <cell r="E12662">
            <v>42920</v>
          </cell>
          <cell r="F12662">
            <v>142800</v>
          </cell>
        </row>
        <row r="12663">
          <cell r="A12663">
            <v>102951</v>
          </cell>
          <cell r="B12663" t="str">
            <v>TravezañoTuboGalv.2"Cal.105.(2.50m)***</v>
          </cell>
          <cell r="C12663" t="str">
            <v>UND</v>
          </cell>
          <cell r="E12663">
            <v>42920</v>
          </cell>
          <cell r="F12663">
            <v>184450</v>
          </cell>
        </row>
        <row r="12664">
          <cell r="A12664">
            <v>101086</v>
          </cell>
          <cell r="B12664" t="str">
            <v>TUBO HIERRO GALVANIZADO Ø 2 1/2" 3.25mm</v>
          </cell>
          <cell r="C12664" t="str">
            <v>ML</v>
          </cell>
          <cell r="E12664">
            <v>41971</v>
          </cell>
          <cell r="F12664">
            <v>21833</v>
          </cell>
        </row>
        <row r="12665">
          <cell r="A12665">
            <v>100115</v>
          </cell>
          <cell r="B12665" t="str">
            <v>Tubo acero negra Estruct. 2 1/2" e=4.0 mm **</v>
          </cell>
          <cell r="C12665" t="str">
            <v>ML</v>
          </cell>
          <cell r="E12665">
            <v>42914</v>
          </cell>
          <cell r="F12665">
            <v>22808</v>
          </cell>
        </row>
        <row r="12666">
          <cell r="A12666">
            <v>100120</v>
          </cell>
          <cell r="B12666" t="str">
            <v>Tubo acero negra Estruct. 4" e=4.0 mm **</v>
          </cell>
          <cell r="C12666" t="str">
            <v>ML</v>
          </cell>
          <cell r="E12666">
            <v>42914</v>
          </cell>
          <cell r="F12666">
            <v>36557</v>
          </cell>
        </row>
        <row r="12667">
          <cell r="A12667">
            <v>100111</v>
          </cell>
          <cell r="B12667" t="str">
            <v>Tubo acero negra Estruct.Ø1 1/2"e=3 mmx6ml</v>
          </cell>
          <cell r="C12667" t="str">
            <v>ML</v>
          </cell>
          <cell r="E12667">
            <v>41971</v>
          </cell>
          <cell r="F12667">
            <v>10329</v>
          </cell>
        </row>
        <row r="12668">
          <cell r="A12668">
            <v>106464</v>
          </cell>
          <cell r="B12668" t="str">
            <v>Tubo Estruct. 11/4" Cal.3.0mm+pint Electrostát-ML</v>
          </cell>
          <cell r="C12668" t="str">
            <v>und</v>
          </cell>
          <cell r="E12668">
            <v>42942</v>
          </cell>
          <cell r="F12668">
            <v>17017</v>
          </cell>
        </row>
        <row r="12669">
          <cell r="A12669">
            <v>100130</v>
          </cell>
          <cell r="B12669" t="str">
            <v>TuboAceroEstructural Galv.2"e=3.0 mm sin</v>
          </cell>
          <cell r="C12669" t="str">
            <v>ML</v>
          </cell>
          <cell r="E12669">
            <v>42857</v>
          </cell>
          <cell r="F12669">
            <v>22231.81</v>
          </cell>
        </row>
        <row r="12670">
          <cell r="A12670">
            <v>100138</v>
          </cell>
          <cell r="B12670" t="str">
            <v>TuboAceroEstructuralGalv.4"e=4.0mmsinrosca6m</v>
          </cell>
          <cell r="C12670" t="str">
            <v>ML</v>
          </cell>
          <cell r="E12670">
            <v>42800</v>
          </cell>
          <cell r="F12670">
            <v>57390</v>
          </cell>
        </row>
        <row r="12671">
          <cell r="A12671">
            <v>100110</v>
          </cell>
          <cell r="B12671" t="str">
            <v>TuboAceroNegra Estruct. Ø1 1/2"e=3.0 mmX6ml</v>
          </cell>
          <cell r="C12671" t="str">
            <v>ML</v>
          </cell>
          <cell r="E12671">
            <v>42934</v>
          </cell>
          <cell r="F12671">
            <v>11256</v>
          </cell>
        </row>
        <row r="12672">
          <cell r="A12672">
            <v>103016</v>
          </cell>
          <cell r="B12672" t="str">
            <v>Tunel en Fibra de Vidrio **</v>
          </cell>
          <cell r="C12672" t="str">
            <v>und</v>
          </cell>
          <cell r="E12672">
            <v>42864</v>
          </cell>
          <cell r="F12672">
            <v>416500</v>
          </cell>
        </row>
        <row r="12673">
          <cell r="A12673">
            <v>103746</v>
          </cell>
          <cell r="B12673" t="str">
            <v>VALLA ESPECIAL 6X3 angulo de 2"x 3/16"</v>
          </cell>
          <cell r="C12673" t="str">
            <v>UN</v>
          </cell>
          <cell r="E12673">
            <v>42865</v>
          </cell>
          <cell r="F12673">
            <v>3557430</v>
          </cell>
        </row>
        <row r="12674">
          <cell r="A12674">
            <v>103820</v>
          </cell>
          <cell r="B12674" t="str">
            <v>VALLA ESPECIAL 6X3 ( SOLO BANNER )</v>
          </cell>
          <cell r="C12674" t="str">
            <v>UN</v>
          </cell>
          <cell r="E12674">
            <v>42916</v>
          </cell>
          <cell r="F12674">
            <v>650000</v>
          </cell>
        </row>
        <row r="12675">
          <cell r="A12675">
            <v>103819</v>
          </cell>
          <cell r="B12675" t="str">
            <v>VALLA ESPECIAL 6X3 ( SOLO LAMINA Y</v>
          </cell>
          <cell r="C12675" t="str">
            <v>UN</v>
          </cell>
          <cell r="E12675">
            <v>42865</v>
          </cell>
          <cell r="F12675">
            <v>1267181</v>
          </cell>
        </row>
        <row r="12677">
          <cell r="A12677">
            <v>100700</v>
          </cell>
          <cell r="B12677" t="str">
            <v>Valla informativa de obra 1.50X2.50M (sumi+insta)l</v>
          </cell>
          <cell r="C12677" t="str">
            <v>UN</v>
          </cell>
          <cell r="D12677" t="str">
            <v>SC-120</v>
          </cell>
          <cell r="E12677">
            <v>42793</v>
          </cell>
          <cell r="F12677">
            <v>571200</v>
          </cell>
        </row>
        <row r="12679">
          <cell r="A12679">
            <v>104638</v>
          </cell>
          <cell r="B12679" t="str">
            <v>VALLA PARA MÓDULOS</v>
          </cell>
          <cell r="C12679" t="str">
            <v>UN</v>
          </cell>
          <cell r="E12679">
            <v>41491</v>
          </cell>
          <cell r="F12679">
            <v>1500000</v>
          </cell>
        </row>
        <row r="12680">
          <cell r="A12680">
            <v>103799</v>
          </cell>
          <cell r="B12680" t="str">
            <v>VALLAS INSTRUCCIÓN 3 EJERCICIOS</v>
          </cell>
          <cell r="C12680" t="str">
            <v>UN</v>
          </cell>
          <cell r="E12680">
            <v>41242</v>
          </cell>
          <cell r="F12680">
            <v>895000</v>
          </cell>
        </row>
        <row r="12681">
          <cell r="A12681">
            <v>105986</v>
          </cell>
          <cell r="B12681" t="str">
            <v>VallasObstáculosAtletisto- (3)</v>
          </cell>
          <cell r="C12681" t="str">
            <v>JG</v>
          </cell>
          <cell r="E12681">
            <v>42829</v>
          </cell>
          <cell r="F12681">
            <v>11253253</v>
          </cell>
        </row>
        <row r="12682">
          <cell r="A12682">
            <v>105985</v>
          </cell>
          <cell r="B12682" t="str">
            <v>VallasPistaAtletisto-80Unidades/Juego(Sumini)</v>
          </cell>
          <cell r="C12682" t="str">
            <v>JG</v>
          </cell>
          <cell r="E12682">
            <v>42829</v>
          </cell>
          <cell r="F12682">
            <v>67718692</v>
          </cell>
        </row>
        <row r="12683">
          <cell r="A12683">
            <v>102496</v>
          </cell>
          <cell r="B12683" t="str">
            <v>Varilla de 3/8" Zincada (Sumin) **</v>
          </cell>
          <cell r="C12683" t="str">
            <v>mL</v>
          </cell>
          <cell r="E12683">
            <v>40158</v>
          </cell>
          <cell r="F12683">
            <v>1500</v>
          </cell>
        </row>
        <row r="12684">
          <cell r="A12684">
            <v>102975</v>
          </cell>
          <cell r="B12684" t="str">
            <v>VARILLA ROSCADA 3/4" (1M) (Mobiliario Parques)</v>
          </cell>
          <cell r="C12684" t="str">
            <v>UN</v>
          </cell>
          <cell r="E12684">
            <v>42859</v>
          </cell>
          <cell r="F12684">
            <v>10632</v>
          </cell>
        </row>
        <row r="12685">
          <cell r="A12685">
            <v>105261</v>
          </cell>
          <cell r="B12685" t="str">
            <v>ZIG ZAG PARA GIMNASIO CANINO</v>
          </cell>
          <cell r="C12685" t="str">
            <v>UND</v>
          </cell>
          <cell r="E12685">
            <v>41880</v>
          </cell>
          <cell r="F12685">
            <v>850000</v>
          </cell>
        </row>
        <row r="12686">
          <cell r="A12686">
            <v>105989</v>
          </cell>
          <cell r="B12686" t="str">
            <v>Zona de</v>
          </cell>
          <cell r="C12686" t="str">
            <v>UN</v>
          </cell>
          <cell r="E12686">
            <v>42829</v>
          </cell>
          <cell r="F12686">
            <v>44500000</v>
          </cell>
        </row>
        <row r="12689">
          <cell r="A12689">
            <v>44</v>
          </cell>
          <cell r="C12689" t="str">
            <v>INST. DE GAS</v>
          </cell>
        </row>
        <row r="12692">
          <cell r="A12692">
            <v>2227</v>
          </cell>
          <cell r="B12692" t="str">
            <v>ADAPTADOR HEMBRA CU DE ½</v>
          </cell>
          <cell r="C12692" t="str">
            <v>UN</v>
          </cell>
          <cell r="E12692">
            <v>40121</v>
          </cell>
          <cell r="F12692">
            <v>2275</v>
          </cell>
        </row>
        <row r="12693">
          <cell r="A12693">
            <v>1611</v>
          </cell>
          <cell r="B12693" t="str">
            <v>ADAPTADOR MACHO CU DE ½</v>
          </cell>
          <cell r="C12693" t="str">
            <v>UN</v>
          </cell>
          <cell r="E12693">
            <v>40121</v>
          </cell>
          <cell r="F12693">
            <v>1530</v>
          </cell>
        </row>
        <row r="12694">
          <cell r="A12694">
            <v>101841</v>
          </cell>
          <cell r="B12694" t="str">
            <v>ADAPTADOR RACOR PARA ORINAL**</v>
          </cell>
          <cell r="C12694" t="str">
            <v>UN</v>
          </cell>
          <cell r="E12694">
            <v>40121</v>
          </cell>
          <cell r="F12694">
            <v>3500</v>
          </cell>
        </row>
        <row r="12697">
          <cell r="B12697" t="str">
            <v>Tekhne Ltda. Control Integral de Obras</v>
          </cell>
        </row>
        <row r="12701">
          <cell r="B12701" t="str">
            <v>Listado de Insumos</v>
          </cell>
        </row>
        <row r="12703">
          <cell r="A12703">
            <v>43132</v>
          </cell>
          <cell r="C12703" t="str">
            <v>INSTITUTO DISTRITAL DE RECREACION Y</v>
          </cell>
          <cell r="E12703" t="str">
            <v>Página **</v>
          </cell>
        </row>
        <row r="12706">
          <cell r="A12706" t="str">
            <v>Código</v>
          </cell>
          <cell r="B12706" t="str">
            <v>Descripción</v>
          </cell>
          <cell r="D12706" t="str">
            <v>Unidad</v>
          </cell>
          <cell r="F12706" t="str">
            <v>Referencia</v>
          </cell>
        </row>
        <row r="12709">
          <cell r="A12709">
            <v>3789</v>
          </cell>
          <cell r="B12709" t="str">
            <v>ANCLAJES (GRAPA + CHAZOS + CLAVOS)</v>
          </cell>
          <cell r="C12709" t="str">
            <v>UN</v>
          </cell>
          <cell r="E12709">
            <v>40121</v>
          </cell>
          <cell r="F12709">
            <v>140</v>
          </cell>
        </row>
        <row r="12711">
          <cell r="A12711">
            <v>100954</v>
          </cell>
          <cell r="B12711" t="str">
            <v>CERTIFICAC.DE PUNTO CAT-5</v>
          </cell>
          <cell r="C12711" t="str">
            <v>UN</v>
          </cell>
          <cell r="D12711" t="str">
            <v>.</v>
          </cell>
          <cell r="E12711">
            <v>40353</v>
          </cell>
          <cell r="F12711">
            <v>18200</v>
          </cell>
        </row>
        <row r="12713">
          <cell r="A12713">
            <v>106393</v>
          </cell>
          <cell r="B12713" t="str">
            <v>CIRCUITO IMPRESO CALENTADOR A GAS</v>
          </cell>
          <cell r="C12713" t="str">
            <v>und</v>
          </cell>
          <cell r="E12713">
            <v>42877</v>
          </cell>
          <cell r="F12713">
            <v>57600</v>
          </cell>
        </row>
        <row r="12714">
          <cell r="A12714">
            <v>3765</v>
          </cell>
          <cell r="B12714" t="str">
            <v>CODO 3/8" AG</v>
          </cell>
          <cell r="C12714" t="str">
            <v>UN</v>
          </cell>
          <cell r="E12714">
            <v>40121</v>
          </cell>
          <cell r="F12714">
            <v>2021</v>
          </cell>
        </row>
        <row r="12715">
          <cell r="A12715">
            <v>727</v>
          </cell>
          <cell r="B12715" t="str">
            <v>CODO CU 90° DE ½</v>
          </cell>
          <cell r="C12715" t="str">
            <v>UN</v>
          </cell>
          <cell r="E12715">
            <v>40121</v>
          </cell>
          <cell r="F12715">
            <v>732</v>
          </cell>
        </row>
        <row r="12716">
          <cell r="A12716">
            <v>730</v>
          </cell>
          <cell r="B12716" t="str">
            <v>CODO ROSCA SOLDADO CU 90° DE ½ C x F</v>
          </cell>
          <cell r="C12716" t="str">
            <v>UN</v>
          </cell>
          <cell r="E12716">
            <v>40121</v>
          </cell>
          <cell r="F12716">
            <v>3300</v>
          </cell>
        </row>
        <row r="12718">
          <cell r="A12718">
            <v>3826</v>
          </cell>
          <cell r="B12718" t="str">
            <v>CONEXION GASODOMESTICO</v>
          </cell>
          <cell r="C12718" t="str">
            <v>ML</v>
          </cell>
          <cell r="D12718" t="str">
            <v>Acero Flexom</v>
          </cell>
          <cell r="E12718">
            <v>40121</v>
          </cell>
          <cell r="F12718">
            <v>30000</v>
          </cell>
        </row>
        <row r="12720">
          <cell r="A12720">
            <v>3830</v>
          </cell>
          <cell r="B12720" t="str">
            <v>ELEVADOR GAS DE ½"</v>
          </cell>
          <cell r="C12720" t="str">
            <v>UN</v>
          </cell>
          <cell r="E12720">
            <v>40121</v>
          </cell>
          <cell r="F12720">
            <v>12000</v>
          </cell>
        </row>
        <row r="12721">
          <cell r="A12721">
            <v>3812</v>
          </cell>
          <cell r="B12721" t="str">
            <v>EQUIPO DE GAS PROPANO</v>
          </cell>
          <cell r="C12721" t="str">
            <v>UN</v>
          </cell>
          <cell r="E12721">
            <v>40813</v>
          </cell>
          <cell r="F12721">
            <v>142000</v>
          </cell>
        </row>
        <row r="12723">
          <cell r="A12723">
            <v>3811</v>
          </cell>
          <cell r="B12723" t="str">
            <v>FUNDENTE</v>
          </cell>
          <cell r="C12723" t="str">
            <v>LB</v>
          </cell>
          <cell r="D12723" t="str">
            <v>16 Onzas</v>
          </cell>
          <cell r="E12723">
            <v>42878</v>
          </cell>
          <cell r="F12723">
            <v>10829</v>
          </cell>
        </row>
        <row r="12725">
          <cell r="A12725">
            <v>106394</v>
          </cell>
          <cell r="B12725" t="str">
            <v>INSTALACIÓN CIRCUITO IMPRESO THERM</v>
          </cell>
          <cell r="C12725" t="str">
            <v>und</v>
          </cell>
          <cell r="E12725">
            <v>42877</v>
          </cell>
          <cell r="F12725">
            <v>95000</v>
          </cell>
        </row>
        <row r="12727">
          <cell r="A12727">
            <v>3858</v>
          </cell>
          <cell r="B12727" t="str">
            <v>INSTALACION INT. PUNTO ADICIONAL x 3 MTS</v>
          </cell>
          <cell r="C12727" t="str">
            <v>UN</v>
          </cell>
          <cell r="D12727" t="str">
            <v>hasta 5 mtr</v>
          </cell>
          <cell r="E12727">
            <v>40121</v>
          </cell>
          <cell r="F12727">
            <v>150000</v>
          </cell>
        </row>
        <row r="12728">
          <cell r="A12728">
            <v>3853</v>
          </cell>
          <cell r="B12728" t="str">
            <v>INSTALACION INT. PUNTO PPAL 18 MTS e=1,2</v>
          </cell>
          <cell r="C12728" t="str">
            <v>UN</v>
          </cell>
          <cell r="D12728" t="str">
            <v>hasta 18mtr</v>
          </cell>
          <cell r="E12728">
            <v>40121</v>
          </cell>
          <cell r="F12728">
            <v>700000</v>
          </cell>
        </row>
        <row r="12729">
          <cell r="A12729">
            <v>3854</v>
          </cell>
          <cell r="B12729" t="str">
            <v>INSTALACION INT. PUNTO PPAL. 18 MTS</v>
          </cell>
          <cell r="C12729" t="str">
            <v>UN</v>
          </cell>
          <cell r="D12729" t="str">
            <v>hasta 18 mtr</v>
          </cell>
          <cell r="E12729">
            <v>40121</v>
          </cell>
          <cell r="F12729">
            <v>650000</v>
          </cell>
        </row>
        <row r="12730">
          <cell r="A12730">
            <v>3855</v>
          </cell>
          <cell r="B12730" t="str">
            <v>INSTALACION INT. PUNTO PPAL. 18 MTS</v>
          </cell>
          <cell r="C12730" t="str">
            <v>UN</v>
          </cell>
          <cell r="D12730" t="str">
            <v>hasta 18 mtr</v>
          </cell>
          <cell r="E12730">
            <v>40121</v>
          </cell>
          <cell r="F12730">
            <v>700000</v>
          </cell>
        </row>
        <row r="12731">
          <cell r="A12731">
            <v>3856</v>
          </cell>
          <cell r="B12731" t="str">
            <v>INSTALACION INT. PUNTO PPAL. 18 MTS</v>
          </cell>
          <cell r="C12731" t="str">
            <v>UN</v>
          </cell>
          <cell r="D12731" t="str">
            <v>hasta 18 mtr</v>
          </cell>
          <cell r="E12731">
            <v>40121</v>
          </cell>
          <cell r="F12731">
            <v>750000</v>
          </cell>
        </row>
        <row r="12732">
          <cell r="A12732">
            <v>3857</v>
          </cell>
          <cell r="B12732" t="str">
            <v>INSTALACION INT. PUNTO PPAL. 18 MTS</v>
          </cell>
          <cell r="C12732" t="str">
            <v>UN</v>
          </cell>
          <cell r="D12732" t="str">
            <v>hasta 18 mtr</v>
          </cell>
          <cell r="E12732">
            <v>40121</v>
          </cell>
          <cell r="F12732">
            <v>800000</v>
          </cell>
        </row>
        <row r="12734">
          <cell r="A12734">
            <v>3864</v>
          </cell>
          <cell r="B12734" t="str">
            <v>INSTALACION PUNTO PPAL.MULTIF. 1er piso</v>
          </cell>
          <cell r="C12734" t="str">
            <v>UN</v>
          </cell>
          <cell r="E12734">
            <v>40121</v>
          </cell>
          <cell r="F12734">
            <v>550000</v>
          </cell>
        </row>
        <row r="12735">
          <cell r="A12735">
            <v>3871</v>
          </cell>
          <cell r="B12735" t="str">
            <v>INSTALACION PUNTO PPAL.MULTIF. 1er piso</v>
          </cell>
          <cell r="C12735" t="str">
            <v>UN</v>
          </cell>
          <cell r="E12735">
            <v>40121</v>
          </cell>
          <cell r="F12735">
            <v>550000</v>
          </cell>
        </row>
        <row r="12736">
          <cell r="A12736">
            <v>3877</v>
          </cell>
          <cell r="B12736" t="str">
            <v>INSTALACION PUNTO PPAL.MULTIF. 1er piso</v>
          </cell>
          <cell r="C12736" t="str">
            <v>UN</v>
          </cell>
          <cell r="E12736">
            <v>40121</v>
          </cell>
          <cell r="F12736">
            <v>550000</v>
          </cell>
        </row>
        <row r="12737">
          <cell r="A12737">
            <v>3882</v>
          </cell>
          <cell r="B12737" t="str">
            <v>INSTALACION PUNTO PPAL.MULTIF. 1er piso</v>
          </cell>
          <cell r="C12737" t="str">
            <v>UN</v>
          </cell>
          <cell r="E12737">
            <v>40121</v>
          </cell>
          <cell r="F12737">
            <v>550000</v>
          </cell>
        </row>
        <row r="12739">
          <cell r="A12739">
            <v>3866</v>
          </cell>
          <cell r="B12739" t="str">
            <v>INSTALACION PUNTO PPAL.MULTIF. 2do piso</v>
          </cell>
          <cell r="C12739" t="str">
            <v>UN</v>
          </cell>
          <cell r="D12739" t="str">
            <v>1"</v>
          </cell>
          <cell r="E12739">
            <v>40121</v>
          </cell>
          <cell r="F12739">
            <v>600000</v>
          </cell>
        </row>
        <row r="12740">
          <cell r="A12740">
            <v>3872</v>
          </cell>
          <cell r="B12740" t="str">
            <v>INSTALACION PUNTO PPAL.MULTIF. 2do piso</v>
          </cell>
          <cell r="C12740" t="str">
            <v>UN</v>
          </cell>
          <cell r="D12740" t="str">
            <v>1"</v>
          </cell>
          <cell r="E12740">
            <v>40121</v>
          </cell>
          <cell r="F12740">
            <v>650000</v>
          </cell>
        </row>
        <row r="12741">
          <cell r="A12741">
            <v>3865</v>
          </cell>
          <cell r="B12741" t="str">
            <v>INSTALACION PUNTO PPAL.MULTIF. 2do piso</v>
          </cell>
          <cell r="C12741" t="str">
            <v>UN</v>
          </cell>
          <cell r="D12741" t="str">
            <v>1"</v>
          </cell>
          <cell r="E12741">
            <v>40121</v>
          </cell>
          <cell r="F12741">
            <v>650000</v>
          </cell>
        </row>
        <row r="12742">
          <cell r="A12742">
            <v>3883</v>
          </cell>
          <cell r="B12742" t="str">
            <v>INSTALACION PUNTO PPAL.MULTIF. 2do piso</v>
          </cell>
          <cell r="C12742" t="str">
            <v>UN</v>
          </cell>
          <cell r="D12742" t="str">
            <v>1"</v>
          </cell>
          <cell r="E12742">
            <v>40121</v>
          </cell>
          <cell r="F12742">
            <v>650000</v>
          </cell>
        </row>
        <row r="12744">
          <cell r="A12744">
            <v>3861</v>
          </cell>
          <cell r="B12744" t="str">
            <v>INSTALACION PUNTO PPAL.MULTIF. 3ro piso</v>
          </cell>
          <cell r="C12744" t="str">
            <v>UN</v>
          </cell>
          <cell r="E12744">
            <v>40121</v>
          </cell>
          <cell r="F12744">
            <v>650000</v>
          </cell>
        </row>
        <row r="12745">
          <cell r="A12745">
            <v>3868</v>
          </cell>
          <cell r="B12745" t="str">
            <v>INSTALACION PUNTO PPAL.MULTIF. 3ro piso</v>
          </cell>
          <cell r="C12745" t="str">
            <v>UN</v>
          </cell>
          <cell r="E12745">
            <v>40121</v>
          </cell>
          <cell r="F12745">
            <v>700000</v>
          </cell>
        </row>
        <row r="12746">
          <cell r="A12746">
            <v>3873</v>
          </cell>
          <cell r="B12746" t="str">
            <v>INSTALACION PUNTO PPAL.MULTIF. 3ro piso</v>
          </cell>
          <cell r="C12746" t="str">
            <v>UN</v>
          </cell>
          <cell r="E12746">
            <v>40121</v>
          </cell>
          <cell r="F12746">
            <v>700000</v>
          </cell>
        </row>
        <row r="12747">
          <cell r="A12747">
            <v>3878</v>
          </cell>
          <cell r="B12747" t="str">
            <v>INSTALACION PUNTO PPAL.MULTIF. 3ro piso</v>
          </cell>
          <cell r="C12747" t="str">
            <v>UN</v>
          </cell>
          <cell r="E12747">
            <v>40121</v>
          </cell>
          <cell r="F12747">
            <v>700000</v>
          </cell>
        </row>
        <row r="12748">
          <cell r="A12748">
            <v>3884</v>
          </cell>
          <cell r="B12748" t="str">
            <v>INSTALACION PUNTO PPAL.MULTIF. 3ro piso</v>
          </cell>
          <cell r="C12748" t="str">
            <v>UN</v>
          </cell>
          <cell r="E12748">
            <v>40121</v>
          </cell>
          <cell r="F12748">
            <v>700000</v>
          </cell>
        </row>
        <row r="12749">
          <cell r="A12749">
            <v>3869</v>
          </cell>
          <cell r="B12749" t="str">
            <v>INSTALACION PUNTO PPAL.MULTIF. 4to piso</v>
          </cell>
          <cell r="C12749" t="str">
            <v>UN</v>
          </cell>
          <cell r="E12749">
            <v>40121</v>
          </cell>
          <cell r="F12749">
            <v>750000</v>
          </cell>
        </row>
        <row r="12750">
          <cell r="A12750">
            <v>3874</v>
          </cell>
          <cell r="B12750" t="str">
            <v>INSTALACION PUNTO PPAL.MULTIF. 4to piso</v>
          </cell>
          <cell r="C12750" t="str">
            <v>UN</v>
          </cell>
          <cell r="E12750">
            <v>40121</v>
          </cell>
          <cell r="F12750">
            <v>750000</v>
          </cell>
        </row>
        <row r="12751">
          <cell r="A12751">
            <v>3879</v>
          </cell>
          <cell r="B12751" t="str">
            <v>INSTALACION PUNTO PPAL.MULTIF. 4to piso</v>
          </cell>
          <cell r="C12751" t="str">
            <v>UN</v>
          </cell>
          <cell r="E12751">
            <v>40121</v>
          </cell>
          <cell r="F12751">
            <v>750000</v>
          </cell>
        </row>
        <row r="12752">
          <cell r="A12752">
            <v>3885</v>
          </cell>
          <cell r="B12752" t="str">
            <v>INSTALACION PUNTO PPAL.MULTIF. 4to piso</v>
          </cell>
          <cell r="C12752" t="str">
            <v>UN</v>
          </cell>
          <cell r="E12752">
            <v>40121</v>
          </cell>
          <cell r="F12752">
            <v>750000</v>
          </cell>
        </row>
        <row r="12753">
          <cell r="A12753">
            <v>3863</v>
          </cell>
          <cell r="B12753" t="str">
            <v>INSTALACION PUNTO PPAL.MULTIF. 5to piso</v>
          </cell>
          <cell r="C12753" t="str">
            <v>UN</v>
          </cell>
          <cell r="E12753">
            <v>40121</v>
          </cell>
          <cell r="F12753">
            <v>800000</v>
          </cell>
        </row>
        <row r="12754">
          <cell r="A12754">
            <v>3870</v>
          </cell>
          <cell r="B12754" t="str">
            <v>INSTALACION PUNTO PPAL.MULTIF. 5to piso</v>
          </cell>
          <cell r="C12754" t="str">
            <v>UN</v>
          </cell>
          <cell r="E12754">
            <v>40121</v>
          </cell>
          <cell r="F12754">
            <v>800000</v>
          </cell>
        </row>
        <row r="12755">
          <cell r="A12755">
            <v>3875</v>
          </cell>
          <cell r="B12755" t="str">
            <v>INSTALACION PUNTO PPAL.MULTIF. 5to piso</v>
          </cell>
          <cell r="C12755" t="str">
            <v>UN</v>
          </cell>
          <cell r="E12755">
            <v>40121</v>
          </cell>
          <cell r="F12755">
            <v>800000</v>
          </cell>
        </row>
        <row r="12756">
          <cell r="A12756">
            <v>3880</v>
          </cell>
          <cell r="B12756" t="str">
            <v>INSTALACION PUNTO PPAL.MULTIF. 5to piso</v>
          </cell>
          <cell r="C12756" t="str">
            <v>UN</v>
          </cell>
          <cell r="E12756">
            <v>40121</v>
          </cell>
          <cell r="F12756">
            <v>800000</v>
          </cell>
        </row>
        <row r="12757">
          <cell r="A12757">
            <v>3886</v>
          </cell>
          <cell r="B12757" t="str">
            <v>INSTALACION PUNTO PPAL.MULTIF. 5to piso</v>
          </cell>
          <cell r="C12757" t="str">
            <v>UN</v>
          </cell>
          <cell r="E12757">
            <v>40121</v>
          </cell>
          <cell r="F12757">
            <v>800000</v>
          </cell>
        </row>
        <row r="12758">
          <cell r="A12758">
            <v>3876</v>
          </cell>
          <cell r="B12758" t="str">
            <v>INSTALACION PUNTO PPAL.MULTIF. 6to piso</v>
          </cell>
          <cell r="C12758" t="str">
            <v>UN</v>
          </cell>
          <cell r="E12758">
            <v>40121</v>
          </cell>
          <cell r="F12758">
            <v>850000</v>
          </cell>
        </row>
        <row r="12759">
          <cell r="A12759">
            <v>3881</v>
          </cell>
          <cell r="B12759" t="str">
            <v>INSTALACION PUNTO PPAL.MULTIF. 6to piso</v>
          </cell>
          <cell r="C12759" t="str">
            <v>UN</v>
          </cell>
          <cell r="E12759">
            <v>40121</v>
          </cell>
          <cell r="F12759">
            <v>850000</v>
          </cell>
        </row>
        <row r="12760">
          <cell r="A12760">
            <v>3887</v>
          </cell>
          <cell r="B12760" t="str">
            <v>INSTALACION PUNTO PPAL.MULTIF. 6to piso</v>
          </cell>
          <cell r="C12760" t="str">
            <v>UN</v>
          </cell>
          <cell r="E12760">
            <v>40121</v>
          </cell>
          <cell r="F12760">
            <v>850000</v>
          </cell>
        </row>
        <row r="12761">
          <cell r="A12761">
            <v>3889</v>
          </cell>
          <cell r="B12761" t="str">
            <v>INSTALACION PUNTO PPAL.MULTIF. 7to piso</v>
          </cell>
          <cell r="C12761" t="str">
            <v>UN</v>
          </cell>
          <cell r="E12761">
            <v>40121</v>
          </cell>
          <cell r="F12761">
            <v>850000</v>
          </cell>
        </row>
        <row r="12762">
          <cell r="A12762">
            <v>1286</v>
          </cell>
          <cell r="B12762" t="str">
            <v>LIMPIADOR PVC x 1/4 GAL. S/NORMA ICONTEC</v>
          </cell>
          <cell r="C12762" t="str">
            <v>UN</v>
          </cell>
          <cell r="E12762">
            <v>42762</v>
          </cell>
          <cell r="F12762">
            <v>21269</v>
          </cell>
        </row>
        <row r="12763">
          <cell r="A12763">
            <v>101079</v>
          </cell>
          <cell r="B12763" t="str">
            <v>LIMPIADOR Rinse de Gloriel (Ladrillo )</v>
          </cell>
          <cell r="C12763" t="str">
            <v>GLN</v>
          </cell>
          <cell r="E12763">
            <v>40121</v>
          </cell>
          <cell r="F12763">
            <v>32800</v>
          </cell>
        </row>
        <row r="12764">
          <cell r="A12764">
            <v>3834</v>
          </cell>
          <cell r="B12764" t="str">
            <v>LIMPIADOR Y DESENGRASANTE ECOL-7070</v>
          </cell>
          <cell r="C12764" t="str">
            <v>UN</v>
          </cell>
          <cell r="E12764">
            <v>42819</v>
          </cell>
          <cell r="F12764">
            <v>47147</v>
          </cell>
        </row>
        <row r="12765">
          <cell r="A12765">
            <v>104749</v>
          </cell>
          <cell r="B12765" t="str">
            <v>LOCTIGAS - GASTOP F/ALTA 36ml</v>
          </cell>
          <cell r="C12765" t="str">
            <v>UN</v>
          </cell>
          <cell r="E12765">
            <v>42836</v>
          </cell>
          <cell r="F12765">
            <v>8900</v>
          </cell>
        </row>
        <row r="12766">
          <cell r="A12766">
            <v>3762</v>
          </cell>
          <cell r="B12766" t="str">
            <v>LOCTIGAS F/MEDIA 40ml</v>
          </cell>
          <cell r="C12766" t="str">
            <v>UN</v>
          </cell>
          <cell r="E12766">
            <v>40121</v>
          </cell>
          <cell r="F12766">
            <v>15098</v>
          </cell>
        </row>
        <row r="12767">
          <cell r="A12767">
            <v>104154</v>
          </cell>
          <cell r="B12767" t="str">
            <v>LOCTITE (3 ONZAS)</v>
          </cell>
          <cell r="C12767" t="str">
            <v>und</v>
          </cell>
          <cell r="E12767">
            <v>40749</v>
          </cell>
          <cell r="F12767">
            <v>9484</v>
          </cell>
        </row>
        <row r="12768">
          <cell r="A12768">
            <v>3568</v>
          </cell>
          <cell r="B12768" t="str">
            <v>MANGUERA HOMOLOGADA .80cmx38"</v>
          </cell>
          <cell r="C12768" t="str">
            <v>UN</v>
          </cell>
          <cell r="E12768">
            <v>40121</v>
          </cell>
          <cell r="F12768">
            <v>45000</v>
          </cell>
        </row>
        <row r="12770">
          <cell r="B12770" t="str">
            <v>Tekhne Ltda. Control Integral de Obras</v>
          </cell>
        </row>
        <row r="12774">
          <cell r="B12774" t="str">
            <v>Listado de Insumos</v>
          </cell>
        </row>
        <row r="12776">
          <cell r="A12776">
            <v>43132</v>
          </cell>
          <cell r="C12776" t="str">
            <v>INSTITUTO DISTRITAL DE RECREACION Y</v>
          </cell>
          <cell r="E12776" t="str">
            <v>Página **</v>
          </cell>
        </row>
        <row r="12779">
          <cell r="A12779" t="str">
            <v>Código</v>
          </cell>
          <cell r="B12779" t="str">
            <v>Descripción</v>
          </cell>
          <cell r="D12779" t="str">
            <v>Unidad</v>
          </cell>
          <cell r="F12779" t="str">
            <v>Referencia</v>
          </cell>
        </row>
        <row r="12782">
          <cell r="A12782">
            <v>104157</v>
          </cell>
          <cell r="B12782" t="str">
            <v>MANOMETRO GAS 1-10PSI - CARATULA 2 1/2"</v>
          </cell>
          <cell r="C12782" t="str">
            <v>und</v>
          </cell>
          <cell r="E12782">
            <v>40751</v>
          </cell>
          <cell r="F12782">
            <v>139200</v>
          </cell>
        </row>
        <row r="12783">
          <cell r="A12783">
            <v>106395</v>
          </cell>
          <cell r="B12783" t="str">
            <v>MANTENIMIENTO CALENTADOR A GAS BOSH</v>
          </cell>
          <cell r="C12783" t="str">
            <v>und</v>
          </cell>
          <cell r="E12783">
            <v>42877</v>
          </cell>
          <cell r="F12783">
            <v>150000</v>
          </cell>
        </row>
        <row r="12784">
          <cell r="A12784">
            <v>3760</v>
          </cell>
          <cell r="B12784" t="str">
            <v>MEDIDOR GAS 2.5</v>
          </cell>
          <cell r="C12784" t="str">
            <v>UN</v>
          </cell>
          <cell r="E12784">
            <v>40121</v>
          </cell>
          <cell r="F12784">
            <v>448200</v>
          </cell>
        </row>
        <row r="12785">
          <cell r="A12785">
            <v>3822</v>
          </cell>
          <cell r="B12785" t="str">
            <v>NICHO 37x20x10cm</v>
          </cell>
          <cell r="C12785" t="str">
            <v>UN</v>
          </cell>
          <cell r="E12785">
            <v>40121</v>
          </cell>
          <cell r="F12785">
            <v>35000</v>
          </cell>
        </row>
        <row r="12787">
          <cell r="A12787">
            <v>3821</v>
          </cell>
          <cell r="B12787" t="str">
            <v>OBRA CIVIL EMPOTRADO 37x20x10cm</v>
          </cell>
          <cell r="C12787" t="str">
            <v>UN</v>
          </cell>
          <cell r="D12787" t="str">
            <v>C.M.</v>
          </cell>
          <cell r="E12787">
            <v>40121</v>
          </cell>
          <cell r="F12787">
            <v>30000</v>
          </cell>
        </row>
        <row r="12788">
          <cell r="A12788">
            <v>3820</v>
          </cell>
          <cell r="B12788" t="str">
            <v>OBRA CIVIL NICHO 37x20x10cm</v>
          </cell>
          <cell r="C12788" t="str">
            <v>UN</v>
          </cell>
          <cell r="D12788" t="str">
            <v>POYO</v>
          </cell>
          <cell r="E12788">
            <v>40121</v>
          </cell>
          <cell r="F12788">
            <v>25000</v>
          </cell>
        </row>
        <row r="12790">
          <cell r="A12790">
            <v>3809</v>
          </cell>
          <cell r="B12790" t="str">
            <v>PEGANTE O SELLANTE Fuerza Media (36gr)</v>
          </cell>
          <cell r="C12790" t="str">
            <v>UN</v>
          </cell>
          <cell r="E12790">
            <v>41425</v>
          </cell>
          <cell r="F12790">
            <v>6612</v>
          </cell>
        </row>
        <row r="12792">
          <cell r="A12792">
            <v>102941</v>
          </cell>
          <cell r="B12792" t="str">
            <v>PRUEBA PARA CERTIFICAC.DE PUNTOS</v>
          </cell>
          <cell r="C12792" t="str">
            <v>UN</v>
          </cell>
          <cell r="D12792" t="str">
            <v>.</v>
          </cell>
          <cell r="E12792">
            <v>40121</v>
          </cell>
          <cell r="F12792">
            <v>35900</v>
          </cell>
        </row>
        <row r="12793">
          <cell r="A12793">
            <v>3827</v>
          </cell>
          <cell r="B12793" t="str">
            <v>PRUEBA HERMETICIDAD</v>
          </cell>
          <cell r="C12793" t="str">
            <v>UN</v>
          </cell>
          <cell r="D12793" t="str">
            <v>.</v>
          </cell>
          <cell r="E12793">
            <v>40121</v>
          </cell>
          <cell r="F12793">
            <v>30000</v>
          </cell>
        </row>
        <row r="12795">
          <cell r="A12795">
            <v>103454</v>
          </cell>
          <cell r="B12795" t="str">
            <v>REDUCCION-PEAD-160X110-PE100PN10**</v>
          </cell>
          <cell r="C12795" t="str">
            <v>UN</v>
          </cell>
          <cell r="E12795">
            <v>40477</v>
          </cell>
          <cell r="F12795">
            <v>107716</v>
          </cell>
        </row>
        <row r="12796">
          <cell r="A12796">
            <v>3836</v>
          </cell>
          <cell r="B12796" t="str">
            <v>REGULADOR E-METER</v>
          </cell>
          <cell r="C12796" t="str">
            <v>UN</v>
          </cell>
          <cell r="E12796">
            <v>40121</v>
          </cell>
          <cell r="F12796">
            <v>60000</v>
          </cell>
        </row>
        <row r="12797">
          <cell r="A12797">
            <v>104155</v>
          </cell>
          <cell r="B12797" t="str">
            <v>REGULADOR GAS 2 ETAPA Ø2"</v>
          </cell>
          <cell r="C12797" t="str">
            <v>und</v>
          </cell>
          <cell r="E12797">
            <v>40750</v>
          </cell>
          <cell r="F12797">
            <v>870000</v>
          </cell>
        </row>
        <row r="12798">
          <cell r="A12798">
            <v>3761</v>
          </cell>
          <cell r="B12798" t="str">
            <v>REGULADOR GAS RP 40</v>
          </cell>
          <cell r="C12798" t="str">
            <v>UN</v>
          </cell>
          <cell r="E12798">
            <v>40121</v>
          </cell>
          <cell r="F12798">
            <v>146542</v>
          </cell>
        </row>
        <row r="12799">
          <cell r="A12799">
            <v>3824</v>
          </cell>
          <cell r="B12799" t="str">
            <v>REJILLA DE VENTILACION DE 20x20</v>
          </cell>
          <cell r="C12799" t="str">
            <v>UN</v>
          </cell>
          <cell r="E12799">
            <v>40121</v>
          </cell>
          <cell r="F12799">
            <v>15000</v>
          </cell>
        </row>
        <row r="12800">
          <cell r="A12800">
            <v>3823</v>
          </cell>
          <cell r="B12800" t="str">
            <v>REJILLA GALVANIZADA</v>
          </cell>
          <cell r="C12800" t="str">
            <v>UN</v>
          </cell>
          <cell r="E12800">
            <v>40121</v>
          </cell>
          <cell r="F12800">
            <v>15000</v>
          </cell>
        </row>
        <row r="12801">
          <cell r="A12801">
            <v>957</v>
          </cell>
          <cell r="B12801" t="str">
            <v>SEMICODO CU 45° DE ½</v>
          </cell>
          <cell r="C12801" t="str">
            <v>UN</v>
          </cell>
          <cell r="E12801">
            <v>40121</v>
          </cell>
          <cell r="F12801">
            <v>1236</v>
          </cell>
        </row>
        <row r="12803">
          <cell r="A12803">
            <v>101078</v>
          </cell>
          <cell r="B12803" t="str">
            <v>SIKALIMPIADOR "U" Sika (Ladrillo) 20Kg **</v>
          </cell>
          <cell r="C12803" t="str">
            <v>KG</v>
          </cell>
          <cell r="D12803">
            <v>543402</v>
          </cell>
          <cell r="E12803">
            <v>41064</v>
          </cell>
          <cell r="F12803">
            <v>12253</v>
          </cell>
        </row>
        <row r="12805">
          <cell r="A12805">
            <v>3844</v>
          </cell>
          <cell r="B12805" t="str">
            <v>SOLDADURA 95-5 PLATA (NO USAR)</v>
          </cell>
          <cell r="C12805" t="str">
            <v>LB</v>
          </cell>
          <cell r="E12805">
            <v>41162</v>
          </cell>
          <cell r="F12805">
            <v>32500</v>
          </cell>
        </row>
        <row r="12806">
          <cell r="A12806">
            <v>3810</v>
          </cell>
          <cell r="B12806" t="str">
            <v>SOLDADURA P/COBRE (AL 0%)</v>
          </cell>
          <cell r="C12806" t="str">
            <v>LB</v>
          </cell>
          <cell r="E12806">
            <v>42853</v>
          </cell>
          <cell r="F12806">
            <v>24990</v>
          </cell>
        </row>
        <row r="12807">
          <cell r="A12807">
            <v>100831</v>
          </cell>
          <cell r="B12807" t="str">
            <v>SOLDADURA SOLV.EN FRIO</v>
          </cell>
          <cell r="C12807" t="str">
            <v>und</v>
          </cell>
          <cell r="E12807">
            <v>40964</v>
          </cell>
          <cell r="F12807">
            <v>8900</v>
          </cell>
        </row>
        <row r="12808">
          <cell r="A12808">
            <v>102410</v>
          </cell>
          <cell r="B12808" t="str">
            <v>Tapon roscado HG d=4"Hembra</v>
          </cell>
          <cell r="C12808" t="str">
            <v>UN</v>
          </cell>
          <cell r="E12808">
            <v>42859</v>
          </cell>
          <cell r="F12808">
            <v>22274</v>
          </cell>
        </row>
        <row r="12809">
          <cell r="A12809">
            <v>102821</v>
          </cell>
          <cell r="B12809" t="str">
            <v>Tapon roscadoHG d=11/4" Macho</v>
          </cell>
          <cell r="C12809" t="str">
            <v>UN</v>
          </cell>
          <cell r="E12809">
            <v>40329</v>
          </cell>
          <cell r="F12809">
            <v>1645</v>
          </cell>
        </row>
        <row r="12810">
          <cell r="A12810">
            <v>101391</v>
          </cell>
          <cell r="B12810" t="str">
            <v>Tapon roscadoHG d=2" **</v>
          </cell>
          <cell r="C12810" t="str">
            <v>UN</v>
          </cell>
          <cell r="E12810">
            <v>41443</v>
          </cell>
          <cell r="F12810">
            <v>4500</v>
          </cell>
        </row>
        <row r="12811">
          <cell r="A12811">
            <v>102652</v>
          </cell>
          <cell r="B12811" t="str">
            <v>Tapon HG d=2 " MACHO*</v>
          </cell>
          <cell r="C12811" t="str">
            <v>UN</v>
          </cell>
          <cell r="E12811">
            <v>42819</v>
          </cell>
          <cell r="F12811">
            <v>5117</v>
          </cell>
        </row>
        <row r="12812">
          <cell r="A12812">
            <v>100348</v>
          </cell>
          <cell r="B12812" t="str">
            <v>Tapon HG d=3" macho **</v>
          </cell>
          <cell r="C12812" t="str">
            <v>UN</v>
          </cell>
          <cell r="E12812">
            <v>42800</v>
          </cell>
          <cell r="F12812">
            <v>12495</v>
          </cell>
        </row>
        <row r="12813">
          <cell r="A12813">
            <v>3485</v>
          </cell>
          <cell r="B12813" t="str">
            <v>TAPON MACHO HG ½"</v>
          </cell>
          <cell r="C12813" t="str">
            <v>UN</v>
          </cell>
          <cell r="E12813">
            <v>42857</v>
          </cell>
          <cell r="F12813">
            <v>770</v>
          </cell>
        </row>
        <row r="12814">
          <cell r="A12814">
            <v>100191</v>
          </cell>
          <cell r="B12814" t="str">
            <v>Tapon para gas d=1" PVC Macho</v>
          </cell>
          <cell r="C12814" t="str">
            <v>UN</v>
          </cell>
          <cell r="E12814">
            <v>40122</v>
          </cell>
          <cell r="F12814">
            <v>10483</v>
          </cell>
        </row>
        <row r="12815">
          <cell r="A12815">
            <v>100189</v>
          </cell>
          <cell r="B12815" t="str">
            <v>Tapon para gas d=1/ 2" PVC **</v>
          </cell>
          <cell r="C12815" t="str">
            <v>UN</v>
          </cell>
          <cell r="E12815">
            <v>40122</v>
          </cell>
          <cell r="F12815">
            <v>6084</v>
          </cell>
        </row>
        <row r="12816">
          <cell r="A12816">
            <v>100192</v>
          </cell>
          <cell r="B12816" t="str">
            <v>Tapon para gas d=2" PVC **</v>
          </cell>
          <cell r="C12816" t="str">
            <v>UN</v>
          </cell>
          <cell r="E12816">
            <v>40122</v>
          </cell>
          <cell r="F12816">
            <v>16498</v>
          </cell>
        </row>
        <row r="12817">
          <cell r="A12817">
            <v>100193</v>
          </cell>
          <cell r="B12817" t="str">
            <v>Tapon para gas d=3" PVC **</v>
          </cell>
          <cell r="C12817" t="str">
            <v>UN</v>
          </cell>
          <cell r="E12817">
            <v>40122</v>
          </cell>
          <cell r="F12817">
            <v>63566</v>
          </cell>
        </row>
        <row r="12818">
          <cell r="A12818">
            <v>100190</v>
          </cell>
          <cell r="B12818" t="str">
            <v>Tapon para gas d=3/4" PVC **</v>
          </cell>
          <cell r="C12818" t="str">
            <v>UN</v>
          </cell>
          <cell r="E12818">
            <v>40122</v>
          </cell>
          <cell r="F12818">
            <v>6475</v>
          </cell>
        </row>
        <row r="12819">
          <cell r="A12819">
            <v>100194</v>
          </cell>
          <cell r="B12819" t="str">
            <v>Tapon para gas d=4" PVC **</v>
          </cell>
          <cell r="C12819" t="str">
            <v>UN</v>
          </cell>
          <cell r="E12819">
            <v>40122</v>
          </cell>
          <cell r="F12819">
            <v>108106</v>
          </cell>
        </row>
        <row r="12820">
          <cell r="A12820">
            <v>103455</v>
          </cell>
          <cell r="B12820" t="str">
            <v>TEE-PEAD-160-PE100PN10**</v>
          </cell>
          <cell r="C12820" t="str">
            <v>UN</v>
          </cell>
          <cell r="E12820">
            <v>40477</v>
          </cell>
          <cell r="F12820">
            <v>248351</v>
          </cell>
        </row>
        <row r="12821">
          <cell r="A12821">
            <v>3825</v>
          </cell>
          <cell r="B12821" t="str">
            <v>TEE CU DE ½</v>
          </cell>
          <cell r="C12821" t="str">
            <v>UN</v>
          </cell>
          <cell r="E12821">
            <v>40026</v>
          </cell>
          <cell r="F12821">
            <v>1856</v>
          </cell>
        </row>
        <row r="12822">
          <cell r="A12822">
            <v>3832</v>
          </cell>
          <cell r="B12822" t="str">
            <v>TEE POLIETILENO 1"</v>
          </cell>
          <cell r="C12822" t="str">
            <v>UN</v>
          </cell>
          <cell r="E12822">
            <v>39906</v>
          </cell>
          <cell r="F12822">
            <v>14077</v>
          </cell>
        </row>
        <row r="12823">
          <cell r="A12823">
            <v>497</v>
          </cell>
          <cell r="B12823" t="str">
            <v>TUBO CU RIGIDO DE ½</v>
          </cell>
          <cell r="C12823" t="str">
            <v>ML</v>
          </cell>
          <cell r="E12823">
            <v>40026</v>
          </cell>
          <cell r="F12823">
            <v>87823</v>
          </cell>
        </row>
        <row r="12824">
          <cell r="A12824">
            <v>103440</v>
          </cell>
          <cell r="B12824" t="str">
            <v>TUBO FLEX.PEAD 110MMPE100PN16**</v>
          </cell>
          <cell r="C12824" t="str">
            <v>ML</v>
          </cell>
          <cell r="E12824">
            <v>40477</v>
          </cell>
          <cell r="F12824">
            <v>37410</v>
          </cell>
        </row>
        <row r="12825">
          <cell r="A12825">
            <v>103451</v>
          </cell>
          <cell r="B12825" t="str">
            <v>TUBO FLEX.PEAD 160MMPE100PN16**</v>
          </cell>
          <cell r="C12825" t="str">
            <v>ML</v>
          </cell>
          <cell r="E12825">
            <v>40477</v>
          </cell>
          <cell r="F12825">
            <v>79550</v>
          </cell>
        </row>
        <row r="12826">
          <cell r="A12826">
            <v>3831</v>
          </cell>
          <cell r="B12826" t="str">
            <v>TUBO POLIETILENO ½"</v>
          </cell>
          <cell r="C12826" t="str">
            <v>ML</v>
          </cell>
          <cell r="E12826">
            <v>40023</v>
          </cell>
          <cell r="F12826">
            <v>1321</v>
          </cell>
        </row>
        <row r="12827">
          <cell r="A12827">
            <v>1572</v>
          </cell>
          <cell r="B12827" t="str">
            <v>UNION CU RIGIDO DE ½</v>
          </cell>
          <cell r="C12827" t="str">
            <v>UN</v>
          </cell>
          <cell r="E12827">
            <v>42857</v>
          </cell>
          <cell r="F12827">
            <v>610</v>
          </cell>
        </row>
        <row r="12828">
          <cell r="A12828">
            <v>103452</v>
          </cell>
          <cell r="B12828" t="str">
            <v>UNION ELECTROFUSION-PEAD-PE100PN10**</v>
          </cell>
          <cell r="C12828" t="str">
            <v>UN</v>
          </cell>
          <cell r="E12828">
            <v>40477</v>
          </cell>
          <cell r="F12828">
            <v>57000</v>
          </cell>
        </row>
        <row r="12829">
          <cell r="A12829">
            <v>103453</v>
          </cell>
          <cell r="B12829" t="str">
            <v>UNION ELECTROFUSION-PEAD-PE100PN16**</v>
          </cell>
          <cell r="C12829" t="str">
            <v>UN</v>
          </cell>
          <cell r="E12829">
            <v>40477</v>
          </cell>
          <cell r="F12829">
            <v>110471</v>
          </cell>
        </row>
        <row r="12831">
          <cell r="A12831">
            <v>9415</v>
          </cell>
          <cell r="B12831" t="str">
            <v>VALVULA BOLA P/MEDIDOR GAS 1"</v>
          </cell>
          <cell r="C12831" t="str">
            <v>UN</v>
          </cell>
          <cell r="D12831" t="str">
            <v>VBB30GA</v>
          </cell>
          <cell r="E12831">
            <v>42619</v>
          </cell>
          <cell r="F12831">
            <v>31000</v>
          </cell>
        </row>
        <row r="12832">
          <cell r="A12832">
            <v>3828</v>
          </cell>
          <cell r="B12832" t="str">
            <v>VALVULA BOLA P/MEDIDOR GAS 1/2"</v>
          </cell>
          <cell r="C12832" t="str">
            <v>UN</v>
          </cell>
          <cell r="D12832" t="str">
            <v>VBB10GA</v>
          </cell>
          <cell r="E12832">
            <v>41411</v>
          </cell>
          <cell r="F12832">
            <v>11900</v>
          </cell>
        </row>
        <row r="12833">
          <cell r="A12833">
            <v>9414</v>
          </cell>
          <cell r="B12833" t="str">
            <v>VALVULA BOLA P/MEDIDOR GAS 3/4"</v>
          </cell>
          <cell r="C12833" t="str">
            <v>UN</v>
          </cell>
          <cell r="D12833" t="str">
            <v>VBB20GA</v>
          </cell>
          <cell r="E12833">
            <v>40024</v>
          </cell>
          <cell r="F12833">
            <v>17864</v>
          </cell>
        </row>
        <row r="12835">
          <cell r="A12835">
            <v>2776</v>
          </cell>
          <cell r="B12835" t="str">
            <v>VALVULA DE SEGURIDAD BOLA PARA GAS CU</v>
          </cell>
          <cell r="C12835" t="str">
            <v>UN</v>
          </cell>
          <cell r="E12835">
            <v>39661</v>
          </cell>
          <cell r="F12835">
            <v>6439</v>
          </cell>
        </row>
        <row r="12836">
          <cell r="A12836">
            <v>4054</v>
          </cell>
          <cell r="B12836" t="str">
            <v>VALVULA GAS MEDIA MARIPOSA SEGURO P/T</v>
          </cell>
          <cell r="C12836" t="str">
            <v>UN</v>
          </cell>
          <cell r="E12836">
            <v>40026</v>
          </cell>
          <cell r="F12836">
            <v>5480</v>
          </cell>
        </row>
        <row r="12839">
          <cell r="A12839">
            <v>46</v>
          </cell>
          <cell r="C12839" t="str">
            <v>FLETES</v>
          </cell>
        </row>
        <row r="12842">
          <cell r="B12842" t="str">
            <v>Tekhne Ltda. Control Integral de Obras</v>
          </cell>
        </row>
        <row r="12846">
          <cell r="B12846" t="str">
            <v>Listado de Insumos</v>
          </cell>
        </row>
        <row r="12848">
          <cell r="A12848">
            <v>43132</v>
          </cell>
          <cell r="C12848" t="str">
            <v>INSTITUTO DISTRITAL DE RECREACION Y</v>
          </cell>
          <cell r="E12848" t="str">
            <v>Página **</v>
          </cell>
        </row>
        <row r="12851">
          <cell r="A12851" t="str">
            <v>Código</v>
          </cell>
          <cell r="B12851" t="str">
            <v>Descripción</v>
          </cell>
          <cell r="D12851" t="str">
            <v>Unidad</v>
          </cell>
          <cell r="F12851" t="str">
            <v>Referencia</v>
          </cell>
        </row>
        <row r="12854">
          <cell r="A12854">
            <v>2874</v>
          </cell>
          <cell r="B12854" t="str">
            <v>FLETE ARMENIA/MEDELLIN</v>
          </cell>
          <cell r="C12854" t="str">
            <v>TN</v>
          </cell>
          <cell r="E12854">
            <v>40491</v>
          </cell>
          <cell r="F12854">
            <v>55838</v>
          </cell>
        </row>
        <row r="12855">
          <cell r="A12855">
            <v>2324</v>
          </cell>
          <cell r="B12855" t="str">
            <v>FLETE BARRANQUILLA/BOGOTA</v>
          </cell>
          <cell r="C12855" t="str">
            <v>TN</v>
          </cell>
          <cell r="E12855">
            <v>40491</v>
          </cell>
          <cell r="F12855">
            <v>123723</v>
          </cell>
        </row>
        <row r="12856">
          <cell r="A12856">
            <v>2333</v>
          </cell>
          <cell r="B12856" t="str">
            <v>FLETE BARRANQUILLA/BUCARAMANGA</v>
          </cell>
          <cell r="C12856" t="str">
            <v>TN</v>
          </cell>
          <cell r="E12856">
            <v>40491</v>
          </cell>
          <cell r="F12856">
            <v>91090</v>
          </cell>
        </row>
        <row r="12857">
          <cell r="A12857">
            <v>2334</v>
          </cell>
          <cell r="B12857" t="str">
            <v>FLETE BARRANQUILLA/CALI</v>
          </cell>
          <cell r="C12857" t="str">
            <v>TN</v>
          </cell>
          <cell r="E12857">
            <v>40491</v>
          </cell>
          <cell r="F12857">
            <v>137667</v>
          </cell>
        </row>
        <row r="12858">
          <cell r="A12858">
            <v>2356</v>
          </cell>
          <cell r="B12858" t="str">
            <v>FLETE BARRANQUILLA/MEDELLIN</v>
          </cell>
          <cell r="C12858" t="str">
            <v>TN</v>
          </cell>
          <cell r="E12858">
            <v>40491</v>
          </cell>
          <cell r="F12858">
            <v>98633</v>
          </cell>
        </row>
        <row r="12859">
          <cell r="A12859">
            <v>2860</v>
          </cell>
          <cell r="B12859" t="str">
            <v>FLETE BARRANQUILLA/PEREIRA</v>
          </cell>
          <cell r="C12859" t="str">
            <v>TN</v>
          </cell>
          <cell r="E12859">
            <v>40491</v>
          </cell>
          <cell r="F12859">
            <v>122844</v>
          </cell>
        </row>
        <row r="12860">
          <cell r="A12860">
            <v>2332</v>
          </cell>
          <cell r="B12860" t="str">
            <v>FLETE BOGOTA/BARRANQUILLA</v>
          </cell>
          <cell r="C12860" t="str">
            <v>TN</v>
          </cell>
          <cell r="E12860">
            <v>40491</v>
          </cell>
          <cell r="F12860">
            <v>81214</v>
          </cell>
        </row>
        <row r="12861">
          <cell r="A12861">
            <v>2325</v>
          </cell>
          <cell r="B12861" t="str">
            <v>FLETE BOGOTA/BUCARAMANGA</v>
          </cell>
          <cell r="C12861" t="str">
            <v>TN</v>
          </cell>
          <cell r="E12861">
            <v>40491</v>
          </cell>
          <cell r="F12861">
            <v>57715</v>
          </cell>
        </row>
        <row r="12862">
          <cell r="A12862">
            <v>2326</v>
          </cell>
          <cell r="B12862" t="str">
            <v>FLETE BOGOTA/CALI</v>
          </cell>
          <cell r="C12862" t="str">
            <v>TN</v>
          </cell>
          <cell r="E12862">
            <v>40491</v>
          </cell>
          <cell r="F12862">
            <v>66296</v>
          </cell>
        </row>
        <row r="12863">
          <cell r="A12863">
            <v>2327</v>
          </cell>
          <cell r="B12863" t="str">
            <v>FLETE BOGOTA/CARTAGENA</v>
          </cell>
          <cell r="C12863" t="str">
            <v>TN</v>
          </cell>
          <cell r="E12863">
            <v>40491</v>
          </cell>
          <cell r="F12863">
            <v>81214</v>
          </cell>
        </row>
        <row r="12864">
          <cell r="A12864">
            <v>2328</v>
          </cell>
          <cell r="B12864" t="str">
            <v>FLETE BOGOTA/CUCUTA</v>
          </cell>
          <cell r="C12864" t="str">
            <v>TN</v>
          </cell>
          <cell r="E12864">
            <v>40491</v>
          </cell>
          <cell r="F12864">
            <v>76934</v>
          </cell>
        </row>
        <row r="12865">
          <cell r="A12865">
            <v>2329</v>
          </cell>
          <cell r="B12865" t="str">
            <v>FLETE BOGOTA/IBAGUE</v>
          </cell>
          <cell r="C12865" t="str">
            <v>TN</v>
          </cell>
          <cell r="E12865">
            <v>40491</v>
          </cell>
          <cell r="F12865">
            <v>39341</v>
          </cell>
        </row>
        <row r="12866">
          <cell r="A12866">
            <v>2330</v>
          </cell>
          <cell r="B12866" t="str">
            <v>FLETE BOGOTA/MEDELLIN</v>
          </cell>
          <cell r="C12866" t="str">
            <v>TN</v>
          </cell>
          <cell r="E12866">
            <v>40491</v>
          </cell>
          <cell r="F12866">
            <v>62168</v>
          </cell>
        </row>
        <row r="12867">
          <cell r="A12867">
            <v>2862</v>
          </cell>
          <cell r="B12867" t="str">
            <v>FLETE BUCARAMANGA/BARRANQUILLA</v>
          </cell>
          <cell r="C12867" t="str">
            <v>TN</v>
          </cell>
          <cell r="E12867">
            <v>40491</v>
          </cell>
          <cell r="F12867">
            <v>70868</v>
          </cell>
        </row>
        <row r="12868">
          <cell r="A12868">
            <v>2863</v>
          </cell>
          <cell r="B12868" t="str">
            <v>FLETE BUCARAMANGA/BOGOTA</v>
          </cell>
          <cell r="C12868" t="str">
            <v>TN</v>
          </cell>
          <cell r="E12868">
            <v>39892</v>
          </cell>
          <cell r="F12868">
            <v>71006</v>
          </cell>
        </row>
        <row r="12869">
          <cell r="A12869">
            <v>2864</v>
          </cell>
          <cell r="B12869" t="str">
            <v>FLETE BUCARAMANGA/CALI</v>
          </cell>
          <cell r="C12869" t="str">
            <v>TN</v>
          </cell>
          <cell r="E12869">
            <v>40491</v>
          </cell>
          <cell r="F12869">
            <v>100983</v>
          </cell>
        </row>
        <row r="12870">
          <cell r="A12870">
            <v>2916</v>
          </cell>
          <cell r="B12870" t="str">
            <v>FLETE BUCARAMANGA/CUCUTA</v>
          </cell>
          <cell r="C12870" t="str">
            <v>TN</v>
          </cell>
          <cell r="E12870">
            <v>40491</v>
          </cell>
          <cell r="F12870">
            <v>41560</v>
          </cell>
        </row>
        <row r="12871">
          <cell r="A12871">
            <v>2865</v>
          </cell>
          <cell r="B12871" t="str">
            <v>FLETE BUCARAMANGA/MEDELLIN</v>
          </cell>
          <cell r="C12871" t="str">
            <v>TN</v>
          </cell>
          <cell r="E12871">
            <v>40491</v>
          </cell>
          <cell r="F12871">
            <v>86121</v>
          </cell>
        </row>
        <row r="12872">
          <cell r="A12872">
            <v>2866</v>
          </cell>
          <cell r="B12872" t="str">
            <v>FLETE BUCARAMANGA/PEREIRA</v>
          </cell>
          <cell r="C12872" t="str">
            <v>TN</v>
          </cell>
          <cell r="E12872">
            <v>40491</v>
          </cell>
          <cell r="F12872">
            <v>79377</v>
          </cell>
        </row>
        <row r="12873">
          <cell r="A12873">
            <v>2868</v>
          </cell>
          <cell r="B12873" t="str">
            <v>FLETE CALI/BARRANQUILLA</v>
          </cell>
          <cell r="C12873" t="str">
            <v>TN</v>
          </cell>
          <cell r="E12873">
            <v>40491</v>
          </cell>
          <cell r="F12873">
            <v>118850</v>
          </cell>
        </row>
        <row r="12874">
          <cell r="A12874">
            <v>2869</v>
          </cell>
          <cell r="B12874" t="str">
            <v>FLETE CALI/BOGOTA</v>
          </cell>
          <cell r="C12874" t="str">
            <v>TN</v>
          </cell>
          <cell r="E12874">
            <v>40491</v>
          </cell>
          <cell r="F12874">
            <v>73897</v>
          </cell>
        </row>
        <row r="12875">
          <cell r="A12875">
            <v>2870</v>
          </cell>
          <cell r="B12875" t="str">
            <v>FLETE CALI/BUCARAMANGA</v>
          </cell>
          <cell r="C12875" t="str">
            <v>TN</v>
          </cell>
          <cell r="E12875">
            <v>40491</v>
          </cell>
          <cell r="F12875">
            <v>101422</v>
          </cell>
        </row>
        <row r="12876">
          <cell r="A12876">
            <v>2871</v>
          </cell>
          <cell r="B12876" t="str">
            <v>FLETE CALI/BUENAVENTURA</v>
          </cell>
          <cell r="C12876" t="str">
            <v>TN</v>
          </cell>
          <cell r="E12876">
            <v>40491</v>
          </cell>
          <cell r="F12876">
            <v>39000</v>
          </cell>
        </row>
        <row r="12877">
          <cell r="A12877">
            <v>2872</v>
          </cell>
          <cell r="B12877" t="str">
            <v>FLETE CALI/IBAGUE</v>
          </cell>
          <cell r="C12877" t="str">
            <v>TN</v>
          </cell>
          <cell r="E12877">
            <v>40491</v>
          </cell>
          <cell r="F12877">
            <v>53919</v>
          </cell>
        </row>
        <row r="12878">
          <cell r="A12878">
            <v>2867</v>
          </cell>
          <cell r="B12878" t="str">
            <v>FLETE CALI/PEREIRA</v>
          </cell>
          <cell r="C12878" t="str">
            <v>TN</v>
          </cell>
          <cell r="E12878">
            <v>40491</v>
          </cell>
          <cell r="F12878">
            <v>39341</v>
          </cell>
        </row>
        <row r="12879">
          <cell r="A12879">
            <v>2873</v>
          </cell>
          <cell r="B12879" t="str">
            <v>FLETE IPIALES/CALI</v>
          </cell>
          <cell r="C12879" t="str">
            <v>TN</v>
          </cell>
          <cell r="E12879">
            <v>40491</v>
          </cell>
          <cell r="F12879">
            <v>73747</v>
          </cell>
        </row>
        <row r="12880">
          <cell r="A12880">
            <v>2875</v>
          </cell>
          <cell r="B12880" t="str">
            <v>FLETE MEDELLIN/BARRANQUILLA</v>
          </cell>
          <cell r="C12880" t="str">
            <v>TN</v>
          </cell>
          <cell r="E12880">
            <v>40491</v>
          </cell>
          <cell r="F12880">
            <v>68028</v>
          </cell>
        </row>
        <row r="12881">
          <cell r="A12881">
            <v>2885</v>
          </cell>
          <cell r="B12881" t="str">
            <v>FLETE MEDELLIN/BOGOTA</v>
          </cell>
          <cell r="C12881" t="str">
            <v>TN</v>
          </cell>
          <cell r="E12881">
            <v>40491</v>
          </cell>
          <cell r="F12881">
            <v>65042</v>
          </cell>
        </row>
        <row r="12882">
          <cell r="A12882">
            <v>2890</v>
          </cell>
          <cell r="B12882" t="str">
            <v>FLETE MEDELLIN/BUCARAMANGA</v>
          </cell>
          <cell r="C12882" t="str">
            <v>TN</v>
          </cell>
          <cell r="E12882">
            <v>40491</v>
          </cell>
          <cell r="F12882">
            <v>71296</v>
          </cell>
        </row>
        <row r="12883">
          <cell r="A12883">
            <v>2891</v>
          </cell>
          <cell r="B12883" t="str">
            <v>FLETE MEDELLIN/CALI</v>
          </cell>
          <cell r="C12883" t="str">
            <v>TN</v>
          </cell>
          <cell r="E12883">
            <v>40491</v>
          </cell>
          <cell r="F12883">
            <v>58357</v>
          </cell>
        </row>
        <row r="12884">
          <cell r="A12884">
            <v>3641</v>
          </cell>
          <cell r="B12884" t="str">
            <v>TRANSPORTE BOGOTA</v>
          </cell>
          <cell r="C12884" t="str">
            <v>KG</v>
          </cell>
          <cell r="E12884">
            <v>40491</v>
          </cell>
          <cell r="F12884">
            <v>20</v>
          </cell>
        </row>
        <row r="12887">
          <cell r="A12887">
            <v>48</v>
          </cell>
          <cell r="C12887" t="str">
            <v>CABLEADO ESTRUCTURADO</v>
          </cell>
        </row>
        <row r="12890">
          <cell r="A12890">
            <v>2810</v>
          </cell>
          <cell r="B12890" t="str">
            <v>ACCES.T P/BANDEJA T ESCAL</v>
          </cell>
          <cell r="C12890" t="str">
            <v>UN</v>
          </cell>
          <cell r="E12890">
            <v>42775</v>
          </cell>
          <cell r="F12890">
            <v>53738.02</v>
          </cell>
        </row>
        <row r="12891">
          <cell r="A12891">
            <v>3748</v>
          </cell>
          <cell r="B12891" t="str">
            <v>ACCES.T P/CANALETA PLAST.</v>
          </cell>
          <cell r="C12891" t="str">
            <v>UN</v>
          </cell>
          <cell r="E12891">
            <v>40499</v>
          </cell>
          <cell r="F12891">
            <v>132888</v>
          </cell>
        </row>
        <row r="12892">
          <cell r="A12892">
            <v>100074</v>
          </cell>
          <cell r="B12892" t="str">
            <v>Accesorios para bandeja 60*10 tipo escalera **</v>
          </cell>
          <cell r="C12892" t="str">
            <v>UN</v>
          </cell>
          <cell r="E12892">
            <v>40499</v>
          </cell>
          <cell r="F12892">
            <v>82571</v>
          </cell>
        </row>
        <row r="12893">
          <cell r="A12893">
            <v>101221</v>
          </cell>
          <cell r="B12893" t="str">
            <v>ALQUILER EQUIPO CERTIFICADOR*</v>
          </cell>
          <cell r="C12893" t="str">
            <v>UND</v>
          </cell>
          <cell r="E12893">
            <v>42857</v>
          </cell>
          <cell r="F12893">
            <v>32994</v>
          </cell>
        </row>
        <row r="12895">
          <cell r="A12895">
            <v>3453</v>
          </cell>
          <cell r="B12895" t="str">
            <v>AMP ACCESS FLOOR WORKSTATION</v>
          </cell>
          <cell r="C12895" t="str">
            <v>UN</v>
          </cell>
          <cell r="D12895" t="str">
            <v>0-05558716-X</v>
          </cell>
          <cell r="E12895">
            <v>40499</v>
          </cell>
          <cell r="F12895">
            <v>477804</v>
          </cell>
        </row>
        <row r="12897">
          <cell r="A12897">
            <v>9811</v>
          </cell>
          <cell r="B12897" t="str">
            <v>AMP FO CABLE 04 H 62.5/125 ULSZH</v>
          </cell>
          <cell r="C12897" t="str">
            <v>ML</v>
          </cell>
          <cell r="E12897">
            <v>40500</v>
          </cell>
          <cell r="F12897">
            <v>5800</v>
          </cell>
        </row>
        <row r="12898">
          <cell r="A12898">
            <v>9810</v>
          </cell>
          <cell r="B12898" t="str">
            <v>AMP FO CABLE 06 H GIGAGRADE 50/125</v>
          </cell>
          <cell r="C12898" t="str">
            <v>ML</v>
          </cell>
          <cell r="E12898">
            <v>40500</v>
          </cell>
          <cell r="F12898">
            <v>5684</v>
          </cell>
        </row>
        <row r="12899">
          <cell r="A12899">
            <v>9809</v>
          </cell>
          <cell r="B12899" t="str">
            <v>AMP FO CABLE 08 H GIGAGRADE 50/125</v>
          </cell>
          <cell r="C12899" t="str">
            <v>ML</v>
          </cell>
          <cell r="E12899">
            <v>40499</v>
          </cell>
          <cell r="F12899">
            <v>9000</v>
          </cell>
        </row>
        <row r="12900">
          <cell r="A12900">
            <v>9791</v>
          </cell>
          <cell r="B12900" t="str">
            <v>AMP FO CABLE 12 H EXT. ARMADO 62,5/125</v>
          </cell>
          <cell r="C12900" t="str">
            <v>ML</v>
          </cell>
          <cell r="E12900">
            <v>40500</v>
          </cell>
          <cell r="F12900">
            <v>11716</v>
          </cell>
        </row>
        <row r="12901">
          <cell r="A12901">
            <v>9808</v>
          </cell>
          <cell r="B12901" t="str">
            <v>AMP FO CABLE 12 H XG 50/125 ULSZH</v>
          </cell>
          <cell r="C12901" t="str">
            <v>ML</v>
          </cell>
          <cell r="E12901">
            <v>40500</v>
          </cell>
          <cell r="F12901">
            <v>17226</v>
          </cell>
        </row>
        <row r="12902">
          <cell r="A12902">
            <v>9804</v>
          </cell>
          <cell r="B12902" t="str">
            <v>AMP FO CABLE 24 H 50/125 ULSZH</v>
          </cell>
          <cell r="C12902" t="str">
            <v>ML</v>
          </cell>
          <cell r="E12902">
            <v>40500</v>
          </cell>
          <cell r="F12902">
            <v>11716</v>
          </cell>
        </row>
        <row r="12903">
          <cell r="A12903">
            <v>9807</v>
          </cell>
          <cell r="B12903" t="str">
            <v>AMP FO CABLE 24 H EXT. ARMADO 50/125</v>
          </cell>
          <cell r="C12903" t="str">
            <v>ML</v>
          </cell>
          <cell r="E12903">
            <v>40506</v>
          </cell>
          <cell r="F12903">
            <v>11716</v>
          </cell>
        </row>
        <row r="12904">
          <cell r="A12904">
            <v>9797</v>
          </cell>
          <cell r="B12904" t="str">
            <v>AMP FO CABLE 4 H EXT. ARMADO 62,5/125</v>
          </cell>
          <cell r="C12904" t="str">
            <v>ML</v>
          </cell>
          <cell r="E12904">
            <v>40500</v>
          </cell>
          <cell r="F12904">
            <v>5800</v>
          </cell>
        </row>
        <row r="12906">
          <cell r="A12906">
            <v>103324</v>
          </cell>
          <cell r="B12906" t="str">
            <v>ANCLAJE (3/8"X2")"</v>
          </cell>
          <cell r="C12906" t="str">
            <v>UN</v>
          </cell>
          <cell r="D12906" t="str">
            <v>WS1226</v>
          </cell>
          <cell r="E12906">
            <v>40446</v>
          </cell>
          <cell r="F12906">
            <v>6500</v>
          </cell>
        </row>
        <row r="12907">
          <cell r="A12907">
            <v>101816</v>
          </cell>
          <cell r="B12907" t="str">
            <v>ANCLAJE (3/8"X4") TIPO CUÑA</v>
          </cell>
          <cell r="C12907" t="str">
            <v>UN</v>
          </cell>
          <cell r="D12907" t="str">
            <v>WS1226</v>
          </cell>
          <cell r="E12907">
            <v>42815</v>
          </cell>
          <cell r="F12907">
            <v>1809</v>
          </cell>
        </row>
        <row r="12909">
          <cell r="A12909">
            <v>2802</v>
          </cell>
          <cell r="B12909" t="str">
            <v>ANCLAJE DE CUÑA. ½ x 2. 3/4"</v>
          </cell>
          <cell r="C12909" t="str">
            <v>UN</v>
          </cell>
          <cell r="E12909">
            <v>42833</v>
          </cell>
          <cell r="F12909">
            <v>1428</v>
          </cell>
        </row>
        <row r="12912">
          <cell r="B12912" t="str">
            <v>Tekhne Ltda. Control Integral de Obras</v>
          </cell>
        </row>
        <row r="12916">
          <cell r="B12916" t="str">
            <v>Listado de Insumos</v>
          </cell>
        </row>
        <row r="12918">
          <cell r="A12918">
            <v>43132</v>
          </cell>
          <cell r="C12918" t="str">
            <v>INSTITUTO DISTRITAL DE RECREACION Y</v>
          </cell>
          <cell r="E12918" t="str">
            <v>Página **</v>
          </cell>
        </row>
        <row r="12921">
          <cell r="A12921" t="str">
            <v>Código</v>
          </cell>
          <cell r="B12921" t="str">
            <v>Descripción</v>
          </cell>
          <cell r="D12921" t="str">
            <v>Unidad</v>
          </cell>
          <cell r="F12921" t="str">
            <v>Referencia</v>
          </cell>
        </row>
        <row r="12924">
          <cell r="A12924">
            <v>104413</v>
          </cell>
          <cell r="B12924" t="str">
            <v>Anclaje Epóxico Resina Red Head G-5</v>
          </cell>
          <cell r="C12924" t="str">
            <v>CRT</v>
          </cell>
          <cell r="E12924">
            <v>41096</v>
          </cell>
          <cell r="F12924">
            <v>53900</v>
          </cell>
        </row>
        <row r="12926">
          <cell r="A12926">
            <v>101080</v>
          </cell>
          <cell r="B12926" t="str">
            <v>ANCLAJE HILTI HKBIII (1"X6")"</v>
          </cell>
          <cell r="C12926" t="str">
            <v>UN</v>
          </cell>
          <cell r="D12926" t="str">
            <v>WS1226</v>
          </cell>
          <cell r="E12926">
            <v>40500</v>
          </cell>
          <cell r="F12926">
            <v>59534</v>
          </cell>
        </row>
        <row r="12927">
          <cell r="A12927">
            <v>3446</v>
          </cell>
          <cell r="B12927" t="str">
            <v>BANDEJA DE FIBRA AMP 24H HOL</v>
          </cell>
          <cell r="C12927" t="str">
            <v>UN</v>
          </cell>
          <cell r="D12927" t="str">
            <v>2-1206114-4</v>
          </cell>
          <cell r="E12927">
            <v>40492</v>
          </cell>
          <cell r="F12927">
            <v>1309489</v>
          </cell>
        </row>
        <row r="12928">
          <cell r="A12928">
            <v>3447</v>
          </cell>
          <cell r="B12928" t="str">
            <v>BANDEJA DE FIBRA AMP 24H ST EURO</v>
          </cell>
          <cell r="C12928" t="str">
            <v>UN</v>
          </cell>
          <cell r="D12928" t="str">
            <v>0-0559303-X</v>
          </cell>
          <cell r="E12928">
            <v>40506</v>
          </cell>
          <cell r="F12928">
            <v>447166</v>
          </cell>
        </row>
        <row r="12930">
          <cell r="A12930">
            <v>101340</v>
          </cell>
          <cell r="B12930" t="str">
            <v>BANDEJA DE FIBRA OPTICA LC 12 PTOS</v>
          </cell>
          <cell r="C12930" t="str">
            <v>UN</v>
          </cell>
          <cell r="E12930">
            <v>40500</v>
          </cell>
          <cell r="F12930">
            <v>371200</v>
          </cell>
        </row>
        <row r="12931">
          <cell r="A12931">
            <v>9799</v>
          </cell>
          <cell r="B12931" t="str">
            <v>BANDEJA FO -SC 6 DUPLEX LOADE</v>
          </cell>
          <cell r="C12931" t="str">
            <v>UN</v>
          </cell>
          <cell r="E12931">
            <v>40500</v>
          </cell>
          <cell r="F12931">
            <v>435000</v>
          </cell>
        </row>
        <row r="12932">
          <cell r="A12932">
            <v>9801</v>
          </cell>
          <cell r="B12932" t="str">
            <v>BANDEJA LC DUPLEX 24 HILOS (12 PORTS)</v>
          </cell>
          <cell r="C12932" t="str">
            <v>UN</v>
          </cell>
          <cell r="E12932">
            <v>40500</v>
          </cell>
          <cell r="F12932">
            <v>373868</v>
          </cell>
        </row>
        <row r="12933">
          <cell r="A12933">
            <v>9812</v>
          </cell>
          <cell r="B12933" t="str">
            <v>BANDEJA LS DUPLEX 48 HILOS (24 PORTS)</v>
          </cell>
          <cell r="C12933" t="str">
            <v>UN</v>
          </cell>
          <cell r="E12933">
            <v>40500</v>
          </cell>
          <cell r="F12933">
            <v>620600</v>
          </cell>
        </row>
        <row r="12934">
          <cell r="A12934">
            <v>102699</v>
          </cell>
          <cell r="B12934" t="str">
            <v>BANDEJA LS DUPLEX 48 HILOS (24 PORTS)</v>
          </cell>
          <cell r="C12934" t="str">
            <v>UN</v>
          </cell>
          <cell r="E12934">
            <v>39892</v>
          </cell>
          <cell r="F12934">
            <v>839028</v>
          </cell>
        </row>
        <row r="12935">
          <cell r="A12935">
            <v>2847</v>
          </cell>
          <cell r="B12935" t="str">
            <v>BANDEJA PORTA CAB. ESCALERA</v>
          </cell>
          <cell r="C12935" t="str">
            <v>UN</v>
          </cell>
          <cell r="E12935">
            <v>42775</v>
          </cell>
          <cell r="F12935">
            <v>68895</v>
          </cell>
        </row>
        <row r="12936">
          <cell r="A12936">
            <v>100073</v>
          </cell>
          <cell r="B12936" t="str">
            <v>Bandeja porta cable 60*10 tipo escalera **</v>
          </cell>
          <cell r="C12936" t="str">
            <v>ML</v>
          </cell>
          <cell r="E12936">
            <v>40493</v>
          </cell>
          <cell r="F12936">
            <v>69960</v>
          </cell>
        </row>
        <row r="12937">
          <cell r="A12937">
            <v>9800</v>
          </cell>
          <cell r="B12937" t="str">
            <v>BANDEJA PORTACABLE(15X5)CAL.16</v>
          </cell>
          <cell r="C12937" t="str">
            <v>mL</v>
          </cell>
          <cell r="E12937">
            <v>40492</v>
          </cell>
          <cell r="F12937">
            <v>41296</v>
          </cell>
        </row>
        <row r="12938">
          <cell r="A12938">
            <v>102750</v>
          </cell>
          <cell r="B12938" t="str">
            <v>BANDEJA PORTACABLE(20X5)CAL.18</v>
          </cell>
          <cell r="C12938" t="str">
            <v>mL</v>
          </cell>
          <cell r="E12938">
            <v>40312</v>
          </cell>
          <cell r="F12938">
            <v>37216</v>
          </cell>
        </row>
        <row r="12939">
          <cell r="A12939">
            <v>3515</v>
          </cell>
          <cell r="B12939" t="str">
            <v>BANDEJA RACK C/16 TOM. ELE</v>
          </cell>
          <cell r="C12939" t="str">
            <v>UN</v>
          </cell>
          <cell r="E12939">
            <v>42857</v>
          </cell>
          <cell r="F12939">
            <v>316490.02</v>
          </cell>
        </row>
        <row r="12941">
          <cell r="A12941">
            <v>3428</v>
          </cell>
          <cell r="B12941" t="str">
            <v>BARRA AMP ORGANIZACION POSTERIOR</v>
          </cell>
          <cell r="C12941" t="str">
            <v>UN</v>
          </cell>
          <cell r="D12941" t="str">
            <v>0-0557841-1</v>
          </cell>
          <cell r="E12941">
            <v>40500</v>
          </cell>
          <cell r="F12941">
            <v>54581</v>
          </cell>
        </row>
        <row r="12942">
          <cell r="A12942">
            <v>3434</v>
          </cell>
          <cell r="B12942" t="str">
            <v>BLOQUE DE CONEXION AMP 110CX 4 P</v>
          </cell>
          <cell r="C12942" t="str">
            <v>UN</v>
          </cell>
          <cell r="D12942" t="str">
            <v>0-0558401-1</v>
          </cell>
          <cell r="E12942">
            <v>40500</v>
          </cell>
          <cell r="F12942">
            <v>2874</v>
          </cell>
        </row>
        <row r="12943">
          <cell r="A12943">
            <v>3416</v>
          </cell>
          <cell r="B12943" t="str">
            <v>CABLE AMP UTP 25P POWERSUM CAT 5</v>
          </cell>
          <cell r="C12943" t="str">
            <v>CAJA</v>
          </cell>
          <cell r="D12943" t="str">
            <v>0-0057814-X</v>
          </cell>
          <cell r="E12943">
            <v>42998</v>
          </cell>
          <cell r="F12943">
            <v>240000</v>
          </cell>
        </row>
        <row r="12945">
          <cell r="A12945">
            <v>9806</v>
          </cell>
          <cell r="B12945" t="str">
            <v>CABLE AMP UTP 4 PARES- CAT6</v>
          </cell>
          <cell r="C12945" t="str">
            <v>ML</v>
          </cell>
          <cell r="E12945">
            <v>42775</v>
          </cell>
          <cell r="F12945">
            <v>1389</v>
          </cell>
        </row>
        <row r="12947">
          <cell r="A12947">
            <v>102943</v>
          </cell>
          <cell r="B12947" t="str">
            <v>CABLE AMP UTP 4P CAT 5E</v>
          </cell>
          <cell r="C12947" t="str">
            <v>mL</v>
          </cell>
          <cell r="D12947" t="str">
            <v>0-0057826-X</v>
          </cell>
          <cell r="E12947">
            <v>42865</v>
          </cell>
          <cell r="F12947">
            <v>800</v>
          </cell>
        </row>
        <row r="12948">
          <cell r="A12948">
            <v>3414</v>
          </cell>
          <cell r="B12948" t="str">
            <v>CABLE AMP UTP 4P CAT 5E (NO USAR)</v>
          </cell>
          <cell r="C12948" t="str">
            <v>CAJA</v>
          </cell>
          <cell r="D12948" t="str">
            <v>0-0057826-X</v>
          </cell>
          <cell r="E12948">
            <v>40500</v>
          </cell>
          <cell r="F12948">
            <v>214600</v>
          </cell>
        </row>
        <row r="12949">
          <cell r="A12949">
            <v>3415</v>
          </cell>
          <cell r="B12949" t="str">
            <v>CABLE AMP UTP 4P QUANTUM (CAT6)</v>
          </cell>
          <cell r="C12949" t="str">
            <v>CAJA</v>
          </cell>
          <cell r="D12949" t="str">
            <v>0-0057543-X</v>
          </cell>
          <cell r="E12949">
            <v>40500</v>
          </cell>
          <cell r="F12949">
            <v>329440</v>
          </cell>
        </row>
        <row r="12951">
          <cell r="A12951">
            <v>104764</v>
          </cell>
          <cell r="B12951" t="str">
            <v>CABLE MULTIPAR TELEFONICO 50 PARES</v>
          </cell>
          <cell r="C12951" t="str">
            <v>und</v>
          </cell>
          <cell r="E12951">
            <v>42198</v>
          </cell>
          <cell r="F12951">
            <v>7888</v>
          </cell>
        </row>
        <row r="12952">
          <cell r="A12952">
            <v>9794</v>
          </cell>
          <cell r="B12952" t="str">
            <v>CABLE SOLIDO CAT.E CM ENHANCED</v>
          </cell>
          <cell r="C12952" t="str">
            <v>UN</v>
          </cell>
          <cell r="E12952">
            <v>40500</v>
          </cell>
          <cell r="F12952">
            <v>178560</v>
          </cell>
        </row>
        <row r="12953">
          <cell r="A12953">
            <v>104175</v>
          </cell>
          <cell r="B12953" t="str">
            <v>CABLE UTP CAT 5E SIEMON</v>
          </cell>
          <cell r="C12953" t="str">
            <v>ML</v>
          </cell>
          <cell r="E12953">
            <v>40780</v>
          </cell>
          <cell r="F12953">
            <v>935</v>
          </cell>
        </row>
        <row r="12954">
          <cell r="A12954">
            <v>101502</v>
          </cell>
          <cell r="B12954" t="str">
            <v>Cable UTP telefónico Categoría 3 10 pares 24</v>
          </cell>
          <cell r="C12954" t="str">
            <v>ML</v>
          </cell>
          <cell r="E12954">
            <v>41173</v>
          </cell>
          <cell r="F12954">
            <v>2088</v>
          </cell>
        </row>
        <row r="12955">
          <cell r="A12955">
            <v>102303</v>
          </cell>
          <cell r="B12955" t="str">
            <v>Certificación EIA/TIA 568 y rotulación rack y toma</v>
          </cell>
          <cell r="C12955" t="str">
            <v>UN</v>
          </cell>
          <cell r="E12955">
            <v>40785</v>
          </cell>
          <cell r="F12955">
            <v>8900</v>
          </cell>
        </row>
        <row r="12956">
          <cell r="A12956">
            <v>103112</v>
          </cell>
          <cell r="B12956" t="str">
            <v>CERTIFICACIÓN VOZ O DATOS CAT 5 - 6*</v>
          </cell>
          <cell r="C12956" t="str">
            <v>UND</v>
          </cell>
          <cell r="E12956">
            <v>41079</v>
          </cell>
          <cell r="F12956">
            <v>13600</v>
          </cell>
        </row>
        <row r="12957">
          <cell r="A12957">
            <v>9819</v>
          </cell>
          <cell r="B12957" t="str">
            <v>CONECTING BLOCK DE 4 PARES</v>
          </cell>
          <cell r="C12957" t="str">
            <v>UN</v>
          </cell>
          <cell r="E12957">
            <v>40500</v>
          </cell>
          <cell r="F12957">
            <v>1624</v>
          </cell>
        </row>
        <row r="12959">
          <cell r="A12959">
            <v>3444</v>
          </cell>
          <cell r="B12959" t="str">
            <v>CONECTOR SC AMP MM LIGHT CRIMP</v>
          </cell>
          <cell r="C12959" t="str">
            <v>UN</v>
          </cell>
          <cell r="D12959" t="str">
            <v>0-0503692-1</v>
          </cell>
          <cell r="E12959">
            <v>40499</v>
          </cell>
          <cell r="F12959">
            <v>44650</v>
          </cell>
        </row>
        <row r="12960">
          <cell r="A12960">
            <v>3445</v>
          </cell>
          <cell r="B12960" t="str">
            <v>CONECTOR SC AMP MM LIGHT CRIMP PLUS</v>
          </cell>
          <cell r="C12960" t="str">
            <v>UN</v>
          </cell>
          <cell r="D12960" t="str">
            <v>0-0492643-1</v>
          </cell>
          <cell r="E12960">
            <v>40500</v>
          </cell>
          <cell r="F12960">
            <v>44935</v>
          </cell>
        </row>
        <row r="12961">
          <cell r="A12961">
            <v>3442</v>
          </cell>
          <cell r="B12961" t="str">
            <v>CONECTOR ST AMP INSERT PARA FACE PLATE</v>
          </cell>
          <cell r="C12961" t="str">
            <v>UN</v>
          </cell>
          <cell r="D12961" t="str">
            <v>0-0406343-X</v>
          </cell>
          <cell r="E12961">
            <v>40500</v>
          </cell>
          <cell r="F12961">
            <v>17599</v>
          </cell>
        </row>
        <row r="12962">
          <cell r="A12962">
            <v>3441</v>
          </cell>
          <cell r="B12962" t="str">
            <v>CONECTOR ST AMP MM EPOXI</v>
          </cell>
          <cell r="C12962" t="str">
            <v>UN</v>
          </cell>
          <cell r="D12962" t="str">
            <v>0-0501380</v>
          </cell>
          <cell r="E12962">
            <v>40500</v>
          </cell>
          <cell r="F12962">
            <v>38867</v>
          </cell>
        </row>
        <row r="12963">
          <cell r="A12963">
            <v>3443</v>
          </cell>
          <cell r="B12963" t="str">
            <v>CONECTOR ST AMP MM LIGHT CRIMP</v>
          </cell>
          <cell r="C12963" t="str">
            <v>UN</v>
          </cell>
          <cell r="D12963" t="str">
            <v>0-0492168-1</v>
          </cell>
          <cell r="E12963">
            <v>40500</v>
          </cell>
          <cell r="F12963">
            <v>33000</v>
          </cell>
        </row>
        <row r="12964">
          <cell r="A12964">
            <v>3432</v>
          </cell>
          <cell r="B12964" t="str">
            <v>CONSOLIDATION POINT AMP PARA CABLEADO</v>
          </cell>
          <cell r="C12964" t="str">
            <v>UN</v>
          </cell>
          <cell r="D12964" t="str">
            <v>0-0406771-1</v>
          </cell>
          <cell r="E12964">
            <v>40499</v>
          </cell>
          <cell r="F12964">
            <v>738247</v>
          </cell>
        </row>
        <row r="12966">
          <cell r="A12966">
            <v>3740</v>
          </cell>
          <cell r="B12966" t="str">
            <v>DUCTO METALICO S. DIVISORIO .30</v>
          </cell>
          <cell r="C12966" t="str">
            <v>UN</v>
          </cell>
          <cell r="E12966">
            <v>40506</v>
          </cell>
          <cell r="F12966">
            <v>12122</v>
          </cell>
        </row>
        <row r="12967">
          <cell r="A12967">
            <v>3516</v>
          </cell>
          <cell r="B12967" t="str">
            <v>DUCTO VERT .80"P/MANEJ.CABLE</v>
          </cell>
          <cell r="C12967" t="str">
            <v>UN</v>
          </cell>
          <cell r="E12967">
            <v>42857</v>
          </cell>
          <cell r="F12967">
            <v>23990.400000000001</v>
          </cell>
        </row>
        <row r="12968">
          <cell r="A12968">
            <v>100412</v>
          </cell>
          <cell r="B12968" t="str">
            <v>Escalera de gato para pozos de inspecc **</v>
          </cell>
          <cell r="C12968" t="str">
            <v>ML</v>
          </cell>
          <cell r="E12968">
            <v>40506</v>
          </cell>
          <cell r="F12968">
            <v>92731</v>
          </cell>
        </row>
        <row r="12969">
          <cell r="A12969">
            <v>9796</v>
          </cell>
          <cell r="B12969" t="str">
            <v>FACE PLATE 2 PUESTOS</v>
          </cell>
          <cell r="C12969" t="str">
            <v>UN</v>
          </cell>
          <cell r="E12969">
            <v>42198</v>
          </cell>
          <cell r="F12969">
            <v>5500</v>
          </cell>
        </row>
        <row r="12970">
          <cell r="A12970">
            <v>9821</v>
          </cell>
          <cell r="B12970" t="str">
            <v>FACE PLATE 4 PTO</v>
          </cell>
          <cell r="C12970" t="str">
            <v>UN</v>
          </cell>
          <cell r="E12970">
            <v>40494</v>
          </cell>
          <cell r="F12970">
            <v>4292</v>
          </cell>
        </row>
        <row r="12971">
          <cell r="A12971">
            <v>3417</v>
          </cell>
          <cell r="B12971" t="str">
            <v>FACE PLATE COMUN</v>
          </cell>
          <cell r="C12971" t="str">
            <v>UN</v>
          </cell>
          <cell r="E12971">
            <v>42857</v>
          </cell>
          <cell r="F12971">
            <v>7288.75</v>
          </cell>
        </row>
        <row r="12972">
          <cell r="A12972">
            <v>102301</v>
          </cell>
          <cell r="B12972" t="str">
            <v>Face plate doble voz y datos RJ-45 EIA/TIA CAT 6</v>
          </cell>
          <cell r="C12972" t="str">
            <v>UN</v>
          </cell>
          <cell r="E12972">
            <v>42857</v>
          </cell>
          <cell r="F12972">
            <v>1428</v>
          </cell>
        </row>
        <row r="12974">
          <cell r="A12974">
            <v>3418</v>
          </cell>
          <cell r="B12974" t="str">
            <v>FACEPLATE AMP 4P ANGULADO</v>
          </cell>
          <cell r="C12974" t="str">
            <v>UN</v>
          </cell>
          <cell r="D12974" t="str">
            <v>0-0406185-X</v>
          </cell>
          <cell r="E12974">
            <v>39892</v>
          </cell>
          <cell r="F12974">
            <v>3184</v>
          </cell>
        </row>
        <row r="12975">
          <cell r="A12975">
            <v>3420</v>
          </cell>
          <cell r="B12975" t="str">
            <v>FACEPLATE AMP PANEL MODULAR</v>
          </cell>
          <cell r="C12975" t="str">
            <v>UN</v>
          </cell>
          <cell r="D12975" t="str">
            <v>0-056912X-X</v>
          </cell>
          <cell r="E12975">
            <v>40500</v>
          </cell>
          <cell r="F12975">
            <v>4408</v>
          </cell>
        </row>
        <row r="12976">
          <cell r="A12976">
            <v>3419</v>
          </cell>
          <cell r="B12976" t="str">
            <v>FACEPLATE MULTIMEDIA AMP</v>
          </cell>
          <cell r="C12976" t="str">
            <v>UN</v>
          </cell>
          <cell r="D12976" t="str">
            <v>0-040618X-X</v>
          </cell>
          <cell r="E12976">
            <v>40500</v>
          </cell>
          <cell r="F12976">
            <v>5220</v>
          </cell>
        </row>
        <row r="12978">
          <cell r="A12978">
            <v>3440</v>
          </cell>
          <cell r="B12978" t="str">
            <v>FIBRA OPTICA AMP ARMADA MM 12 H</v>
          </cell>
          <cell r="C12978" t="str">
            <v>PIE</v>
          </cell>
          <cell r="E12978">
            <v>40500</v>
          </cell>
          <cell r="F12978">
            <v>10746</v>
          </cell>
        </row>
        <row r="12979">
          <cell r="A12979">
            <v>3439</v>
          </cell>
          <cell r="B12979" t="str">
            <v>FIBRA OPTICA AMP ARMADA MM 6 H</v>
          </cell>
          <cell r="C12979" t="str">
            <v>PIE</v>
          </cell>
          <cell r="E12979">
            <v>40501</v>
          </cell>
          <cell r="F12979">
            <v>7266</v>
          </cell>
        </row>
        <row r="12980">
          <cell r="A12980">
            <v>3438</v>
          </cell>
          <cell r="B12980" t="str">
            <v>FIBRA OPTICA AMP INTERIOR MM 12H</v>
          </cell>
          <cell r="C12980" t="str">
            <v>PIE</v>
          </cell>
          <cell r="E12980">
            <v>40501</v>
          </cell>
          <cell r="F12980">
            <v>9960</v>
          </cell>
        </row>
        <row r="12981">
          <cell r="A12981">
            <v>3437</v>
          </cell>
          <cell r="B12981" t="str">
            <v>FIBRA OPTICA AMP INTERIOR MM 6H</v>
          </cell>
          <cell r="C12981" t="str">
            <v>PIE</v>
          </cell>
          <cell r="E12981">
            <v>40501</v>
          </cell>
          <cell r="F12981">
            <v>4060</v>
          </cell>
        </row>
        <row r="12982">
          <cell r="A12982">
            <v>3436</v>
          </cell>
          <cell r="B12982" t="str">
            <v>FIBRA OPTICA AMP INTERIOR MM4H</v>
          </cell>
          <cell r="C12982" t="str">
            <v>PIE</v>
          </cell>
          <cell r="E12982">
            <v>40501</v>
          </cell>
          <cell r="F12982">
            <v>3904</v>
          </cell>
        </row>
        <row r="12983">
          <cell r="A12983">
            <v>103113</v>
          </cell>
          <cell r="B12983" t="str">
            <v>IMPRESIÓN DE CERTIFICADO*</v>
          </cell>
          <cell r="C12983" t="str">
            <v>UND</v>
          </cell>
          <cell r="E12983">
            <v>40411</v>
          </cell>
          <cell r="F12983">
            <v>340</v>
          </cell>
        </row>
        <row r="12985">
          <cell r="B12985" t="str">
            <v>Tekhne Ltda. Control Integral de Obras</v>
          </cell>
        </row>
        <row r="12989">
          <cell r="B12989" t="str">
            <v>Listado de Insumos</v>
          </cell>
        </row>
        <row r="12991">
          <cell r="A12991">
            <v>43132</v>
          </cell>
          <cell r="C12991" t="str">
            <v>INSTITUTO DISTRITAL DE RECREACION Y</v>
          </cell>
          <cell r="E12991" t="str">
            <v>Página **</v>
          </cell>
        </row>
        <row r="12994">
          <cell r="A12994" t="str">
            <v>Código</v>
          </cell>
          <cell r="B12994" t="str">
            <v>Descripción</v>
          </cell>
          <cell r="D12994" t="str">
            <v>Unidad</v>
          </cell>
          <cell r="F12994" t="str">
            <v>Referencia</v>
          </cell>
        </row>
        <row r="12997">
          <cell r="A12997">
            <v>102302</v>
          </cell>
          <cell r="B12997" t="str">
            <v>Jack nivel 6 MP</v>
          </cell>
          <cell r="C12997" t="str">
            <v>UN</v>
          </cell>
          <cell r="E12997">
            <v>40724</v>
          </cell>
          <cell r="F12997">
            <v>8652</v>
          </cell>
        </row>
        <row r="12999">
          <cell r="A12999">
            <v>3422</v>
          </cell>
          <cell r="B12999" t="str">
            <v>JACK RJ45 AMP CAT 5E</v>
          </cell>
          <cell r="C12999" t="str">
            <v>UN</v>
          </cell>
          <cell r="D12999" t="str">
            <v>0-0406372-X</v>
          </cell>
          <cell r="E12999">
            <v>40500</v>
          </cell>
          <cell r="F12999">
            <v>6728</v>
          </cell>
        </row>
        <row r="13000">
          <cell r="A13000">
            <v>3423</v>
          </cell>
          <cell r="B13000" t="str">
            <v>JACK RJ45 AMP QUANTUM (CAT 6)</v>
          </cell>
          <cell r="C13000" t="str">
            <v>UN</v>
          </cell>
          <cell r="D13000" t="str">
            <v>0-1116048-X</v>
          </cell>
          <cell r="E13000">
            <v>40500</v>
          </cell>
          <cell r="F13000">
            <v>10788</v>
          </cell>
        </row>
        <row r="13002">
          <cell r="A13002">
            <v>9805</v>
          </cell>
          <cell r="B13002" t="str">
            <v>MODULO JACK RJ 45 CAT6 (NO USAR)</v>
          </cell>
          <cell r="C13002" t="str">
            <v>UN</v>
          </cell>
          <cell r="E13002">
            <v>40500</v>
          </cell>
          <cell r="F13002">
            <v>10788</v>
          </cell>
        </row>
        <row r="13003">
          <cell r="A13003">
            <v>9816</v>
          </cell>
          <cell r="B13003" t="str">
            <v>MT -RJ TO SC DUPLEX MM 60.5 / 125 UM 1 MT</v>
          </cell>
          <cell r="C13003" t="str">
            <v>UN</v>
          </cell>
          <cell r="E13003">
            <v>40500</v>
          </cell>
          <cell r="F13003">
            <v>109504</v>
          </cell>
        </row>
        <row r="13005">
          <cell r="A13005">
            <v>3433</v>
          </cell>
          <cell r="B13005" t="str">
            <v>MUO AMP 24P CABLEADO EN ZONA</v>
          </cell>
          <cell r="C13005" t="str">
            <v>UN</v>
          </cell>
          <cell r="D13005" t="str">
            <v>0-0406810-1</v>
          </cell>
          <cell r="E13005">
            <v>40500</v>
          </cell>
          <cell r="F13005">
            <v>296960</v>
          </cell>
        </row>
        <row r="13006">
          <cell r="A13006">
            <v>3429</v>
          </cell>
          <cell r="B13006" t="str">
            <v>ORGANIZADOR AMP HORIZONTAL DE 2U</v>
          </cell>
          <cell r="C13006" t="str">
            <v>UN</v>
          </cell>
          <cell r="D13006" t="str">
            <v>0-0569049-1</v>
          </cell>
          <cell r="E13006">
            <v>40500</v>
          </cell>
          <cell r="F13006">
            <v>182700</v>
          </cell>
        </row>
        <row r="13008">
          <cell r="A13008">
            <v>102791</v>
          </cell>
          <cell r="B13008" t="str">
            <v>ORGANIZADOR CABLES VERTICAL</v>
          </cell>
          <cell r="C13008" t="str">
            <v>UN</v>
          </cell>
          <cell r="E13008">
            <v>42857</v>
          </cell>
          <cell r="F13008">
            <v>61838.35</v>
          </cell>
        </row>
        <row r="13009">
          <cell r="A13009">
            <v>102650</v>
          </cell>
          <cell r="B13009" t="str">
            <v>ORGANIZADOR DE CABLES HORIZ. 0.80X0.80</v>
          </cell>
          <cell r="C13009" t="str">
            <v>UN</v>
          </cell>
          <cell r="E13009">
            <v>42857</v>
          </cell>
          <cell r="F13009">
            <v>61838.35</v>
          </cell>
        </row>
        <row r="13011">
          <cell r="A13011">
            <v>3430</v>
          </cell>
          <cell r="B13011" t="str">
            <v>PATCH CORD AMP CAT 5E 5FTGRIS</v>
          </cell>
          <cell r="C13011" t="str">
            <v>UN</v>
          </cell>
          <cell r="D13011" t="str">
            <v>X-0219241-X</v>
          </cell>
          <cell r="E13011">
            <v>40883</v>
          </cell>
          <cell r="F13011">
            <v>7414</v>
          </cell>
        </row>
        <row r="13012">
          <cell r="A13012">
            <v>3431</v>
          </cell>
          <cell r="B13012" t="str">
            <v>PATCH CORD AMP QUANTUM (CAT6)</v>
          </cell>
          <cell r="C13012" t="str">
            <v>UN</v>
          </cell>
          <cell r="D13012" t="str">
            <v>X-0219808-X</v>
          </cell>
          <cell r="E13012">
            <v>40592</v>
          </cell>
          <cell r="F13012">
            <v>13920</v>
          </cell>
        </row>
        <row r="13014">
          <cell r="A13014">
            <v>103611</v>
          </cell>
          <cell r="B13014" t="str">
            <v>PATCH CORD AMP QUANTUM (CAT6)</v>
          </cell>
          <cell r="C13014" t="str">
            <v>UN</v>
          </cell>
          <cell r="E13014">
            <v>39659</v>
          </cell>
          <cell r="F13014">
            <v>14268</v>
          </cell>
        </row>
        <row r="13016">
          <cell r="A13016">
            <v>102305</v>
          </cell>
          <cell r="B13016" t="str">
            <v>Patch cord en cable UTP 4 pares 1,5 m Cat 6</v>
          </cell>
          <cell r="C13016" t="str">
            <v>UN</v>
          </cell>
          <cell r="D13016" t="str">
            <v>X-0219241-X</v>
          </cell>
          <cell r="E13016">
            <v>40268</v>
          </cell>
          <cell r="F13016">
            <v>14384</v>
          </cell>
        </row>
        <row r="13018">
          <cell r="A13018">
            <v>102939</v>
          </cell>
          <cell r="B13018" t="str">
            <v>PATCH CORD CAT 6 3 MT (10 Feet)***</v>
          </cell>
          <cell r="C13018" t="str">
            <v>UN</v>
          </cell>
          <cell r="E13018">
            <v>42857</v>
          </cell>
          <cell r="F13018">
            <v>22617.14</v>
          </cell>
        </row>
        <row r="13019">
          <cell r="A13019">
            <v>102938</v>
          </cell>
          <cell r="B13019" t="str">
            <v>PATCH CORD CAT 6 1 MT (3 Feet)***</v>
          </cell>
          <cell r="C13019" t="str">
            <v>UN</v>
          </cell>
          <cell r="E13019">
            <v>42857</v>
          </cell>
          <cell r="F13019">
            <v>11900</v>
          </cell>
        </row>
        <row r="13021">
          <cell r="A13021">
            <v>3451</v>
          </cell>
          <cell r="B13021" t="str">
            <v>PATCH CORD FIBRA AMP MTRJ-SC MM</v>
          </cell>
          <cell r="C13021" t="str">
            <v>UN</v>
          </cell>
          <cell r="D13021" t="str">
            <v>0-1278028-X</v>
          </cell>
          <cell r="E13021">
            <v>40135</v>
          </cell>
          <cell r="F13021">
            <v>69349</v>
          </cell>
        </row>
        <row r="13022">
          <cell r="A13022">
            <v>3449</v>
          </cell>
          <cell r="B13022" t="str">
            <v>PATCH CORD FIBRA AMP SC-SC MM (NO</v>
          </cell>
          <cell r="C13022" t="str">
            <v>UN</v>
          </cell>
          <cell r="D13022" t="str">
            <v>0-0504971-X</v>
          </cell>
          <cell r="E13022">
            <v>40500</v>
          </cell>
          <cell r="F13022">
            <v>221792</v>
          </cell>
        </row>
        <row r="13023">
          <cell r="A13023">
            <v>3450</v>
          </cell>
          <cell r="B13023" t="str">
            <v>PATCH CORD FIBRA AMP SC-ST MM</v>
          </cell>
          <cell r="C13023" t="str">
            <v>UN</v>
          </cell>
          <cell r="D13023" t="str">
            <v>0-0504958-X</v>
          </cell>
          <cell r="E13023">
            <v>40500</v>
          </cell>
          <cell r="F13023">
            <v>221792</v>
          </cell>
        </row>
        <row r="13024">
          <cell r="A13024">
            <v>3448</v>
          </cell>
          <cell r="B13024" t="str">
            <v>PATCH CORD FIBRA AMP ST-ST MM</v>
          </cell>
          <cell r="C13024" t="str">
            <v>UN</v>
          </cell>
          <cell r="D13024" t="str">
            <v>0-0503994-X</v>
          </cell>
          <cell r="E13024">
            <v>40500</v>
          </cell>
          <cell r="F13024">
            <v>214368</v>
          </cell>
        </row>
        <row r="13026">
          <cell r="A13026">
            <v>9817</v>
          </cell>
          <cell r="B13026" t="str">
            <v>PATCH CORD FO MM SC-SC DUPLEX 50.5 /125</v>
          </cell>
          <cell r="C13026" t="str">
            <v>UN</v>
          </cell>
          <cell r="E13026">
            <v>40500</v>
          </cell>
          <cell r="F13026">
            <v>102600</v>
          </cell>
        </row>
        <row r="13027">
          <cell r="A13027">
            <v>9815</v>
          </cell>
          <cell r="B13027" t="str">
            <v>PATCH CORD LC A LC XG MULTIMODO 02 MT</v>
          </cell>
          <cell r="C13027" t="str">
            <v>UN</v>
          </cell>
          <cell r="E13027">
            <v>40500</v>
          </cell>
          <cell r="F13027">
            <v>111611</v>
          </cell>
        </row>
        <row r="13028">
          <cell r="A13028">
            <v>9813</v>
          </cell>
          <cell r="B13028" t="str">
            <v>PATCH CORD MT -RJ A LC 50/125 MULTIMODO</v>
          </cell>
          <cell r="C13028" t="str">
            <v>UN</v>
          </cell>
          <cell r="E13028">
            <v>40500</v>
          </cell>
          <cell r="F13028">
            <v>109504</v>
          </cell>
        </row>
        <row r="13029">
          <cell r="A13029">
            <v>9798</v>
          </cell>
          <cell r="B13029" t="str">
            <v>PATCH CORD SC-SC FO DUPLEX MM 2 MTS</v>
          </cell>
          <cell r="C13029" t="str">
            <v>UN</v>
          </cell>
          <cell r="E13029">
            <v>40500</v>
          </cell>
          <cell r="F13029">
            <v>126625</v>
          </cell>
        </row>
        <row r="13030">
          <cell r="A13030">
            <v>9795</v>
          </cell>
          <cell r="B13030" t="str">
            <v>PATCH CORD ST ALC 62,5 /125 MULTMODO 01</v>
          </cell>
          <cell r="C13030" t="str">
            <v>UN</v>
          </cell>
          <cell r="E13030">
            <v>40499</v>
          </cell>
          <cell r="F13030">
            <v>100104</v>
          </cell>
        </row>
        <row r="13031">
          <cell r="A13031">
            <v>9814</v>
          </cell>
          <cell r="B13031" t="str">
            <v>PATCH CORD ST/ST SIMPLEX MONOMODO SM</v>
          </cell>
          <cell r="C13031" t="str">
            <v>UN</v>
          </cell>
          <cell r="E13031">
            <v>40499</v>
          </cell>
          <cell r="F13031">
            <v>112104</v>
          </cell>
        </row>
        <row r="13032">
          <cell r="A13032">
            <v>9792</v>
          </cell>
          <cell r="B13032" t="str">
            <v>PATCH PANEL 24 PTO CAT6</v>
          </cell>
          <cell r="C13032" t="str">
            <v>UN</v>
          </cell>
          <cell r="E13032">
            <v>40883</v>
          </cell>
          <cell r="F13032">
            <v>319000</v>
          </cell>
        </row>
        <row r="13033">
          <cell r="A13033">
            <v>102937</v>
          </cell>
          <cell r="B13033" t="str">
            <v>PATCH PANEL 24 PTOS- CAT5</v>
          </cell>
          <cell r="C13033" t="str">
            <v>UN</v>
          </cell>
          <cell r="E13033">
            <v>42857</v>
          </cell>
          <cell r="F13033">
            <v>234923.85</v>
          </cell>
        </row>
        <row r="13034">
          <cell r="A13034">
            <v>9793</v>
          </cell>
          <cell r="B13034" t="str">
            <v>PATCH PANEL 48 PTO CAT6</v>
          </cell>
          <cell r="C13034" t="str">
            <v>UN</v>
          </cell>
          <cell r="E13034">
            <v>42857</v>
          </cell>
          <cell r="F13034">
            <v>575898.12</v>
          </cell>
        </row>
        <row r="13036">
          <cell r="A13036">
            <v>3421</v>
          </cell>
          <cell r="B13036" t="str">
            <v>PATCH PANEL AMP 12 PUERTOS CAT 5E</v>
          </cell>
          <cell r="C13036" t="str">
            <v>UN</v>
          </cell>
          <cell r="D13036" t="str">
            <v>0-0406981-1</v>
          </cell>
          <cell r="E13036">
            <v>40500</v>
          </cell>
          <cell r="F13036">
            <v>136416</v>
          </cell>
        </row>
        <row r="13037">
          <cell r="A13037">
            <v>3424</v>
          </cell>
          <cell r="B13037" t="str">
            <v>PATCH PANEL AMP 24 PUERTOS CAT 5E</v>
          </cell>
          <cell r="C13037" t="str">
            <v>UN</v>
          </cell>
          <cell r="D13037" t="str">
            <v>0-0406330-1</v>
          </cell>
          <cell r="E13037">
            <v>42849</v>
          </cell>
          <cell r="F13037">
            <v>156250</v>
          </cell>
        </row>
        <row r="13038">
          <cell r="A13038">
            <v>3426</v>
          </cell>
          <cell r="B13038" t="str">
            <v>PATCH PANEL AMP 24P QUANTUM (CAT6)</v>
          </cell>
          <cell r="C13038" t="str">
            <v>UN</v>
          </cell>
          <cell r="D13038" t="str">
            <v>0-1116027-1</v>
          </cell>
          <cell r="E13038">
            <v>40500</v>
          </cell>
          <cell r="F13038">
            <v>296960</v>
          </cell>
        </row>
        <row r="13039">
          <cell r="A13039">
            <v>3425</v>
          </cell>
          <cell r="B13039" t="str">
            <v>PATCH PANEL AMP 48 PUERTOS CAT 5E</v>
          </cell>
          <cell r="C13039" t="str">
            <v>UN</v>
          </cell>
          <cell r="D13039" t="str">
            <v>0-0406331-1</v>
          </cell>
          <cell r="E13039">
            <v>40500</v>
          </cell>
          <cell r="F13039">
            <v>795423</v>
          </cell>
        </row>
        <row r="13040">
          <cell r="A13040">
            <v>3427</v>
          </cell>
          <cell r="B13040" t="str">
            <v>PATCH PANEL AMP 48P QUANTUM CAT6</v>
          </cell>
          <cell r="C13040" t="str">
            <v>UN</v>
          </cell>
          <cell r="D13040" t="str">
            <v>0-1116028-1</v>
          </cell>
          <cell r="E13040">
            <v>40500</v>
          </cell>
          <cell r="F13040">
            <v>1409852</v>
          </cell>
        </row>
        <row r="13042">
          <cell r="A13042">
            <v>9822</v>
          </cell>
          <cell r="B13042" t="str">
            <v>PLUG RJ -45 BLINDADO</v>
          </cell>
          <cell r="C13042" t="str">
            <v>UN</v>
          </cell>
          <cell r="E13042">
            <v>40499</v>
          </cell>
          <cell r="F13042">
            <v>900</v>
          </cell>
        </row>
        <row r="13043">
          <cell r="A13043">
            <v>9818</v>
          </cell>
          <cell r="B13043" t="str">
            <v>PLUG RJ -45 CAT5E</v>
          </cell>
          <cell r="C13043" t="str">
            <v>UN</v>
          </cell>
          <cell r="E13043">
            <v>40499</v>
          </cell>
          <cell r="F13043">
            <v>400</v>
          </cell>
        </row>
        <row r="13044">
          <cell r="A13044">
            <v>9803</v>
          </cell>
          <cell r="B13044" t="str">
            <v>PLUG RJ -45 SOLID</v>
          </cell>
          <cell r="C13044" t="str">
            <v>UN</v>
          </cell>
          <cell r="E13044">
            <v>42993</v>
          </cell>
          <cell r="F13044">
            <v>396</v>
          </cell>
        </row>
        <row r="13046">
          <cell r="A13046">
            <v>3435</v>
          </cell>
          <cell r="B13046" t="str">
            <v>REGLETA 110XC AMP 100P CON BASE</v>
          </cell>
          <cell r="C13046" t="str">
            <v>UN</v>
          </cell>
          <cell r="D13046" t="str">
            <v>0-0558842-1</v>
          </cell>
          <cell r="E13046">
            <v>40499</v>
          </cell>
          <cell r="F13046">
            <v>47500</v>
          </cell>
        </row>
        <row r="13048">
          <cell r="A13048">
            <v>9820</v>
          </cell>
          <cell r="B13048" t="str">
            <v>REGLETA S 110 50 PARES CON BASE</v>
          </cell>
          <cell r="C13048" t="str">
            <v>UN</v>
          </cell>
          <cell r="E13048">
            <v>39892</v>
          </cell>
          <cell r="F13048">
            <v>19000</v>
          </cell>
        </row>
        <row r="13049">
          <cell r="A13049">
            <v>101220</v>
          </cell>
          <cell r="B13049" t="str">
            <v>SEÑALIZACION ACRILICO**</v>
          </cell>
          <cell r="C13049" t="str">
            <v>UML</v>
          </cell>
          <cell r="E13049">
            <v>39552</v>
          </cell>
          <cell r="F13049">
            <v>2000</v>
          </cell>
        </row>
        <row r="13050">
          <cell r="A13050">
            <v>2857</v>
          </cell>
          <cell r="B13050" t="str">
            <v>SOPORTE P/BANDEJA PORTA CAB</v>
          </cell>
          <cell r="C13050" t="str">
            <v>UN</v>
          </cell>
          <cell r="E13050">
            <v>42830</v>
          </cell>
          <cell r="F13050">
            <v>15187</v>
          </cell>
        </row>
        <row r="13051">
          <cell r="A13051">
            <v>102645</v>
          </cell>
          <cell r="B13051" t="str">
            <v>Toma RJ-45 x 1 CAT 6</v>
          </cell>
          <cell r="C13051" t="str">
            <v>UN</v>
          </cell>
          <cell r="E13051">
            <v>41073</v>
          </cell>
          <cell r="F13051">
            <v>17400</v>
          </cell>
        </row>
        <row r="13052">
          <cell r="A13052">
            <v>102646</v>
          </cell>
          <cell r="B13052" t="str">
            <v>Toma RJ-45 x 2 CAT 6</v>
          </cell>
          <cell r="C13052" t="str">
            <v>UN</v>
          </cell>
          <cell r="E13052">
            <v>40273</v>
          </cell>
          <cell r="F13052">
            <v>39022</v>
          </cell>
        </row>
        <row r="13053">
          <cell r="A13053">
            <v>102936</v>
          </cell>
          <cell r="B13053" t="str">
            <v>TomaDobleRJ-45con Flace Plate CAT5</v>
          </cell>
          <cell r="C13053" t="str">
            <v>UN</v>
          </cell>
          <cell r="E13053">
            <v>40352</v>
          </cell>
          <cell r="F13053">
            <v>14732</v>
          </cell>
        </row>
        <row r="13054">
          <cell r="A13054">
            <v>102940</v>
          </cell>
          <cell r="B13054" t="str">
            <v>TomaElectricaPolo AisladoNaranja HG</v>
          </cell>
          <cell r="C13054" t="str">
            <v>UN</v>
          </cell>
          <cell r="E13054">
            <v>41192</v>
          </cell>
          <cell r="F13054">
            <v>18000</v>
          </cell>
        </row>
        <row r="13055">
          <cell r="A13055">
            <v>102942</v>
          </cell>
          <cell r="B13055" t="str">
            <v>TomaElectricaPolo Normal</v>
          </cell>
          <cell r="C13055" t="str">
            <v>UN</v>
          </cell>
          <cell r="E13055">
            <v>40353</v>
          </cell>
          <cell r="F13055">
            <v>4300</v>
          </cell>
        </row>
        <row r="13056">
          <cell r="A13056">
            <v>102793</v>
          </cell>
          <cell r="B13056" t="str">
            <v>UPS ON-LINE CON POLO A TIERRA (10KVA)**</v>
          </cell>
          <cell r="C13056" t="str">
            <v>UN</v>
          </cell>
          <cell r="E13056">
            <v>42849</v>
          </cell>
          <cell r="F13056">
            <v>7592200</v>
          </cell>
        </row>
        <row r="13059">
          <cell r="A13059">
            <v>300</v>
          </cell>
          <cell r="C13059" t="str">
            <v>ADITIVOS. MORTEROS</v>
          </cell>
        </row>
        <row r="13062">
          <cell r="A13062">
            <v>104560</v>
          </cell>
          <cell r="B13062" t="str">
            <v>ACONDICION. DE SUPERF.TUB. NOVAF(250</v>
          </cell>
          <cell r="C13062" t="str">
            <v>UN</v>
          </cell>
          <cell r="E13062">
            <v>42460</v>
          </cell>
          <cell r="F13062">
            <v>72527</v>
          </cell>
        </row>
        <row r="13065">
          <cell r="B13065" t="str">
            <v>Tekhne Ltda. Control Integral de Obras</v>
          </cell>
        </row>
        <row r="13069">
          <cell r="B13069" t="str">
            <v>Listado de Insumos</v>
          </cell>
        </row>
        <row r="13071">
          <cell r="A13071">
            <v>43132</v>
          </cell>
          <cell r="C13071" t="str">
            <v>INSTITUTO DISTRITAL DE RECREACION Y</v>
          </cell>
          <cell r="E13071" t="str">
            <v>Página **</v>
          </cell>
        </row>
        <row r="13074">
          <cell r="A13074" t="str">
            <v>Código</v>
          </cell>
          <cell r="B13074" t="str">
            <v>Descripción</v>
          </cell>
          <cell r="D13074" t="str">
            <v>Unidad</v>
          </cell>
          <cell r="F13074" t="str">
            <v>Referencia</v>
          </cell>
        </row>
        <row r="13077">
          <cell r="A13077">
            <v>105662</v>
          </cell>
          <cell r="B13077" t="str">
            <v>ANTISOL ROJO (CURA) 20 KILOS Base Agua</v>
          </cell>
          <cell r="C13077" t="str">
            <v>KG</v>
          </cell>
          <cell r="E13077">
            <v>42229</v>
          </cell>
          <cell r="F13077">
            <v>9498</v>
          </cell>
        </row>
        <row r="13078">
          <cell r="A13078">
            <v>105625</v>
          </cell>
          <cell r="B13078" t="str">
            <v>BENTONITA SODICA (BENTOGEL) SACO DE 50</v>
          </cell>
          <cell r="C13078" t="str">
            <v>kg</v>
          </cell>
          <cell r="E13078">
            <v>42789</v>
          </cell>
          <cell r="F13078">
            <v>914</v>
          </cell>
        </row>
        <row r="13079">
          <cell r="A13079">
            <v>105833</v>
          </cell>
          <cell r="B13079" t="str">
            <v>BOQUILLA CDA 32 - SIKA</v>
          </cell>
          <cell r="C13079" t="str">
            <v>UN</v>
          </cell>
          <cell r="E13079">
            <v>42573</v>
          </cell>
          <cell r="F13079">
            <v>3828</v>
          </cell>
        </row>
        <row r="13080">
          <cell r="A13080">
            <v>104203</v>
          </cell>
          <cell r="B13080" t="str">
            <v>CLORURO DE METILENO</v>
          </cell>
          <cell r="C13080" t="str">
            <v>lt</v>
          </cell>
          <cell r="E13080">
            <v>40807</v>
          </cell>
          <cell r="F13080">
            <v>4814</v>
          </cell>
        </row>
        <row r="13081">
          <cell r="A13081">
            <v>103094</v>
          </cell>
          <cell r="B13081" t="str">
            <v>EPOXICO MASTER TOP 216 (ANRES TOP 1116)</v>
          </cell>
          <cell r="C13081" t="str">
            <v>KG</v>
          </cell>
          <cell r="E13081">
            <v>42864</v>
          </cell>
          <cell r="F13081">
            <v>19796</v>
          </cell>
        </row>
        <row r="13082">
          <cell r="A13082">
            <v>104109</v>
          </cell>
          <cell r="B13082" t="str">
            <v>FAVIGEL SUELO ARTIF.MEJOR.PUETA A</v>
          </cell>
          <cell r="C13082" t="str">
            <v>und</v>
          </cell>
          <cell r="E13082">
            <v>42828</v>
          </cell>
          <cell r="F13082">
            <v>140000</v>
          </cell>
        </row>
        <row r="13084">
          <cell r="A13084">
            <v>100003</v>
          </cell>
          <cell r="B13084" t="str">
            <v>GEOmalla Fortgrid BX 65 refuerzo</v>
          </cell>
          <cell r="C13084" t="str">
            <v>M2</v>
          </cell>
          <cell r="D13084">
            <v>3151702385</v>
          </cell>
          <cell r="E13084">
            <v>40876</v>
          </cell>
          <cell r="F13084">
            <v>11484</v>
          </cell>
        </row>
        <row r="13085">
          <cell r="A13085">
            <v>100004</v>
          </cell>
          <cell r="B13085" t="str">
            <v>GEOmalla Fortgrid UX 100 refuerzo uniaxial **</v>
          </cell>
          <cell r="C13085" t="str">
            <v>M2</v>
          </cell>
          <cell r="D13085">
            <v>3151702385</v>
          </cell>
          <cell r="E13085">
            <v>40876</v>
          </cell>
          <cell r="F13085">
            <v>11484</v>
          </cell>
        </row>
        <row r="13086">
          <cell r="A13086">
            <v>100005</v>
          </cell>
          <cell r="B13086" t="str">
            <v>GEOmalla Fortgrid UX 165 refuerzo uni axial **</v>
          </cell>
          <cell r="C13086" t="str">
            <v>M2</v>
          </cell>
          <cell r="D13086">
            <v>3151702385</v>
          </cell>
          <cell r="E13086">
            <v>40876</v>
          </cell>
          <cell r="F13086">
            <v>18528</v>
          </cell>
        </row>
        <row r="13087">
          <cell r="A13087">
            <v>100007</v>
          </cell>
          <cell r="B13087" t="str">
            <v>GEOtextil Fortex BX 90 refuerzo Lafayet**</v>
          </cell>
          <cell r="C13087" t="str">
            <v>M2</v>
          </cell>
          <cell r="D13087">
            <v>3151702385</v>
          </cell>
          <cell r="E13087">
            <v>40876</v>
          </cell>
          <cell r="F13087">
            <v>11461</v>
          </cell>
        </row>
        <row r="13089">
          <cell r="A13089">
            <v>104324</v>
          </cell>
          <cell r="B13089" t="str">
            <v>IMPERMEABILIZANTE IMPERMUR</v>
          </cell>
          <cell r="C13089" t="str">
            <v>kg</v>
          </cell>
          <cell r="E13089">
            <v>41016</v>
          </cell>
          <cell r="F13089">
            <v>11484</v>
          </cell>
        </row>
        <row r="13090">
          <cell r="A13090">
            <v>105828</v>
          </cell>
          <cell r="B13090" t="str">
            <v>MORTERO 1500 PSI ArenaR - PLANTA</v>
          </cell>
          <cell r="C13090" t="str">
            <v>M3</v>
          </cell>
          <cell r="E13090">
            <v>42572</v>
          </cell>
          <cell r="F13090">
            <v>306054</v>
          </cell>
        </row>
        <row r="13091">
          <cell r="A13091">
            <v>105965</v>
          </cell>
          <cell r="B13091" t="str">
            <v>PEGACOR PARA VIDRIO BLANCO (BOLSA DE</v>
          </cell>
          <cell r="C13091" t="str">
            <v>UN</v>
          </cell>
          <cell r="E13091">
            <v>42657</v>
          </cell>
          <cell r="F13091">
            <v>25900</v>
          </cell>
        </row>
        <row r="13092">
          <cell r="A13092">
            <v>105184</v>
          </cell>
          <cell r="B13092" t="str">
            <v>PLASTIMENT AD-20 (TAMBOR DE 230 Kg)</v>
          </cell>
          <cell r="C13092" t="str">
            <v>KG</v>
          </cell>
          <cell r="E13092">
            <v>41789</v>
          </cell>
          <cell r="F13092">
            <v>4153</v>
          </cell>
        </row>
        <row r="13093">
          <cell r="A13093">
            <v>105186</v>
          </cell>
          <cell r="B13093" t="str">
            <v>PLASTIMENT AD-40 (TAMBOR DE 230 KG)</v>
          </cell>
          <cell r="C13093" t="str">
            <v>kg</v>
          </cell>
          <cell r="E13093">
            <v>42835</v>
          </cell>
          <cell r="F13093">
            <v>4522</v>
          </cell>
        </row>
        <row r="13094">
          <cell r="A13094">
            <v>103902</v>
          </cell>
          <cell r="B13094" t="str">
            <v>Relleno Fluido de 10 Kg/Cm2</v>
          </cell>
          <cell r="C13094" t="str">
            <v>m3</v>
          </cell>
          <cell r="E13094">
            <v>40627</v>
          </cell>
          <cell r="F13094">
            <v>157760</v>
          </cell>
        </row>
        <row r="13095">
          <cell r="A13095">
            <v>106359</v>
          </cell>
          <cell r="B13095" t="str">
            <v>Sika AnchorFix-S (300ml)</v>
          </cell>
          <cell r="C13095" t="str">
            <v>UN</v>
          </cell>
          <cell r="E13095">
            <v>42872</v>
          </cell>
          <cell r="F13095">
            <v>30940</v>
          </cell>
        </row>
        <row r="13096">
          <cell r="A13096">
            <v>106349</v>
          </cell>
          <cell r="B13096" t="str">
            <v>SIKA BOND T52 FC (600CC)</v>
          </cell>
          <cell r="C13096" t="str">
            <v>UN</v>
          </cell>
          <cell r="E13096">
            <v>42856</v>
          </cell>
          <cell r="F13096">
            <v>35343</v>
          </cell>
        </row>
        <row r="13097">
          <cell r="A13097">
            <v>105962</v>
          </cell>
          <cell r="B13097" t="str">
            <v>SIKA VISCOBOND (3.2Kg)</v>
          </cell>
          <cell r="C13097" t="str">
            <v>GAL</v>
          </cell>
          <cell r="E13097">
            <v>42656</v>
          </cell>
          <cell r="F13097">
            <v>22281</v>
          </cell>
        </row>
        <row r="13098">
          <cell r="A13098">
            <v>105961</v>
          </cell>
          <cell r="B13098" t="str">
            <v>SIKACOLOR-C (GAL=5KG)</v>
          </cell>
          <cell r="C13098" t="str">
            <v>GAL</v>
          </cell>
          <cell r="E13098">
            <v>42656</v>
          </cell>
          <cell r="F13098">
            <v>84100</v>
          </cell>
        </row>
        <row r="13100">
          <cell r="A13100">
            <v>103659</v>
          </cell>
          <cell r="B13100" t="str">
            <v>SIKADUR 32 PRIMER 3 KG **</v>
          </cell>
          <cell r="C13100" t="str">
            <v>KG</v>
          </cell>
          <cell r="D13100">
            <v>25303580</v>
          </cell>
          <cell r="E13100">
            <v>42765</v>
          </cell>
          <cell r="F13100">
            <v>64260</v>
          </cell>
        </row>
        <row r="13101">
          <cell r="A13101">
            <v>103658</v>
          </cell>
          <cell r="B13101" t="str">
            <v>SIKADUR 32 PRIMER (PRESENTACIÓN: 3 KG)</v>
          </cell>
          <cell r="C13101" t="str">
            <v>KG</v>
          </cell>
          <cell r="D13101">
            <v>25303580</v>
          </cell>
          <cell r="E13101">
            <v>42765</v>
          </cell>
          <cell r="F13101">
            <v>64260</v>
          </cell>
        </row>
        <row r="13103">
          <cell r="A13103">
            <v>105832</v>
          </cell>
          <cell r="B13103" t="str">
            <v>Sikadur Crack Weld - Kit de inyección de fisuras</v>
          </cell>
          <cell r="C13103" t="str">
            <v>UD</v>
          </cell>
          <cell r="E13103">
            <v>42573</v>
          </cell>
          <cell r="F13103">
            <v>435232</v>
          </cell>
        </row>
        <row r="13104">
          <cell r="A13104">
            <v>105650</v>
          </cell>
          <cell r="B13104" t="str">
            <v>Sikadur®-510/520 (Arenas finas de cuarzo)</v>
          </cell>
          <cell r="C13104" t="str">
            <v>kg</v>
          </cell>
          <cell r="E13104">
            <v>42216</v>
          </cell>
          <cell r="F13104">
            <v>1718</v>
          </cell>
        </row>
        <row r="13105">
          <cell r="A13105">
            <v>104597</v>
          </cell>
          <cell r="B13105" t="str">
            <v>SIKAFIBER AD MICROFIBRA</v>
          </cell>
          <cell r="C13105" t="str">
            <v>kg</v>
          </cell>
          <cell r="E13105">
            <v>42794</v>
          </cell>
          <cell r="F13105">
            <v>20468</v>
          </cell>
        </row>
        <row r="13106">
          <cell r="A13106">
            <v>105649</v>
          </cell>
          <cell r="B13106" t="str">
            <v>Sikafloor - 156 (Imprimante epóxico)</v>
          </cell>
          <cell r="C13106" t="str">
            <v>gln</v>
          </cell>
          <cell r="E13106">
            <v>42216</v>
          </cell>
          <cell r="F13106">
            <v>21126</v>
          </cell>
        </row>
        <row r="13107">
          <cell r="A13107">
            <v>105648</v>
          </cell>
          <cell r="B13107" t="str">
            <v>Sikafloor - 261 (Piso epóxico)</v>
          </cell>
          <cell r="C13107" t="str">
            <v>kg</v>
          </cell>
          <cell r="E13107">
            <v>42216</v>
          </cell>
          <cell r="F13107">
            <v>26408</v>
          </cell>
        </row>
        <row r="13108">
          <cell r="A13108">
            <v>104820</v>
          </cell>
          <cell r="B13108" t="str">
            <v>SIKAGUARD DECOR TRANSPARENTE 18 Kg</v>
          </cell>
          <cell r="C13108" t="str">
            <v>KG</v>
          </cell>
          <cell r="E13108">
            <v>42186</v>
          </cell>
          <cell r="F13108">
            <v>31970</v>
          </cell>
        </row>
        <row r="13109">
          <cell r="A13109">
            <v>105242</v>
          </cell>
          <cell r="B13109" t="str">
            <v>SIKALASTIC-612 MTC (26.5KG)</v>
          </cell>
          <cell r="C13109" t="str">
            <v>kg</v>
          </cell>
          <cell r="E13109">
            <v>42765</v>
          </cell>
          <cell r="F13109">
            <v>21896</v>
          </cell>
        </row>
        <row r="13110">
          <cell r="A13110">
            <v>105960</v>
          </cell>
          <cell r="B13110" t="str">
            <v>SIKATOP-122 (30KG) CLIMA FRIO</v>
          </cell>
          <cell r="C13110" t="str">
            <v>KG</v>
          </cell>
          <cell r="E13110">
            <v>42656</v>
          </cell>
          <cell r="F13110">
            <v>5000</v>
          </cell>
        </row>
        <row r="13111">
          <cell r="A13111">
            <v>104040</v>
          </cell>
          <cell r="B13111" t="str">
            <v>Soldadura epóxica de dos componentes</v>
          </cell>
          <cell r="C13111" t="str">
            <v>kg</v>
          </cell>
          <cell r="E13111">
            <v>42851</v>
          </cell>
          <cell r="F13111">
            <v>48700</v>
          </cell>
        </row>
        <row r="13114">
          <cell r="A13114">
            <v>301</v>
          </cell>
          <cell r="C13114" t="str">
            <v>INFESTACIONES</v>
          </cell>
        </row>
        <row r="13117">
          <cell r="A13117">
            <v>102622</v>
          </cell>
          <cell r="B13117" t="str">
            <v>Adherente fungicida Agrotin **</v>
          </cell>
          <cell r="C13117" t="str">
            <v>lt</v>
          </cell>
          <cell r="E13117">
            <v>42762</v>
          </cell>
          <cell r="F13117">
            <v>17000</v>
          </cell>
        </row>
        <row r="13118">
          <cell r="A13118">
            <v>100959</v>
          </cell>
          <cell r="B13118" t="str">
            <v>Control Roedores(1servicio)Rodenticida</v>
          </cell>
          <cell r="C13118" t="str">
            <v>UN</v>
          </cell>
          <cell r="E13118">
            <v>40494</v>
          </cell>
          <cell r="F13118">
            <v>58000</v>
          </cell>
        </row>
        <row r="13119">
          <cell r="A13119">
            <v>100958</v>
          </cell>
          <cell r="B13119" t="str">
            <v>Fumigación de Insectos y Desinfección (1servicio)</v>
          </cell>
          <cell r="C13119" t="str">
            <v>UN</v>
          </cell>
          <cell r="E13119">
            <v>40493</v>
          </cell>
          <cell r="F13119">
            <v>81000</v>
          </cell>
        </row>
        <row r="13120">
          <cell r="A13120">
            <v>102251</v>
          </cell>
          <cell r="B13120" t="str">
            <v>Fumigación de Insectos y Desinfección (1servicio)</v>
          </cell>
          <cell r="C13120" t="str">
            <v>UN</v>
          </cell>
          <cell r="E13120">
            <v>39561</v>
          </cell>
          <cell r="F13120">
            <v>400000</v>
          </cell>
        </row>
        <row r="13121">
          <cell r="A13121">
            <v>102621</v>
          </cell>
          <cell r="B13121" t="str">
            <v>Fungicida Fulgitox**</v>
          </cell>
          <cell r="C13121" t="str">
            <v>lt</v>
          </cell>
          <cell r="E13121">
            <v>42762</v>
          </cell>
          <cell r="F13121">
            <v>29000</v>
          </cell>
        </row>
        <row r="13122">
          <cell r="A13122">
            <v>102252</v>
          </cell>
          <cell r="B13122" t="str">
            <v>Herbicida Glifosato Gramosol-Maleza</v>
          </cell>
          <cell r="C13122" t="str">
            <v>LT</v>
          </cell>
          <cell r="E13122">
            <v>41871</v>
          </cell>
          <cell r="F13122">
            <v>18000</v>
          </cell>
        </row>
        <row r="13125">
          <cell r="A13125">
            <v>302</v>
          </cell>
          <cell r="C13125" t="str">
            <v>JARDINERIA Y GRAMAS</v>
          </cell>
        </row>
        <row r="13128">
          <cell r="A13128">
            <v>105188</v>
          </cell>
          <cell r="B13128" t="str">
            <v>ACANTO - Planta ornamental</v>
          </cell>
          <cell r="C13128" t="str">
            <v>UN</v>
          </cell>
          <cell r="E13128">
            <v>42819</v>
          </cell>
          <cell r="F13128">
            <v>3000</v>
          </cell>
        </row>
        <row r="13129">
          <cell r="A13129">
            <v>105187</v>
          </cell>
          <cell r="B13129" t="str">
            <v>AGAPANTO - Planta Ornamental</v>
          </cell>
          <cell r="C13129" t="str">
            <v>UN</v>
          </cell>
          <cell r="E13129">
            <v>42819</v>
          </cell>
          <cell r="F13129">
            <v>1800</v>
          </cell>
        </row>
        <row r="13130">
          <cell r="A13130">
            <v>100972</v>
          </cell>
          <cell r="B13130" t="str">
            <v>ARBOL-ABUTILON (1,5M)</v>
          </cell>
          <cell r="C13130" t="str">
            <v>UN</v>
          </cell>
          <cell r="E13130">
            <v>42172</v>
          </cell>
          <cell r="F13130">
            <v>25000</v>
          </cell>
        </row>
        <row r="13131">
          <cell r="A13131">
            <v>102472</v>
          </cell>
          <cell r="B13131" t="str">
            <v>ARBOL-ACACIA NEGRA (1-1,5M)</v>
          </cell>
          <cell r="C13131" t="str">
            <v>UN</v>
          </cell>
          <cell r="E13131">
            <v>41261</v>
          </cell>
          <cell r="F13131">
            <v>16000</v>
          </cell>
        </row>
        <row r="13132">
          <cell r="A13132">
            <v>102317</v>
          </cell>
          <cell r="B13132" t="str">
            <v>ARBOL-ALCAPARRO (1-1,5M)</v>
          </cell>
          <cell r="C13132" t="str">
            <v>UN</v>
          </cell>
          <cell r="E13132">
            <v>42796</v>
          </cell>
          <cell r="F13132">
            <v>16868</v>
          </cell>
        </row>
        <row r="13133">
          <cell r="A13133">
            <v>100791</v>
          </cell>
          <cell r="B13133" t="str">
            <v>ARBOL-ALISO (1-1,5M)</v>
          </cell>
          <cell r="C13133" t="str">
            <v>UN</v>
          </cell>
          <cell r="E13133">
            <v>42796</v>
          </cell>
          <cell r="F13133">
            <v>14994</v>
          </cell>
        </row>
        <row r="13134">
          <cell r="A13134">
            <v>100795</v>
          </cell>
          <cell r="B13134" t="str">
            <v>ARBOL-ARRAYAN (1-1,5M)</v>
          </cell>
          <cell r="C13134" t="str">
            <v>UN</v>
          </cell>
          <cell r="E13134">
            <v>42836</v>
          </cell>
          <cell r="F13134">
            <v>22000</v>
          </cell>
        </row>
        <row r="13135">
          <cell r="A13135">
            <v>100796</v>
          </cell>
          <cell r="B13135" t="str">
            <v>ARBOL-ARRAYAN (1-1,5M)</v>
          </cell>
          <cell r="C13135" t="str">
            <v>UN</v>
          </cell>
          <cell r="E13135">
            <v>41261</v>
          </cell>
          <cell r="F13135">
            <v>24000</v>
          </cell>
        </row>
        <row r="13137">
          <cell r="B13137" t="str">
            <v>Tekhne Ltda. Control Integral de Obras</v>
          </cell>
        </row>
        <row r="13141">
          <cell r="B13141" t="str">
            <v>Listado de Insumos</v>
          </cell>
        </row>
        <row r="13143">
          <cell r="A13143">
            <v>43132</v>
          </cell>
          <cell r="C13143" t="str">
            <v>INSTITUTO DISTRITAL DE RECREACION Y</v>
          </cell>
          <cell r="E13143" t="str">
            <v>Página **</v>
          </cell>
        </row>
        <row r="13146">
          <cell r="A13146" t="str">
            <v>Código</v>
          </cell>
          <cell r="B13146" t="str">
            <v>Descripción</v>
          </cell>
          <cell r="D13146" t="str">
            <v>Unidad</v>
          </cell>
          <cell r="F13146" t="str">
            <v>Referencia</v>
          </cell>
        </row>
        <row r="13149">
          <cell r="A13149">
            <v>102098</v>
          </cell>
          <cell r="B13149" t="str">
            <v>ARBOL-ARRAYAN (1-1,5M)</v>
          </cell>
          <cell r="C13149" t="str">
            <v>UN</v>
          </cell>
          <cell r="E13149">
            <v>41261</v>
          </cell>
          <cell r="F13149">
            <v>24000</v>
          </cell>
        </row>
        <row r="13150">
          <cell r="A13150">
            <v>100799</v>
          </cell>
          <cell r="B13150" t="str">
            <v>ARBOL-CAJETO (1-1,5M)</v>
          </cell>
          <cell r="C13150" t="str">
            <v>UN</v>
          </cell>
          <cell r="E13150">
            <v>42797</v>
          </cell>
          <cell r="F13150">
            <v>20000</v>
          </cell>
        </row>
        <row r="13151">
          <cell r="A13151">
            <v>100789</v>
          </cell>
          <cell r="B13151" t="str">
            <v>ARBOL-CALISTEMO (1-1,5M)</v>
          </cell>
          <cell r="C13151" t="str">
            <v>UN</v>
          </cell>
          <cell r="E13151">
            <v>42836</v>
          </cell>
          <cell r="F13151">
            <v>25000</v>
          </cell>
        </row>
        <row r="13152">
          <cell r="A13152">
            <v>100801</v>
          </cell>
          <cell r="B13152" t="str">
            <v>ARBOL-CARBONERO ROJO (1-1,5M)</v>
          </cell>
          <cell r="C13152" t="str">
            <v>UN</v>
          </cell>
          <cell r="E13152">
            <v>42172</v>
          </cell>
          <cell r="F13152">
            <v>25000</v>
          </cell>
        </row>
        <row r="13153">
          <cell r="A13153">
            <v>100785</v>
          </cell>
          <cell r="B13153" t="str">
            <v>ARBOL-CAUCHO SABANERO (1-1,5M)</v>
          </cell>
          <cell r="C13153" t="str">
            <v>UN</v>
          </cell>
          <cell r="E13153">
            <v>42819</v>
          </cell>
          <cell r="F13153">
            <v>35000</v>
          </cell>
        </row>
        <row r="13154">
          <cell r="A13154">
            <v>100803</v>
          </cell>
          <cell r="B13154" t="str">
            <v>ARBOL-CAYENO (0,5-1,0M)</v>
          </cell>
          <cell r="C13154" t="str">
            <v>UN</v>
          </cell>
          <cell r="E13154">
            <v>42130</v>
          </cell>
          <cell r="F13154">
            <v>17400</v>
          </cell>
        </row>
        <row r="13155">
          <cell r="A13155">
            <v>100784</v>
          </cell>
          <cell r="B13155" t="str">
            <v>ARBOL-CEDRO (1-1,5M)</v>
          </cell>
          <cell r="C13155" t="str">
            <v>UN</v>
          </cell>
          <cell r="E13155">
            <v>42836</v>
          </cell>
          <cell r="F13155">
            <v>22000</v>
          </cell>
        </row>
        <row r="13156">
          <cell r="A13156">
            <v>100786</v>
          </cell>
          <cell r="B13156" t="str">
            <v>ARBOL-CEREZO (1-1,5M)</v>
          </cell>
          <cell r="C13156" t="str">
            <v>UN</v>
          </cell>
          <cell r="E13156">
            <v>42796</v>
          </cell>
          <cell r="F13156">
            <v>24490</v>
          </cell>
        </row>
        <row r="13157">
          <cell r="A13157">
            <v>100808</v>
          </cell>
          <cell r="B13157" t="str">
            <v>ARBOL-CHICALA (1,5M)</v>
          </cell>
          <cell r="C13157" t="str">
            <v>UN</v>
          </cell>
          <cell r="E13157">
            <v>42796</v>
          </cell>
          <cell r="F13157">
            <v>18743</v>
          </cell>
        </row>
        <row r="13158">
          <cell r="A13158">
            <v>100810</v>
          </cell>
          <cell r="B13158" t="str">
            <v>ARBOL-CIRUS (0,60M)</v>
          </cell>
          <cell r="C13158" t="str">
            <v>UN</v>
          </cell>
          <cell r="E13158">
            <v>42934</v>
          </cell>
          <cell r="F13158">
            <v>8500</v>
          </cell>
        </row>
        <row r="13159">
          <cell r="A13159">
            <v>101389</v>
          </cell>
          <cell r="B13159" t="str">
            <v>ARBOL-DURAZNO COMÚN (1,5M)</v>
          </cell>
          <cell r="C13159" t="str">
            <v>UN</v>
          </cell>
          <cell r="E13159">
            <v>42172</v>
          </cell>
          <cell r="F13159">
            <v>18000</v>
          </cell>
        </row>
        <row r="13160">
          <cell r="A13160">
            <v>100797</v>
          </cell>
          <cell r="B13160" t="str">
            <v>ARBOL-EUGENIA (1-1,5M)</v>
          </cell>
          <cell r="C13160" t="str">
            <v>UN</v>
          </cell>
          <cell r="E13160">
            <v>42942</v>
          </cell>
          <cell r="F13160">
            <v>12000</v>
          </cell>
        </row>
        <row r="13161">
          <cell r="A13161">
            <v>100783</v>
          </cell>
          <cell r="B13161" t="str">
            <v>ARBOL-FALSO PIMIENTO (1-1,5M)</v>
          </cell>
          <cell r="C13161" t="str">
            <v>UN</v>
          </cell>
          <cell r="E13161">
            <v>42796</v>
          </cell>
          <cell r="F13161">
            <v>22491</v>
          </cell>
        </row>
        <row r="13162">
          <cell r="A13162">
            <v>100793</v>
          </cell>
          <cell r="B13162" t="str">
            <v>ARBOL-GUAYACAN (1-1,5M)</v>
          </cell>
          <cell r="C13162" t="str">
            <v>UN</v>
          </cell>
          <cell r="E13162">
            <v>42796</v>
          </cell>
          <cell r="F13162">
            <v>24490</v>
          </cell>
        </row>
        <row r="13163">
          <cell r="A13163">
            <v>100792</v>
          </cell>
          <cell r="B13163" t="str">
            <v>ARBOL-HAYUELO (1-1,5M)</v>
          </cell>
          <cell r="C13163" t="str">
            <v>UN</v>
          </cell>
          <cell r="E13163">
            <v>42934</v>
          </cell>
          <cell r="F13163">
            <v>20000</v>
          </cell>
        </row>
        <row r="13164">
          <cell r="A13164">
            <v>100798</v>
          </cell>
          <cell r="B13164" t="str">
            <v>ARBOL-HOLLY LISO (1-1,5M)</v>
          </cell>
          <cell r="C13164" t="str">
            <v>UN</v>
          </cell>
          <cell r="E13164">
            <v>42942</v>
          </cell>
          <cell r="F13164">
            <v>20000</v>
          </cell>
        </row>
        <row r="13165">
          <cell r="A13165">
            <v>101388</v>
          </cell>
          <cell r="B13165" t="str">
            <v>ARBOL-LAUREL DE CERA (1,5M)</v>
          </cell>
          <cell r="C13165" t="str">
            <v>UN</v>
          </cell>
          <cell r="E13165">
            <v>41269</v>
          </cell>
          <cell r="F13165">
            <v>25000</v>
          </cell>
        </row>
        <row r="13166">
          <cell r="A13166">
            <v>100957</v>
          </cell>
          <cell r="B13166" t="str">
            <v>ARBOL-LIQUIDAMBAR (1-1,5M)</v>
          </cell>
          <cell r="C13166" t="str">
            <v>UN</v>
          </cell>
          <cell r="E13166">
            <v>42836</v>
          </cell>
          <cell r="F13166">
            <v>30000</v>
          </cell>
        </row>
        <row r="13167">
          <cell r="A13167">
            <v>90037</v>
          </cell>
          <cell r="B13167" t="str">
            <v>ARBOL-MAGNOLIO (1-1,5M)</v>
          </cell>
          <cell r="C13167" t="str">
            <v>UN</v>
          </cell>
          <cell r="E13167">
            <v>41261</v>
          </cell>
          <cell r="F13167">
            <v>150000</v>
          </cell>
        </row>
        <row r="13168">
          <cell r="A13168">
            <v>101766</v>
          </cell>
          <cell r="B13168" t="str">
            <v>ARBOL-MAGNOLIO (1-1,5M)</v>
          </cell>
          <cell r="C13168" t="str">
            <v>UN</v>
          </cell>
          <cell r="E13168">
            <v>42836</v>
          </cell>
          <cell r="F13168">
            <v>160000</v>
          </cell>
        </row>
        <row r="13169">
          <cell r="A13169">
            <v>100802</v>
          </cell>
          <cell r="B13169" t="str">
            <v>ARBOL-MANO DE OSO (1-1,5M)</v>
          </cell>
          <cell r="C13169" t="str">
            <v>UN</v>
          </cell>
          <cell r="E13169">
            <v>42796</v>
          </cell>
          <cell r="F13169">
            <v>32000</v>
          </cell>
        </row>
        <row r="13170">
          <cell r="A13170">
            <v>100800</v>
          </cell>
          <cell r="B13170" t="str">
            <v>ARBOL-MERMELADA (0,5-1,0M)</v>
          </cell>
          <cell r="C13170" t="str">
            <v>UN</v>
          </cell>
          <cell r="E13170">
            <v>42836</v>
          </cell>
          <cell r="F13170">
            <v>8000</v>
          </cell>
        </row>
        <row r="13171">
          <cell r="A13171">
            <v>101770</v>
          </cell>
          <cell r="B13171" t="str">
            <v>ARBOL-PALMA ALEJANDRA (1-1,5M)</v>
          </cell>
          <cell r="C13171" t="str">
            <v>UN</v>
          </cell>
          <cell r="E13171">
            <v>42819</v>
          </cell>
          <cell r="F13171">
            <v>80000</v>
          </cell>
        </row>
        <row r="13172">
          <cell r="A13172">
            <v>90038</v>
          </cell>
          <cell r="B13172" t="str">
            <v>ARBOL-PALMA DE CERA (1-1,5M)</v>
          </cell>
          <cell r="C13172" t="str">
            <v>UN</v>
          </cell>
          <cell r="E13172">
            <v>41261</v>
          </cell>
          <cell r="F13172">
            <v>120000</v>
          </cell>
        </row>
        <row r="13173">
          <cell r="A13173">
            <v>101767</v>
          </cell>
          <cell r="B13173" t="str">
            <v>ARBOL-PALMA DE CERA (1-1,5M)</v>
          </cell>
          <cell r="C13173" t="str">
            <v>UN</v>
          </cell>
          <cell r="E13173">
            <v>42598</v>
          </cell>
          <cell r="F13173">
            <v>220000</v>
          </cell>
        </row>
        <row r="13174">
          <cell r="A13174">
            <v>90036</v>
          </cell>
          <cell r="B13174" t="str">
            <v>ARBOL-PALMA PHOENIX (1-1,5M)</v>
          </cell>
          <cell r="C13174" t="str">
            <v>UN</v>
          </cell>
          <cell r="E13174">
            <v>42130</v>
          </cell>
          <cell r="F13174">
            <v>92800</v>
          </cell>
        </row>
        <row r="13175">
          <cell r="A13175">
            <v>101765</v>
          </cell>
          <cell r="B13175" t="str">
            <v>ARBOL-PALMA PHOENIX O FENIX (1-1,5M)</v>
          </cell>
          <cell r="C13175" t="str">
            <v>UN</v>
          </cell>
          <cell r="E13175">
            <v>42796</v>
          </cell>
          <cell r="F13175">
            <v>195922</v>
          </cell>
        </row>
        <row r="13176">
          <cell r="A13176">
            <v>100809</v>
          </cell>
          <cell r="B13176" t="str">
            <v>ARBOL-ROBLE (1,5M)</v>
          </cell>
          <cell r="C13176" t="str">
            <v>UN</v>
          </cell>
          <cell r="E13176">
            <v>42796</v>
          </cell>
          <cell r="F13176">
            <v>18868</v>
          </cell>
        </row>
        <row r="13177">
          <cell r="A13177">
            <v>100787</v>
          </cell>
          <cell r="B13177" t="str">
            <v>ARBOL-SANGREGADO (1-1,5M)</v>
          </cell>
          <cell r="C13177" t="str">
            <v>UN</v>
          </cell>
          <cell r="E13177">
            <v>42863</v>
          </cell>
          <cell r="F13177">
            <v>25000</v>
          </cell>
        </row>
        <row r="13178">
          <cell r="A13178">
            <v>100788</v>
          </cell>
          <cell r="B13178" t="str">
            <v>ARBOL-SAUCE (1-1,5M)</v>
          </cell>
          <cell r="C13178" t="str">
            <v>UN</v>
          </cell>
          <cell r="E13178">
            <v>42796</v>
          </cell>
          <cell r="F13178">
            <v>14994</v>
          </cell>
        </row>
        <row r="13179">
          <cell r="A13179">
            <v>100794</v>
          </cell>
          <cell r="B13179" t="str">
            <v>ARBOL-SIETE CUEROS NATIVO (1-1,5M)</v>
          </cell>
          <cell r="C13179" t="str">
            <v>UN</v>
          </cell>
          <cell r="E13179">
            <v>42796</v>
          </cell>
          <cell r="F13179">
            <v>30613</v>
          </cell>
        </row>
        <row r="13180">
          <cell r="A13180">
            <v>105164</v>
          </cell>
          <cell r="B13180" t="str">
            <v>ARBOL - CAUCHO TEQUENDAMA (H=1-1.50M)</v>
          </cell>
          <cell r="C13180" t="str">
            <v>UN</v>
          </cell>
          <cell r="E13180">
            <v>42836</v>
          </cell>
          <cell r="F13180">
            <v>35000</v>
          </cell>
        </row>
        <row r="13181">
          <cell r="A13181">
            <v>100692</v>
          </cell>
          <cell r="B13181" t="str">
            <v>ARBOL - CEDRO NOGAL(1.5-2.0m)**</v>
          </cell>
          <cell r="C13181" t="str">
            <v>UN</v>
          </cell>
          <cell r="E13181">
            <v>42819</v>
          </cell>
          <cell r="F13181">
            <v>25000</v>
          </cell>
        </row>
        <row r="13182">
          <cell r="A13182">
            <v>100682</v>
          </cell>
          <cell r="B13182" t="str">
            <v>ARBOL - EUCALIPTO POMARROSO**</v>
          </cell>
          <cell r="C13182" t="str">
            <v>UN</v>
          </cell>
          <cell r="E13182">
            <v>41261</v>
          </cell>
          <cell r="F13182">
            <v>40000</v>
          </cell>
        </row>
        <row r="13183">
          <cell r="A13183">
            <v>100782</v>
          </cell>
          <cell r="B13183" t="str">
            <v>ARBOL - FALSO PIMIENTO**</v>
          </cell>
          <cell r="C13183" t="str">
            <v>UN</v>
          </cell>
          <cell r="E13183">
            <v>41261</v>
          </cell>
          <cell r="F13183">
            <v>24000</v>
          </cell>
        </row>
        <row r="13184">
          <cell r="A13184">
            <v>100693</v>
          </cell>
          <cell r="B13184" t="str">
            <v>ARBOL - SANGREGADO**</v>
          </cell>
          <cell r="C13184" t="str">
            <v>UN</v>
          </cell>
          <cell r="E13184">
            <v>41261</v>
          </cell>
          <cell r="F13184">
            <v>25000</v>
          </cell>
        </row>
        <row r="13185">
          <cell r="A13185">
            <v>100686</v>
          </cell>
          <cell r="B13185" t="str">
            <v>ARBOL - SIETECUEROS**</v>
          </cell>
          <cell r="C13185" t="str">
            <v>UN</v>
          </cell>
          <cell r="E13185">
            <v>41261</v>
          </cell>
          <cell r="F13185">
            <v>32000</v>
          </cell>
        </row>
        <row r="13186">
          <cell r="A13186">
            <v>105070</v>
          </cell>
          <cell r="B13186" t="str">
            <v>ARBOL CAYENO (H=1-1.50M)</v>
          </cell>
          <cell r="C13186" t="str">
            <v>UN</v>
          </cell>
          <cell r="E13186">
            <v>42836</v>
          </cell>
          <cell r="F13186">
            <v>15000</v>
          </cell>
        </row>
        <row r="13187">
          <cell r="A13187">
            <v>105068</v>
          </cell>
          <cell r="B13187" t="str">
            <v>ARBOL CEDRILLO (H=1-1.50M)</v>
          </cell>
          <cell r="C13187" t="str">
            <v>UN</v>
          </cell>
          <cell r="E13187">
            <v>42819</v>
          </cell>
          <cell r="F13187">
            <v>25000</v>
          </cell>
        </row>
        <row r="13188">
          <cell r="A13188">
            <v>104898</v>
          </cell>
          <cell r="B13188" t="str">
            <v>ARBOL CHICALA ROSADO ( 1-1,50)</v>
          </cell>
          <cell r="C13188" t="str">
            <v>UN</v>
          </cell>
          <cell r="E13188">
            <v>42796</v>
          </cell>
          <cell r="F13188">
            <v>37485</v>
          </cell>
        </row>
        <row r="13189">
          <cell r="A13189">
            <v>105069</v>
          </cell>
          <cell r="B13189" t="str">
            <v>ARBOL CHIRIPIQUE (H=1-1.50M)</v>
          </cell>
          <cell r="C13189" t="str">
            <v>UN</v>
          </cell>
          <cell r="E13189">
            <v>42935</v>
          </cell>
          <cell r="F13189">
            <v>23000</v>
          </cell>
        </row>
        <row r="13190">
          <cell r="A13190">
            <v>103076</v>
          </cell>
          <cell r="B13190" t="str">
            <v>ARBOL de CHILCO(1,5M)</v>
          </cell>
          <cell r="C13190" t="str">
            <v>UN</v>
          </cell>
          <cell r="E13190">
            <v>40401</v>
          </cell>
          <cell r="F13190">
            <v>25000</v>
          </cell>
        </row>
        <row r="13191">
          <cell r="A13191">
            <v>103077</v>
          </cell>
          <cell r="B13191" t="str">
            <v>ARBOL de LAUREL HOJA PEQUEÑA(1,5M)</v>
          </cell>
          <cell r="C13191" t="str">
            <v>UN</v>
          </cell>
          <cell r="E13191">
            <v>42796</v>
          </cell>
          <cell r="F13191">
            <v>14994</v>
          </cell>
        </row>
        <row r="13192">
          <cell r="A13192">
            <v>104214</v>
          </cell>
          <cell r="B13192" t="str">
            <v>ARBOL GUAYACAN DE MANIZALEZ (1-1.5M)</v>
          </cell>
          <cell r="C13192" t="str">
            <v>UN</v>
          </cell>
          <cell r="E13192">
            <v>42934</v>
          </cell>
          <cell r="F13192">
            <v>21500</v>
          </cell>
        </row>
        <row r="13193">
          <cell r="A13193">
            <v>104215</v>
          </cell>
          <cell r="B13193" t="str">
            <v>ARBOL GUAYACAN DE MANIZALEZ (1.5-2.0M)</v>
          </cell>
          <cell r="C13193" t="str">
            <v>UN</v>
          </cell>
          <cell r="E13193">
            <v>42836</v>
          </cell>
          <cell r="F13193">
            <v>25000</v>
          </cell>
        </row>
        <row r="13194">
          <cell r="A13194">
            <v>104339</v>
          </cell>
          <cell r="B13194" t="str">
            <v>Arbol Higuerilla roja o amarilla H=1-1.50m</v>
          </cell>
          <cell r="C13194" t="str">
            <v>UN</v>
          </cell>
          <cell r="E13194">
            <v>41138</v>
          </cell>
          <cell r="F13194">
            <v>50000</v>
          </cell>
        </row>
        <row r="13195">
          <cell r="A13195">
            <v>104334</v>
          </cell>
          <cell r="B13195" t="str">
            <v>ARBOL Jazmin Chino (1-1,5M)</v>
          </cell>
          <cell r="C13195" t="str">
            <v>UN</v>
          </cell>
          <cell r="E13195">
            <v>42796</v>
          </cell>
          <cell r="F13195">
            <v>27000</v>
          </cell>
        </row>
        <row r="13196">
          <cell r="A13196">
            <v>105874</v>
          </cell>
          <cell r="B13196" t="str">
            <v>ARBOL LAVANDA (0.50-1.0M)</v>
          </cell>
          <cell r="C13196" t="str">
            <v>UN</v>
          </cell>
          <cell r="E13196">
            <v>42817</v>
          </cell>
          <cell r="F13196">
            <v>35000</v>
          </cell>
        </row>
        <row r="13197">
          <cell r="A13197">
            <v>105084</v>
          </cell>
          <cell r="B13197" t="str">
            <v>ARBOL MANGLE (1-1.50M)</v>
          </cell>
          <cell r="C13197" t="str">
            <v>UN</v>
          </cell>
          <cell r="E13197">
            <v>42817</v>
          </cell>
          <cell r="F13197">
            <v>35000</v>
          </cell>
        </row>
        <row r="13198">
          <cell r="A13198">
            <v>140333</v>
          </cell>
          <cell r="B13198" t="str">
            <v>ARBOL Metrosidero ROJO (1-1,5M)</v>
          </cell>
          <cell r="C13198" t="str">
            <v>UN</v>
          </cell>
          <cell r="E13198">
            <v>42172</v>
          </cell>
          <cell r="F13198">
            <v>35000</v>
          </cell>
        </row>
        <row r="13200">
          <cell r="B13200" t="str">
            <v>Tekhne Ltda. Control Integral de Obras</v>
          </cell>
        </row>
        <row r="13204">
          <cell r="B13204" t="str">
            <v>Listado de Insumos</v>
          </cell>
        </row>
        <row r="13206">
          <cell r="A13206">
            <v>43132</v>
          </cell>
          <cell r="C13206" t="str">
            <v>INSTITUTO DISTRITAL DE RECREACION Y</v>
          </cell>
          <cell r="E13206" t="str">
            <v>Página **</v>
          </cell>
        </row>
        <row r="13209">
          <cell r="A13209" t="str">
            <v>Código</v>
          </cell>
          <cell r="B13209" t="str">
            <v>Descripción</v>
          </cell>
          <cell r="D13209" t="str">
            <v>Unidad</v>
          </cell>
          <cell r="F13209" t="str">
            <v>Referencia</v>
          </cell>
        </row>
        <row r="13212">
          <cell r="A13212">
            <v>105552</v>
          </cell>
          <cell r="B13212" t="str">
            <v>ARBOL PINO ROMERON (H=1-1.50M)</v>
          </cell>
          <cell r="C13212" t="str">
            <v>UN</v>
          </cell>
          <cell r="E13212">
            <v>42836</v>
          </cell>
          <cell r="F13212">
            <v>38000</v>
          </cell>
        </row>
        <row r="13213">
          <cell r="A13213">
            <v>104899</v>
          </cell>
          <cell r="B13213" t="str">
            <v>ARBOL TIBAR ( 1,2 - 1,50M)</v>
          </cell>
          <cell r="C13213" t="str">
            <v>UN</v>
          </cell>
          <cell r="E13213">
            <v>42836</v>
          </cell>
          <cell r="F13213">
            <v>25000</v>
          </cell>
        </row>
        <row r="13214">
          <cell r="A13214">
            <v>100811</v>
          </cell>
          <cell r="B13214" t="str">
            <v>ARBUSTO- ABEDUL (0,30M)</v>
          </cell>
          <cell r="C13214" t="str">
            <v>UN</v>
          </cell>
          <cell r="E13214">
            <v>40312</v>
          </cell>
          <cell r="F13214">
            <v>4500</v>
          </cell>
        </row>
        <row r="13215">
          <cell r="A13215">
            <v>106476</v>
          </cell>
          <cell r="B13215" t="str">
            <v>ASPERSOR PARA MANGUERA DE</v>
          </cell>
          <cell r="C13215" t="str">
            <v>und</v>
          </cell>
          <cell r="E13215">
            <v>42996</v>
          </cell>
          <cell r="F13215">
            <v>8213</v>
          </cell>
        </row>
        <row r="13217">
          <cell r="A13217">
            <v>100581</v>
          </cell>
          <cell r="B13217" t="str">
            <v>Bambu verde H= 1.20 m</v>
          </cell>
          <cell r="C13217" t="str">
            <v>UN</v>
          </cell>
          <cell r="D13217" t="str">
            <v>TAPETE</v>
          </cell>
          <cell r="E13217">
            <v>42796</v>
          </cell>
          <cell r="F13217">
            <v>22041</v>
          </cell>
        </row>
        <row r="13219">
          <cell r="A13219">
            <v>105189</v>
          </cell>
          <cell r="B13219" t="str">
            <v>BELLA HELENA - Planta ornamental</v>
          </cell>
          <cell r="C13219" t="str">
            <v>UN</v>
          </cell>
          <cell r="E13219">
            <v>42819</v>
          </cell>
          <cell r="F13219">
            <v>2492</v>
          </cell>
        </row>
        <row r="13220">
          <cell r="A13220">
            <v>105423</v>
          </cell>
          <cell r="B13220" t="str">
            <v>BLOQUEO Y TRASLADO DE ARBOLES Arbol (5 –</v>
          </cell>
          <cell r="C13220" t="str">
            <v>und</v>
          </cell>
          <cell r="E13220">
            <v>42828</v>
          </cell>
          <cell r="F13220">
            <v>1210000</v>
          </cell>
        </row>
        <row r="13221">
          <cell r="A13221">
            <v>105421</v>
          </cell>
          <cell r="B13221" t="str">
            <v>BLOQUEO Y TRASLADO DE ARBOLES Arbol(2 –</v>
          </cell>
          <cell r="C13221" t="str">
            <v>und</v>
          </cell>
          <cell r="E13221">
            <v>42828</v>
          </cell>
          <cell r="F13221">
            <v>520000</v>
          </cell>
        </row>
        <row r="13222">
          <cell r="A13222">
            <v>105424</v>
          </cell>
          <cell r="B13222" t="str">
            <v>BLOQUEO Y TRASLADO DE ARBOLESArbol</v>
          </cell>
          <cell r="C13222" t="str">
            <v>und</v>
          </cell>
          <cell r="E13222">
            <v>42944</v>
          </cell>
          <cell r="F13222">
            <v>2041000</v>
          </cell>
        </row>
        <row r="13224">
          <cell r="A13224">
            <v>100580</v>
          </cell>
          <cell r="B13224" t="str">
            <v>Boxus h =0.6m</v>
          </cell>
          <cell r="C13224" t="str">
            <v>UN</v>
          </cell>
          <cell r="D13224" t="str">
            <v>TAPETE</v>
          </cell>
          <cell r="E13224">
            <v>42797</v>
          </cell>
          <cell r="F13224">
            <v>15000</v>
          </cell>
        </row>
        <row r="13226">
          <cell r="A13226">
            <v>105036</v>
          </cell>
          <cell r="B13226" t="str">
            <v>CERTIFICACION FIFA - CANCHA GRAMA SINT.</v>
          </cell>
          <cell r="C13226" t="str">
            <v>UN</v>
          </cell>
          <cell r="E13226">
            <v>42762</v>
          </cell>
          <cell r="F13226">
            <v>20524070</v>
          </cell>
        </row>
        <row r="13227">
          <cell r="A13227">
            <v>104617</v>
          </cell>
          <cell r="B13227" t="str">
            <v>CICATRIZANTE HORMONAL PARA PODAS</v>
          </cell>
          <cell r="C13227" t="str">
            <v>UN</v>
          </cell>
          <cell r="E13227">
            <v>41176</v>
          </cell>
          <cell r="F13227">
            <v>22000</v>
          </cell>
        </row>
        <row r="13228">
          <cell r="A13228">
            <v>105430</v>
          </cell>
          <cell r="B13228" t="str">
            <v>DESENRAIZADO DE ARBOLES ver descripcion</v>
          </cell>
          <cell r="C13228" t="str">
            <v>und</v>
          </cell>
          <cell r="E13228">
            <v>42003</v>
          </cell>
          <cell r="F13228">
            <v>350000</v>
          </cell>
        </row>
        <row r="13229">
          <cell r="A13229">
            <v>105431</v>
          </cell>
          <cell r="B13229" t="str">
            <v>DESENRAIZADO DE ARBOLES ver descripcion</v>
          </cell>
          <cell r="C13229" t="str">
            <v>und</v>
          </cell>
          <cell r="E13229">
            <v>42003</v>
          </cell>
          <cell r="F13229">
            <v>600000</v>
          </cell>
        </row>
        <row r="13230">
          <cell r="A13230">
            <v>105432</v>
          </cell>
          <cell r="B13230" t="str">
            <v>DESENRAIZADO DE ARBOLES ver descripcion</v>
          </cell>
          <cell r="C13230" t="str">
            <v>und</v>
          </cell>
          <cell r="E13230">
            <v>42003</v>
          </cell>
          <cell r="F13230">
            <v>1100000</v>
          </cell>
        </row>
        <row r="13231">
          <cell r="A13231">
            <v>106639</v>
          </cell>
          <cell r="B13231" t="str">
            <v>Ensayo Laboratorio Cancha Grama sintetic Futbol</v>
          </cell>
          <cell r="C13231" t="str">
            <v>UN</v>
          </cell>
          <cell r="E13231">
            <v>43054</v>
          </cell>
          <cell r="F13231">
            <v>3808000</v>
          </cell>
        </row>
        <row r="13232">
          <cell r="A13232">
            <v>106637</v>
          </cell>
          <cell r="B13232" t="str">
            <v>Ensayo Laboratorio Cancha Grama sintetica</v>
          </cell>
          <cell r="C13232" t="str">
            <v>UN</v>
          </cell>
          <cell r="E13232">
            <v>43054</v>
          </cell>
          <cell r="F13232">
            <v>3272500</v>
          </cell>
        </row>
        <row r="13233">
          <cell r="A13233">
            <v>106638</v>
          </cell>
          <cell r="B13233" t="str">
            <v>Ensayo Laboratorio Cancha Grama sintetica</v>
          </cell>
          <cell r="C13233" t="str">
            <v>UN</v>
          </cell>
          <cell r="E13233">
            <v>43054</v>
          </cell>
          <cell r="F13233">
            <v>3451000</v>
          </cell>
        </row>
        <row r="13234">
          <cell r="A13234">
            <v>101175</v>
          </cell>
          <cell r="B13234" t="str">
            <v>FICHA TECN. FORESTAL(Inc.Format1 y 2):1-19</v>
          </cell>
          <cell r="C13234" t="str">
            <v>UN</v>
          </cell>
          <cell r="E13234">
            <v>41137</v>
          </cell>
          <cell r="F13234">
            <v>29000</v>
          </cell>
        </row>
        <row r="13235">
          <cell r="A13235">
            <v>104487</v>
          </cell>
          <cell r="B13235" t="str">
            <v>FICHA TECN. REGIST.FORM.SDA+PLANO</v>
          </cell>
          <cell r="C13235" t="str">
            <v>und</v>
          </cell>
          <cell r="E13235">
            <v>41137</v>
          </cell>
          <cell r="F13235">
            <v>104400</v>
          </cell>
        </row>
        <row r="13236">
          <cell r="A13236">
            <v>105078</v>
          </cell>
          <cell r="B13236" t="str">
            <v>FLORES BEGONIA PARA JARDIN</v>
          </cell>
          <cell r="C13236" t="str">
            <v>UN</v>
          </cell>
          <cell r="E13236">
            <v>42819</v>
          </cell>
          <cell r="F13236">
            <v>3500</v>
          </cell>
        </row>
        <row r="13237">
          <cell r="A13237">
            <v>105902</v>
          </cell>
          <cell r="B13237" t="str">
            <v>GramaSinteticaMonofil40mmGalga5/8"</v>
          </cell>
          <cell r="C13237" t="str">
            <v>M2</v>
          </cell>
          <cell r="E13237">
            <v>42678</v>
          </cell>
          <cell r="F13237">
            <v>89000</v>
          </cell>
        </row>
        <row r="13238">
          <cell r="A13238">
            <v>106130</v>
          </cell>
          <cell r="B13238" t="str">
            <v>GramaSinteticaMonofil50mmCertfFIFAPREFER&lt;6</v>
          </cell>
          <cell r="C13238" t="str">
            <v>M2</v>
          </cell>
          <cell r="E13238">
            <v>42823</v>
          </cell>
          <cell r="F13238">
            <v>113900</v>
          </cell>
        </row>
        <row r="13239">
          <cell r="A13239">
            <v>106443</v>
          </cell>
          <cell r="B13239" t="str">
            <v>GramaSinteticaMonofil60mmCertfFIFAPREFER</v>
          </cell>
          <cell r="C13239" t="str">
            <v>M2</v>
          </cell>
          <cell r="E13239">
            <v>42900</v>
          </cell>
          <cell r="F13239">
            <v>117000</v>
          </cell>
        </row>
        <row r="13240">
          <cell r="A13240">
            <v>105035</v>
          </cell>
          <cell r="B13240" t="str">
            <v>GramaSinteticaMonofil60mmCertfFIFAPREFER</v>
          </cell>
          <cell r="C13240" t="str">
            <v>M2</v>
          </cell>
          <cell r="E13240">
            <v>42762</v>
          </cell>
          <cell r="F13240">
            <v>108017</v>
          </cell>
        </row>
        <row r="13241">
          <cell r="A13241">
            <v>105072</v>
          </cell>
          <cell r="B13241" t="str">
            <v>HEBE ENANO VERDE PARA JARDIN</v>
          </cell>
          <cell r="C13241" t="str">
            <v>UN</v>
          </cell>
          <cell r="E13241">
            <v>42819</v>
          </cell>
          <cell r="F13241">
            <v>1800</v>
          </cell>
        </row>
        <row r="13242">
          <cell r="A13242">
            <v>105190</v>
          </cell>
          <cell r="B13242" t="str">
            <v>HORTENSIA - Planta ornamental</v>
          </cell>
          <cell r="C13242" t="str">
            <v>UN</v>
          </cell>
          <cell r="E13242">
            <v>42819</v>
          </cell>
          <cell r="F13242">
            <v>5000</v>
          </cell>
        </row>
        <row r="13243">
          <cell r="A13243">
            <v>100608</v>
          </cell>
          <cell r="B13243" t="str">
            <v>Humus granulado de lombriz (lobricompuesto)**</v>
          </cell>
          <cell r="C13243" t="str">
            <v>KG</v>
          </cell>
          <cell r="E13243">
            <v>42808</v>
          </cell>
          <cell r="F13243">
            <v>1090</v>
          </cell>
        </row>
        <row r="13244">
          <cell r="A13244">
            <v>105073</v>
          </cell>
          <cell r="B13244" t="str">
            <v>LANTANA PARA JARDIN</v>
          </cell>
          <cell r="C13244" t="str">
            <v>UN</v>
          </cell>
          <cell r="E13244">
            <v>42934</v>
          </cell>
          <cell r="F13244">
            <v>4000</v>
          </cell>
        </row>
        <row r="13245">
          <cell r="A13245">
            <v>105760</v>
          </cell>
          <cell r="B13245" t="str">
            <v>Malla en hilos de polietileno</v>
          </cell>
          <cell r="C13245" t="str">
            <v>m2</v>
          </cell>
          <cell r="E13245">
            <v>42762</v>
          </cell>
          <cell r="F13245">
            <v>1210</v>
          </cell>
        </row>
        <row r="13247">
          <cell r="A13247">
            <v>100579</v>
          </cell>
          <cell r="B13247" t="str">
            <v>Palma Fenix (h=1.5 mts)</v>
          </cell>
          <cell r="C13247" t="str">
            <v>UN</v>
          </cell>
          <cell r="D13247" t="str">
            <v>TAPETE</v>
          </cell>
          <cell r="E13247">
            <v>42131</v>
          </cell>
          <cell r="F13247">
            <v>208800</v>
          </cell>
        </row>
        <row r="13249">
          <cell r="A13249">
            <v>100790</v>
          </cell>
          <cell r="B13249" t="str">
            <v>PALMA PHOENIX (1-1,5M)</v>
          </cell>
          <cell r="C13249" t="str">
            <v>UN</v>
          </cell>
          <cell r="E13249">
            <v>42131</v>
          </cell>
          <cell r="F13249">
            <v>115072</v>
          </cell>
        </row>
        <row r="13250">
          <cell r="A13250">
            <v>104338</v>
          </cell>
          <cell r="B13250" t="str">
            <v>Papiro (1,1m)</v>
          </cell>
          <cell r="C13250" t="str">
            <v>UN</v>
          </cell>
          <cell r="E13250">
            <v>42828</v>
          </cell>
          <cell r="F13250">
            <v>11200</v>
          </cell>
        </row>
        <row r="13251">
          <cell r="A13251">
            <v>105077</v>
          </cell>
          <cell r="B13251" t="str">
            <v>PAPIRO COMÚN PARA JARDIN</v>
          </cell>
          <cell r="C13251" t="str">
            <v>UN</v>
          </cell>
          <cell r="E13251">
            <v>42819</v>
          </cell>
          <cell r="F13251">
            <v>10000</v>
          </cell>
        </row>
        <row r="13253">
          <cell r="A13253">
            <v>100591</v>
          </cell>
          <cell r="B13253" t="str">
            <v>PASTO KIKUYO (cantidad &lt; 100 M2) **</v>
          </cell>
          <cell r="C13253" t="str">
            <v>M2</v>
          </cell>
          <cell r="D13253" t="str">
            <v>TAPETE</v>
          </cell>
          <cell r="E13253">
            <v>39660</v>
          </cell>
          <cell r="F13253">
            <v>3339</v>
          </cell>
        </row>
        <row r="13255">
          <cell r="A13255">
            <v>105074</v>
          </cell>
          <cell r="B13255" t="str">
            <v>PENNISETUM PARA JARDIN</v>
          </cell>
          <cell r="C13255" t="str">
            <v>UN</v>
          </cell>
          <cell r="E13255">
            <v>42836</v>
          </cell>
          <cell r="F13255">
            <v>2380</v>
          </cell>
        </row>
        <row r="13256">
          <cell r="A13256">
            <v>100815</v>
          </cell>
          <cell r="B13256" t="str">
            <v>PLANTA HELECHO NATIVO JARDIN(Sum+Inst)</v>
          </cell>
          <cell r="C13256" t="str">
            <v>UN</v>
          </cell>
          <cell r="E13256">
            <v>40500</v>
          </cell>
          <cell r="F13256">
            <v>6380</v>
          </cell>
        </row>
        <row r="13257">
          <cell r="A13257">
            <v>102808</v>
          </cell>
          <cell r="B13257" t="str">
            <v>PLANTA HIEDRA MIAMI PARA JARDIN</v>
          </cell>
          <cell r="C13257" t="str">
            <v>UN</v>
          </cell>
          <cell r="E13257">
            <v>42796</v>
          </cell>
          <cell r="F13257">
            <v>1225</v>
          </cell>
        </row>
        <row r="13258">
          <cell r="A13258">
            <v>100813</v>
          </cell>
          <cell r="B13258" t="str">
            <v>PLANTA VINCA PARA JARDIN</v>
          </cell>
          <cell r="C13258" t="str">
            <v>UN</v>
          </cell>
          <cell r="E13258">
            <v>42819</v>
          </cell>
          <cell r="F13258">
            <v>1800</v>
          </cell>
        </row>
        <row r="13259">
          <cell r="A13259">
            <v>100812</v>
          </cell>
          <cell r="B13259" t="str">
            <v>PLANTA STATIS PARA JARDIN(Sum+Inst)</v>
          </cell>
          <cell r="C13259" t="str">
            <v>UN</v>
          </cell>
          <cell r="E13259">
            <v>40500</v>
          </cell>
          <cell r="F13259">
            <v>2610</v>
          </cell>
        </row>
        <row r="13260">
          <cell r="A13260">
            <v>104496</v>
          </cell>
          <cell r="B13260" t="str">
            <v>PLANTA ACHIRA PARA JARDIN</v>
          </cell>
          <cell r="C13260" t="str">
            <v>UN</v>
          </cell>
          <cell r="E13260">
            <v>42836</v>
          </cell>
          <cell r="F13260">
            <v>18000</v>
          </cell>
        </row>
        <row r="13262">
          <cell r="A13262">
            <v>100582</v>
          </cell>
          <cell r="B13262" t="str">
            <v>Planta Carrizo</v>
          </cell>
          <cell r="C13262" t="str">
            <v>UN</v>
          </cell>
          <cell r="D13262" t="str">
            <v>TAPETE</v>
          </cell>
          <cell r="E13262">
            <v>42797</v>
          </cell>
          <cell r="F13262">
            <v>17850</v>
          </cell>
        </row>
        <row r="13264">
          <cell r="A13264">
            <v>105081</v>
          </cell>
          <cell r="B13264" t="str">
            <v>PLANTA DE AROMA RESEDA PARA JARDIN</v>
          </cell>
          <cell r="C13264" t="str">
            <v>UN</v>
          </cell>
          <cell r="E13264">
            <v>42819</v>
          </cell>
          <cell r="F13264">
            <v>1530</v>
          </cell>
        </row>
        <row r="13265">
          <cell r="A13265">
            <v>105079</v>
          </cell>
          <cell r="B13265" t="str">
            <v>PLANTA ENREDADERA MADRESELVA PARA</v>
          </cell>
          <cell r="C13265" t="str">
            <v>UN</v>
          </cell>
          <cell r="E13265">
            <v>42797</v>
          </cell>
          <cell r="F13265">
            <v>2499</v>
          </cell>
        </row>
        <row r="13266">
          <cell r="A13266">
            <v>105253</v>
          </cell>
          <cell r="B13266" t="str">
            <v>Planta Enredadera Ojo de Poeta (0,40M) sin</v>
          </cell>
          <cell r="C13266" t="str">
            <v>UN</v>
          </cell>
          <cell r="E13266">
            <v>42131</v>
          </cell>
          <cell r="F13266">
            <v>2320</v>
          </cell>
        </row>
        <row r="13267">
          <cell r="A13267">
            <v>100973</v>
          </cell>
          <cell r="B13267" t="str">
            <v>Planta Enredadera Ojo de Poeta (0,40M)+</v>
          </cell>
          <cell r="C13267" t="str">
            <v>UN</v>
          </cell>
          <cell r="E13267">
            <v>42797</v>
          </cell>
          <cell r="F13267">
            <v>3000</v>
          </cell>
        </row>
        <row r="13269">
          <cell r="A13269">
            <v>100584</v>
          </cell>
          <cell r="B13269" t="str">
            <v>Planta Garra de canguro amarilla</v>
          </cell>
          <cell r="C13269" t="str">
            <v>UN</v>
          </cell>
          <cell r="D13269" t="str">
            <v>TAPETE</v>
          </cell>
          <cell r="E13269">
            <v>42796</v>
          </cell>
          <cell r="F13269">
            <v>18368</v>
          </cell>
        </row>
        <row r="13270">
          <cell r="A13270">
            <v>100583</v>
          </cell>
          <cell r="B13270" t="str">
            <v>Planta Garra de canguro roja</v>
          </cell>
          <cell r="C13270" t="str">
            <v>UN</v>
          </cell>
          <cell r="D13270" t="str">
            <v>TAPETE</v>
          </cell>
          <cell r="E13270">
            <v>42796</v>
          </cell>
          <cell r="F13270">
            <v>18368</v>
          </cell>
        </row>
        <row r="13272">
          <cell r="A13272">
            <v>100814</v>
          </cell>
          <cell r="B13272" t="str">
            <v>PLANTA HIEDRA UÑA DE GATO PARA JARDIN</v>
          </cell>
          <cell r="C13272" t="str">
            <v>UN</v>
          </cell>
          <cell r="E13272">
            <v>42819</v>
          </cell>
          <cell r="F13272">
            <v>1350</v>
          </cell>
        </row>
        <row r="13273">
          <cell r="A13273">
            <v>105433</v>
          </cell>
          <cell r="B13273" t="str">
            <v>PLANTACION DE ARBOLES ver descripcion</v>
          </cell>
          <cell r="C13273" t="str">
            <v>und</v>
          </cell>
          <cell r="E13273">
            <v>42003</v>
          </cell>
          <cell r="F13273">
            <v>216000</v>
          </cell>
        </row>
        <row r="13275">
          <cell r="B13275" t="str">
            <v>Tekhne Ltda. Control Integral de Obras</v>
          </cell>
        </row>
        <row r="13279">
          <cell r="B13279" t="str">
            <v>Listado de Insumos</v>
          </cell>
        </row>
        <row r="13281">
          <cell r="A13281">
            <v>43132</v>
          </cell>
          <cell r="C13281" t="str">
            <v>INSTITUTO DISTRITAL DE RECREACION Y</v>
          </cell>
          <cell r="E13281" t="str">
            <v>Página **</v>
          </cell>
        </row>
        <row r="13284">
          <cell r="A13284" t="str">
            <v>Código</v>
          </cell>
          <cell r="B13284" t="str">
            <v>Descripción</v>
          </cell>
          <cell r="D13284" t="str">
            <v>Unidad</v>
          </cell>
          <cell r="F13284" t="str">
            <v>Referencia</v>
          </cell>
        </row>
        <row r="13287">
          <cell r="A13287">
            <v>105344</v>
          </cell>
          <cell r="B13287" t="str">
            <v>Poda de árboles y retiro de los desechos producto</v>
          </cell>
          <cell r="C13287" t="str">
            <v>und</v>
          </cell>
          <cell r="E13287">
            <v>42131</v>
          </cell>
          <cell r="F13287">
            <v>148888</v>
          </cell>
        </row>
        <row r="13288">
          <cell r="A13288">
            <v>105406</v>
          </cell>
          <cell r="B13288" t="str">
            <v>Poda de árboles y retiro de. Ver descripion tecni.</v>
          </cell>
          <cell r="C13288" t="str">
            <v>und</v>
          </cell>
          <cell r="E13288">
            <v>42131</v>
          </cell>
          <cell r="F13288">
            <v>123438</v>
          </cell>
        </row>
        <row r="13289">
          <cell r="A13289">
            <v>105407</v>
          </cell>
          <cell r="B13289" t="str">
            <v>Poda de árboles y retiro de. Ver descripion tecni.</v>
          </cell>
          <cell r="C13289" t="str">
            <v>und</v>
          </cell>
          <cell r="E13289">
            <v>42131</v>
          </cell>
          <cell r="F13289">
            <v>318137</v>
          </cell>
        </row>
        <row r="13290">
          <cell r="A13290">
            <v>105408</v>
          </cell>
          <cell r="B13290" t="str">
            <v>Poda de árboles y retiro de. Ver descripion tecni.</v>
          </cell>
          <cell r="C13290" t="str">
            <v>und</v>
          </cell>
          <cell r="E13290">
            <v>42131</v>
          </cell>
          <cell r="F13290">
            <v>496292</v>
          </cell>
        </row>
        <row r="13291">
          <cell r="A13291">
            <v>105409</v>
          </cell>
          <cell r="B13291" t="str">
            <v>Poda de árboles y retiro de. Ver descripion tecni.</v>
          </cell>
          <cell r="C13291" t="str">
            <v>und</v>
          </cell>
          <cell r="E13291">
            <v>42131</v>
          </cell>
          <cell r="F13291">
            <v>788978</v>
          </cell>
        </row>
        <row r="13292">
          <cell r="A13292">
            <v>105410</v>
          </cell>
          <cell r="B13292" t="str">
            <v>Poda de árboles y retiro de. Ver descripion tecni.</v>
          </cell>
          <cell r="C13292" t="str">
            <v>und</v>
          </cell>
          <cell r="E13292">
            <v>42124</v>
          </cell>
          <cell r="F13292">
            <v>1116500</v>
          </cell>
        </row>
        <row r="13293">
          <cell r="A13293">
            <v>105411</v>
          </cell>
          <cell r="B13293" t="str">
            <v>Poda de árboles y retiro de. Ver descripion tecni.</v>
          </cell>
          <cell r="C13293" t="str">
            <v>und</v>
          </cell>
          <cell r="E13293">
            <v>42131</v>
          </cell>
          <cell r="F13293">
            <v>1781561</v>
          </cell>
        </row>
        <row r="13294">
          <cell r="A13294">
            <v>105412</v>
          </cell>
          <cell r="B13294" t="str">
            <v>Poda de árboles y retiro de. Ver descripion tecni.</v>
          </cell>
          <cell r="C13294" t="str">
            <v>und</v>
          </cell>
          <cell r="E13294">
            <v>42132</v>
          </cell>
          <cell r="F13294">
            <v>2500000</v>
          </cell>
        </row>
        <row r="13295">
          <cell r="A13295">
            <v>105342</v>
          </cell>
          <cell r="B13295" t="str">
            <v>Poda de árboles y retiro. Ver descripción técnica</v>
          </cell>
          <cell r="C13295" t="str">
            <v>und</v>
          </cell>
          <cell r="E13295">
            <v>42131</v>
          </cell>
          <cell r="F13295">
            <v>37034</v>
          </cell>
        </row>
        <row r="13296">
          <cell r="A13296">
            <v>105343</v>
          </cell>
          <cell r="B13296" t="str">
            <v>Poda de árboles y retiro. Ver descripción técnica</v>
          </cell>
          <cell r="C13296" t="str">
            <v>und</v>
          </cell>
          <cell r="E13296">
            <v>42132</v>
          </cell>
          <cell r="F13296">
            <v>70000</v>
          </cell>
        </row>
        <row r="13297">
          <cell r="A13297">
            <v>105345</v>
          </cell>
          <cell r="B13297" t="str">
            <v>Poda de árboles y retiro. Ver descripción técnica</v>
          </cell>
          <cell r="C13297" t="str">
            <v>und</v>
          </cell>
          <cell r="E13297">
            <v>42131</v>
          </cell>
          <cell r="F13297">
            <v>222700</v>
          </cell>
        </row>
        <row r="13298">
          <cell r="A13298">
            <v>105346</v>
          </cell>
          <cell r="B13298" t="str">
            <v>Poda de árboles y retiro. Ver descripción técnica</v>
          </cell>
          <cell r="C13298" t="str">
            <v>und</v>
          </cell>
          <cell r="E13298">
            <v>42132</v>
          </cell>
          <cell r="F13298">
            <v>348000</v>
          </cell>
        </row>
        <row r="13299">
          <cell r="A13299">
            <v>105347</v>
          </cell>
          <cell r="B13299" t="str">
            <v>Poda de árboles y retiro. Ver descripción técnica</v>
          </cell>
          <cell r="C13299" t="str">
            <v>und</v>
          </cell>
          <cell r="E13299">
            <v>42131</v>
          </cell>
          <cell r="F13299">
            <v>858966</v>
          </cell>
        </row>
        <row r="13300">
          <cell r="A13300">
            <v>105348</v>
          </cell>
          <cell r="B13300" t="str">
            <v>Poda de árboles y retiro. Ver descripción técnica</v>
          </cell>
          <cell r="C13300" t="str">
            <v>und</v>
          </cell>
          <cell r="E13300">
            <v>42132</v>
          </cell>
          <cell r="F13300">
            <v>850000</v>
          </cell>
        </row>
        <row r="13301">
          <cell r="A13301">
            <v>105365</v>
          </cell>
          <cell r="B13301" t="str">
            <v>Poda de árboles y retiro. Ver descripción técnica</v>
          </cell>
          <cell r="C13301" t="str">
            <v>und</v>
          </cell>
          <cell r="E13301">
            <v>42131</v>
          </cell>
          <cell r="F13301">
            <v>61720</v>
          </cell>
        </row>
        <row r="13302">
          <cell r="A13302">
            <v>105366</v>
          </cell>
          <cell r="B13302" t="str">
            <v>Poda de árboles y retiro. Ver descripción técnica</v>
          </cell>
          <cell r="C13302" t="str">
            <v>und</v>
          </cell>
          <cell r="E13302">
            <v>42131</v>
          </cell>
          <cell r="F13302">
            <v>159070</v>
          </cell>
        </row>
        <row r="13303">
          <cell r="A13303">
            <v>105367</v>
          </cell>
          <cell r="B13303" t="str">
            <v>Poda de árboles y retiro. Ver descripción técnica</v>
          </cell>
          <cell r="C13303" t="str">
            <v>und</v>
          </cell>
          <cell r="E13303">
            <v>42131</v>
          </cell>
          <cell r="F13303">
            <v>248147</v>
          </cell>
        </row>
        <row r="13304">
          <cell r="A13304">
            <v>105369</v>
          </cell>
          <cell r="B13304" t="str">
            <v>Poda de árboles y retiro. Ver descripción técnica</v>
          </cell>
          <cell r="C13304" t="str">
            <v>und</v>
          </cell>
          <cell r="E13304">
            <v>42131</v>
          </cell>
          <cell r="F13304">
            <v>375401</v>
          </cell>
        </row>
        <row r="13305">
          <cell r="A13305">
            <v>105370</v>
          </cell>
          <cell r="B13305" t="str">
            <v>Poda de árboles y retiro. Ver descripción técnica</v>
          </cell>
          <cell r="C13305" t="str">
            <v>und</v>
          </cell>
          <cell r="E13305">
            <v>42132</v>
          </cell>
          <cell r="F13305">
            <v>490000</v>
          </cell>
        </row>
        <row r="13306">
          <cell r="A13306">
            <v>105371</v>
          </cell>
          <cell r="B13306" t="str">
            <v>Poda de árboles y retiro. Ver descripción técnica</v>
          </cell>
          <cell r="C13306" t="str">
            <v>und</v>
          </cell>
          <cell r="E13306">
            <v>41967</v>
          </cell>
          <cell r="F13306">
            <v>892500</v>
          </cell>
        </row>
        <row r="13307">
          <cell r="A13307">
            <v>105372</v>
          </cell>
          <cell r="B13307" t="str">
            <v>Poda de árboles y retiro. Ver descripción técnica</v>
          </cell>
          <cell r="C13307" t="str">
            <v>und</v>
          </cell>
          <cell r="E13307">
            <v>42131</v>
          </cell>
          <cell r="F13307">
            <v>1527052</v>
          </cell>
        </row>
        <row r="13308">
          <cell r="A13308">
            <v>105373</v>
          </cell>
          <cell r="B13308" t="str">
            <v>Poda de árboles y retiro. Ver descripción técnica</v>
          </cell>
          <cell r="C13308" t="str">
            <v>und</v>
          </cell>
          <cell r="E13308">
            <v>42132</v>
          </cell>
          <cell r="F13308">
            <v>1300000</v>
          </cell>
        </row>
        <row r="13309">
          <cell r="A13309">
            <v>105413</v>
          </cell>
          <cell r="B13309" t="str">
            <v>Repique de árboles caídos y ret. ver descripcion t</v>
          </cell>
          <cell r="C13309" t="str">
            <v>und</v>
          </cell>
          <cell r="E13309">
            <v>42124</v>
          </cell>
          <cell r="F13309">
            <v>121220</v>
          </cell>
        </row>
        <row r="13310">
          <cell r="A13310">
            <v>105414</v>
          </cell>
          <cell r="B13310" t="str">
            <v>Repique de árboles caídos y ret. ver descripcion t</v>
          </cell>
          <cell r="C13310" t="str">
            <v>und</v>
          </cell>
          <cell r="E13310">
            <v>42124</v>
          </cell>
          <cell r="F13310">
            <v>191400</v>
          </cell>
        </row>
        <row r="13311">
          <cell r="A13311">
            <v>105415</v>
          </cell>
          <cell r="B13311" t="str">
            <v>Repique de árboles caídos y ret. ver descripcion t</v>
          </cell>
          <cell r="C13311" t="str">
            <v>und</v>
          </cell>
          <cell r="E13311">
            <v>42132</v>
          </cell>
          <cell r="F13311">
            <v>400000</v>
          </cell>
        </row>
        <row r="13312">
          <cell r="A13312">
            <v>105416</v>
          </cell>
          <cell r="B13312" t="str">
            <v>Repique de árboles caídos y ret. ver descripcion t</v>
          </cell>
          <cell r="C13312" t="str">
            <v>und</v>
          </cell>
          <cell r="E13312">
            <v>42132</v>
          </cell>
          <cell r="F13312">
            <v>1050000</v>
          </cell>
        </row>
        <row r="13313">
          <cell r="A13313">
            <v>105417</v>
          </cell>
          <cell r="B13313" t="str">
            <v>Repique de árboles caídos y ret. ver descripcion t</v>
          </cell>
          <cell r="C13313" t="str">
            <v>und</v>
          </cell>
          <cell r="E13313">
            <v>42132</v>
          </cell>
          <cell r="F13313">
            <v>1200000</v>
          </cell>
        </row>
        <row r="13314">
          <cell r="A13314">
            <v>105418</v>
          </cell>
          <cell r="B13314" t="str">
            <v>Repique de árboles caídos y ret. ver descripcion t</v>
          </cell>
          <cell r="C13314" t="str">
            <v>und</v>
          </cell>
          <cell r="E13314">
            <v>42132</v>
          </cell>
          <cell r="F13314">
            <v>1450000</v>
          </cell>
        </row>
        <row r="13315">
          <cell r="A13315">
            <v>105419</v>
          </cell>
          <cell r="B13315" t="str">
            <v>Repique de árboles caídos y ret. ver descripcion t</v>
          </cell>
          <cell r="C13315" t="str">
            <v>und</v>
          </cell>
          <cell r="E13315">
            <v>42132</v>
          </cell>
          <cell r="F13315">
            <v>1580000</v>
          </cell>
        </row>
        <row r="13316">
          <cell r="A13316">
            <v>105393</v>
          </cell>
          <cell r="B13316" t="str">
            <v>Repique de árboles caídos y retiro de los</v>
          </cell>
          <cell r="C13316" t="str">
            <v>und</v>
          </cell>
          <cell r="E13316">
            <v>42132</v>
          </cell>
          <cell r="F13316">
            <v>1580000</v>
          </cell>
        </row>
        <row r="13317">
          <cell r="A13317">
            <v>105380</v>
          </cell>
          <cell r="B13317" t="str">
            <v>Repique de árboles caídos. Ver descripción</v>
          </cell>
          <cell r="C13317" t="str">
            <v>und</v>
          </cell>
          <cell r="E13317">
            <v>42132</v>
          </cell>
          <cell r="F13317">
            <v>52000</v>
          </cell>
        </row>
        <row r="13318">
          <cell r="A13318">
            <v>105381</v>
          </cell>
          <cell r="B13318" t="str">
            <v>Repique de árboles caídos. Ver descripción</v>
          </cell>
          <cell r="C13318" t="str">
            <v>und</v>
          </cell>
          <cell r="E13318">
            <v>42132</v>
          </cell>
          <cell r="F13318">
            <v>107000</v>
          </cell>
        </row>
        <row r="13319">
          <cell r="A13319">
            <v>105382</v>
          </cell>
          <cell r="B13319" t="str">
            <v>Repique de árboles caídos. Ver descripción</v>
          </cell>
          <cell r="C13319" t="str">
            <v>und</v>
          </cell>
          <cell r="E13319">
            <v>42131</v>
          </cell>
          <cell r="F13319">
            <v>329907</v>
          </cell>
        </row>
        <row r="13320">
          <cell r="A13320">
            <v>105383</v>
          </cell>
          <cell r="B13320" t="str">
            <v>Repique de árboles caídos. Ver descripción</v>
          </cell>
          <cell r="C13320" t="str">
            <v>und</v>
          </cell>
          <cell r="E13320">
            <v>42131</v>
          </cell>
          <cell r="F13320">
            <v>880472</v>
          </cell>
        </row>
        <row r="13321">
          <cell r="A13321">
            <v>105384</v>
          </cell>
          <cell r="B13321" t="str">
            <v>Repique de árboles caídos. Ver descripción</v>
          </cell>
          <cell r="C13321" t="str">
            <v>und</v>
          </cell>
          <cell r="E13321">
            <v>42131</v>
          </cell>
          <cell r="F13321">
            <v>1086530</v>
          </cell>
        </row>
        <row r="13322">
          <cell r="A13322">
            <v>105385</v>
          </cell>
          <cell r="B13322" t="str">
            <v>Repique de árboles caídos. Ver descripción</v>
          </cell>
          <cell r="C13322" t="str">
            <v>und</v>
          </cell>
          <cell r="E13322">
            <v>42131</v>
          </cell>
          <cell r="F13322">
            <v>1136498</v>
          </cell>
        </row>
        <row r="13323">
          <cell r="A13323">
            <v>105386</v>
          </cell>
          <cell r="B13323" t="str">
            <v>Repique de árboles caídos. Ver descripción</v>
          </cell>
          <cell r="C13323" t="str">
            <v>und</v>
          </cell>
          <cell r="E13323">
            <v>42132</v>
          </cell>
          <cell r="F13323">
            <v>1580000</v>
          </cell>
        </row>
        <row r="13324">
          <cell r="A13324">
            <v>105387</v>
          </cell>
          <cell r="B13324" t="str">
            <v>Repique de árboles caídos. Ver descripción</v>
          </cell>
          <cell r="C13324" t="str">
            <v>und</v>
          </cell>
          <cell r="E13324">
            <v>42131</v>
          </cell>
          <cell r="F13324">
            <v>69292</v>
          </cell>
        </row>
        <row r="13325">
          <cell r="A13325">
            <v>105388</v>
          </cell>
          <cell r="B13325" t="str">
            <v>Repique de árboles caídos. Ver descripción</v>
          </cell>
          <cell r="C13325" t="str">
            <v>und</v>
          </cell>
          <cell r="E13325">
            <v>42124</v>
          </cell>
          <cell r="F13325">
            <v>146740</v>
          </cell>
        </row>
        <row r="13326">
          <cell r="A13326">
            <v>105389</v>
          </cell>
          <cell r="B13326" t="str">
            <v>Repique de árboles caídos. Ver descripción</v>
          </cell>
          <cell r="C13326" t="str">
            <v>und</v>
          </cell>
          <cell r="E13326">
            <v>42132</v>
          </cell>
          <cell r="F13326">
            <v>400000</v>
          </cell>
        </row>
        <row r="13327">
          <cell r="A13327">
            <v>105390</v>
          </cell>
          <cell r="B13327" t="str">
            <v>Repique de árboles caídos. Ver descripción</v>
          </cell>
          <cell r="C13327" t="str">
            <v>und</v>
          </cell>
          <cell r="E13327">
            <v>42132</v>
          </cell>
          <cell r="F13327">
            <v>1050000</v>
          </cell>
        </row>
        <row r="13328">
          <cell r="A13328">
            <v>105391</v>
          </cell>
          <cell r="B13328" t="str">
            <v>Repique de árboles caídos. Ver descripción</v>
          </cell>
          <cell r="C13328" t="str">
            <v>und</v>
          </cell>
          <cell r="E13328">
            <v>42132</v>
          </cell>
          <cell r="F13328">
            <v>1200000</v>
          </cell>
        </row>
        <row r="13329">
          <cell r="A13329">
            <v>105392</v>
          </cell>
          <cell r="B13329" t="str">
            <v>Repique de árboles caídos. Ver descripción</v>
          </cell>
          <cell r="C13329" t="str">
            <v>und</v>
          </cell>
          <cell r="E13329">
            <v>42132</v>
          </cell>
          <cell r="F13329">
            <v>1450000</v>
          </cell>
        </row>
        <row r="13330">
          <cell r="A13330">
            <v>105022</v>
          </cell>
          <cell r="B13330" t="str">
            <v>SEMILLA PASTO ORNAMENTAL</v>
          </cell>
          <cell r="C13330" t="str">
            <v>KG</v>
          </cell>
          <cell r="E13330">
            <v>42797</v>
          </cell>
          <cell r="F13330">
            <v>37485</v>
          </cell>
        </row>
        <row r="13332">
          <cell r="A13332">
            <v>102739</v>
          </cell>
          <cell r="B13332" t="str">
            <v>Semilla Pasto ray-grass**</v>
          </cell>
          <cell r="C13332" t="str">
            <v>KG</v>
          </cell>
          <cell r="D13332" t="str">
            <v>TAPETE</v>
          </cell>
          <cell r="E13332">
            <v>42793</v>
          </cell>
          <cell r="F13332">
            <v>12836</v>
          </cell>
        </row>
        <row r="13334">
          <cell r="A13334">
            <v>105159</v>
          </cell>
          <cell r="B13334" t="str">
            <v>SERVICIO DE SACAPANTA MECANICA</v>
          </cell>
          <cell r="C13334" t="str">
            <v>M2</v>
          </cell>
          <cell r="E13334">
            <v>42762</v>
          </cell>
          <cell r="F13334">
            <v>1010</v>
          </cell>
        </row>
        <row r="13335">
          <cell r="A13335">
            <v>105759</v>
          </cell>
          <cell r="B13335" t="str">
            <v>SERVICIO DE SACAPANTAS ROLLO GRANDE</v>
          </cell>
          <cell r="C13335" t="str">
            <v>m2</v>
          </cell>
          <cell r="E13335">
            <v>42437</v>
          </cell>
          <cell r="F13335">
            <v>6500</v>
          </cell>
        </row>
        <row r="13336">
          <cell r="A13336">
            <v>105080</v>
          </cell>
          <cell r="B13336" t="str">
            <v>SETO CIPRES H=0.80-1.00M</v>
          </cell>
          <cell r="C13336" t="str">
            <v>UN</v>
          </cell>
          <cell r="E13336">
            <v>41598</v>
          </cell>
          <cell r="F13336">
            <v>2900</v>
          </cell>
        </row>
        <row r="13337">
          <cell r="A13337">
            <v>105071</v>
          </cell>
          <cell r="B13337" t="str">
            <v>SIETE CUEROS MEXICANO-PLANTA</v>
          </cell>
          <cell r="C13337" t="str">
            <v>UN</v>
          </cell>
          <cell r="E13337">
            <v>42819</v>
          </cell>
          <cell r="F13337">
            <v>1530</v>
          </cell>
        </row>
        <row r="13338">
          <cell r="A13338">
            <v>105276</v>
          </cell>
          <cell r="B13338" t="str">
            <v>Tala de árbol. Ver descripción técnica</v>
          </cell>
          <cell r="C13338" t="str">
            <v>und</v>
          </cell>
          <cell r="E13338">
            <v>42132</v>
          </cell>
          <cell r="F13338">
            <v>77200</v>
          </cell>
        </row>
        <row r="13340">
          <cell r="B13340" t="str">
            <v>Tekhne Ltda. Control Integral de Obras</v>
          </cell>
        </row>
        <row r="13344">
          <cell r="B13344" t="str">
            <v>Listado de Insumos</v>
          </cell>
        </row>
        <row r="13346">
          <cell r="A13346">
            <v>43132</v>
          </cell>
          <cell r="C13346" t="str">
            <v>INSTITUTO DISTRITAL DE RECREACION Y</v>
          </cell>
          <cell r="E13346" t="str">
            <v>Página **</v>
          </cell>
        </row>
        <row r="13349">
          <cell r="A13349" t="str">
            <v>Código</v>
          </cell>
          <cell r="B13349" t="str">
            <v>Descripción</v>
          </cell>
          <cell r="D13349" t="str">
            <v>Unidad</v>
          </cell>
          <cell r="F13349" t="str">
            <v>Referencia</v>
          </cell>
        </row>
        <row r="13352">
          <cell r="A13352">
            <v>105277</v>
          </cell>
          <cell r="B13352" t="str">
            <v>Tala de árbol. Ver descripción técnica</v>
          </cell>
          <cell r="C13352" t="str">
            <v>und</v>
          </cell>
          <cell r="E13352">
            <v>42132</v>
          </cell>
          <cell r="F13352">
            <v>140000</v>
          </cell>
        </row>
        <row r="13353">
          <cell r="A13353">
            <v>105278</v>
          </cell>
          <cell r="B13353" t="str">
            <v>Tala de árbol. Ver descripción técnica</v>
          </cell>
          <cell r="C13353" t="str">
            <v>und</v>
          </cell>
          <cell r="E13353">
            <v>42124</v>
          </cell>
          <cell r="F13353">
            <v>398750</v>
          </cell>
        </row>
        <row r="13354">
          <cell r="A13354">
            <v>105279</v>
          </cell>
          <cell r="B13354" t="str">
            <v>Tala de árbol. Ver descripción técnica</v>
          </cell>
          <cell r="C13354" t="str">
            <v>und</v>
          </cell>
          <cell r="E13354">
            <v>42131</v>
          </cell>
          <cell r="F13354">
            <v>1035850</v>
          </cell>
        </row>
        <row r="13355">
          <cell r="A13355">
            <v>105280</v>
          </cell>
          <cell r="B13355" t="str">
            <v>Tala de árbol. Ver descripción técnica</v>
          </cell>
          <cell r="C13355" t="str">
            <v>und</v>
          </cell>
          <cell r="E13355">
            <v>42131</v>
          </cell>
          <cell r="F13355">
            <v>1278270</v>
          </cell>
        </row>
        <row r="13356">
          <cell r="A13356">
            <v>105281</v>
          </cell>
          <cell r="B13356" t="str">
            <v>Tala de árbol. Ver descripción técnica</v>
          </cell>
          <cell r="C13356" t="str">
            <v>und</v>
          </cell>
          <cell r="E13356">
            <v>42124</v>
          </cell>
          <cell r="F13356">
            <v>1515250</v>
          </cell>
        </row>
        <row r="13357">
          <cell r="A13357">
            <v>105282</v>
          </cell>
          <cell r="B13357" t="str">
            <v>Tala de árbol. Ver descripción técnica</v>
          </cell>
          <cell r="C13357" t="str">
            <v>und</v>
          </cell>
          <cell r="E13357">
            <v>42132</v>
          </cell>
          <cell r="F13357">
            <v>2500000</v>
          </cell>
        </row>
        <row r="13358">
          <cell r="A13358">
            <v>105396</v>
          </cell>
          <cell r="B13358" t="str">
            <v>Tala de árboles a ras del suelo. Ver descripcion t</v>
          </cell>
          <cell r="C13358" t="str">
            <v>und</v>
          </cell>
          <cell r="E13358">
            <v>42132</v>
          </cell>
          <cell r="F13358">
            <v>180000</v>
          </cell>
        </row>
        <row r="13359">
          <cell r="A13359">
            <v>105400</v>
          </cell>
          <cell r="B13359" t="str">
            <v>Tala de árboles a ras del suelo. Ver descripcion t</v>
          </cell>
          <cell r="C13359" t="str">
            <v>und</v>
          </cell>
          <cell r="E13359">
            <v>42131</v>
          </cell>
          <cell r="F13359">
            <v>381763</v>
          </cell>
        </row>
        <row r="13360">
          <cell r="A13360">
            <v>105401</v>
          </cell>
          <cell r="B13360" t="str">
            <v>Tala de árboles a ras del suelo. Ver descripcion t</v>
          </cell>
          <cell r="C13360" t="str">
            <v>und</v>
          </cell>
          <cell r="E13360">
            <v>42131</v>
          </cell>
          <cell r="F13360">
            <v>1297994</v>
          </cell>
        </row>
        <row r="13361">
          <cell r="A13361">
            <v>105402</v>
          </cell>
          <cell r="B13361" t="str">
            <v>Tala de árboles a ras del suelo. Ver descripcion t</v>
          </cell>
          <cell r="C13361" t="str">
            <v>und</v>
          </cell>
          <cell r="E13361">
            <v>42131</v>
          </cell>
          <cell r="F13361">
            <v>3451135</v>
          </cell>
        </row>
        <row r="13362">
          <cell r="A13362">
            <v>105403</v>
          </cell>
          <cell r="B13362" t="str">
            <v>Tala de árboles a ras del suelo. Ver descripcion t</v>
          </cell>
          <cell r="C13362" t="str">
            <v>und</v>
          </cell>
          <cell r="E13362">
            <v>42131</v>
          </cell>
          <cell r="F13362">
            <v>4263018</v>
          </cell>
        </row>
        <row r="13363">
          <cell r="A13363">
            <v>105404</v>
          </cell>
          <cell r="B13363" t="str">
            <v>Tala de árboles a ras del suelo. Ver descripcion t</v>
          </cell>
          <cell r="C13363" t="str">
            <v>und</v>
          </cell>
          <cell r="E13363">
            <v>42131</v>
          </cell>
          <cell r="F13363">
            <v>6044577</v>
          </cell>
        </row>
        <row r="13364">
          <cell r="A13364">
            <v>105405</v>
          </cell>
          <cell r="B13364" t="str">
            <v>Tala de árboles a ras del suelo. Ver descripcion t</v>
          </cell>
          <cell r="C13364" t="str">
            <v>und</v>
          </cell>
          <cell r="E13364">
            <v>42131</v>
          </cell>
          <cell r="F13364">
            <v>8869620</v>
          </cell>
        </row>
        <row r="13365">
          <cell r="A13365">
            <v>105349</v>
          </cell>
          <cell r="B13365" t="str">
            <v>Tala de arboles y retiro. Ver descripción técnica</v>
          </cell>
          <cell r="C13365" t="str">
            <v>und</v>
          </cell>
          <cell r="E13365">
            <v>42132</v>
          </cell>
          <cell r="F13365">
            <v>116000</v>
          </cell>
        </row>
        <row r="13366">
          <cell r="A13366">
            <v>105350</v>
          </cell>
          <cell r="B13366" t="str">
            <v>Tala de arboles y retiro. Ver descripción técnica</v>
          </cell>
          <cell r="C13366" t="str">
            <v>und</v>
          </cell>
          <cell r="E13366">
            <v>42132</v>
          </cell>
          <cell r="F13366">
            <v>208000</v>
          </cell>
        </row>
        <row r="13367">
          <cell r="A13367">
            <v>105351</v>
          </cell>
          <cell r="B13367" t="str">
            <v>Tala de arboles y retiro. Ver descripción técnica</v>
          </cell>
          <cell r="C13367" t="str">
            <v>und</v>
          </cell>
          <cell r="E13367">
            <v>42131</v>
          </cell>
          <cell r="F13367">
            <v>648998</v>
          </cell>
        </row>
        <row r="13368">
          <cell r="A13368">
            <v>105352</v>
          </cell>
          <cell r="B13368" t="str">
            <v>Tala de arboles y retiro. Ver descripción técnica</v>
          </cell>
          <cell r="C13368" t="str">
            <v>und</v>
          </cell>
          <cell r="E13368">
            <v>42131</v>
          </cell>
          <cell r="F13368">
            <v>1730658</v>
          </cell>
        </row>
        <row r="13369">
          <cell r="A13369">
            <v>105353</v>
          </cell>
          <cell r="B13369" t="str">
            <v>Tala de arboles y retiro. Ver descripción técnica</v>
          </cell>
          <cell r="C13369" t="str">
            <v>und</v>
          </cell>
          <cell r="E13369">
            <v>42131</v>
          </cell>
          <cell r="F13369">
            <v>2163322</v>
          </cell>
        </row>
        <row r="13370">
          <cell r="A13370">
            <v>105354</v>
          </cell>
          <cell r="B13370" t="str">
            <v>Tala de arboles y retiro. Ver descripción técnica</v>
          </cell>
          <cell r="C13370" t="str">
            <v>und</v>
          </cell>
          <cell r="E13370">
            <v>42131</v>
          </cell>
          <cell r="F13370">
            <v>3015926</v>
          </cell>
        </row>
        <row r="13371">
          <cell r="A13371">
            <v>105355</v>
          </cell>
          <cell r="B13371" t="str">
            <v>Tala de arboles y retiro. Ver descripción técnica</v>
          </cell>
          <cell r="C13371" t="str">
            <v>und</v>
          </cell>
          <cell r="E13371">
            <v>42131</v>
          </cell>
          <cell r="F13371">
            <v>4453899</v>
          </cell>
        </row>
        <row r="13372">
          <cell r="A13372">
            <v>1621</v>
          </cell>
          <cell r="B13372" t="str">
            <v>TIERRA NEGRA + TRANSPORTE</v>
          </cell>
          <cell r="C13372" t="str">
            <v>M3</v>
          </cell>
          <cell r="E13372">
            <v>42760</v>
          </cell>
          <cell r="F13372">
            <v>40000</v>
          </cell>
        </row>
        <row r="13373">
          <cell r="A13373">
            <v>104922</v>
          </cell>
          <cell r="B13373" t="str">
            <v>TIERRA NEGRA SELECC. +CASCAR+ABONO</v>
          </cell>
          <cell r="C13373" t="str">
            <v>M3</v>
          </cell>
          <cell r="E13373">
            <v>42857</v>
          </cell>
          <cell r="F13373">
            <v>45714</v>
          </cell>
        </row>
        <row r="13374">
          <cell r="A13374">
            <v>100744</v>
          </cell>
          <cell r="B13374" t="str">
            <v>TIERRA NEGRA+cascarilla+triple 15+transporte</v>
          </cell>
          <cell r="C13374" t="str">
            <v>M3</v>
          </cell>
          <cell r="E13374">
            <v>42795</v>
          </cell>
          <cell r="F13374">
            <v>45714</v>
          </cell>
        </row>
        <row r="13375">
          <cell r="A13375">
            <v>105425</v>
          </cell>
          <cell r="B13375" t="str">
            <v>TRATAMIENTOS INTEGRALES ver descripcion</v>
          </cell>
          <cell r="C13375" t="str">
            <v>und</v>
          </cell>
          <cell r="E13375">
            <v>42548</v>
          </cell>
          <cell r="F13375">
            <v>230692</v>
          </cell>
        </row>
        <row r="13376">
          <cell r="A13376">
            <v>105426</v>
          </cell>
          <cell r="B13376" t="str">
            <v>TRATAMIENTOS INTEGRALES ver descripcion</v>
          </cell>
          <cell r="C13376" t="str">
            <v>und</v>
          </cell>
          <cell r="E13376">
            <v>42003</v>
          </cell>
          <cell r="F13376">
            <v>315520</v>
          </cell>
        </row>
        <row r="13377">
          <cell r="A13377">
            <v>105427</v>
          </cell>
          <cell r="B13377" t="str">
            <v>TRATAMIENTOS INTEGRALES ver descripcion</v>
          </cell>
          <cell r="C13377" t="str">
            <v>und</v>
          </cell>
          <cell r="E13377">
            <v>42548</v>
          </cell>
          <cell r="F13377">
            <v>640200</v>
          </cell>
        </row>
        <row r="13378">
          <cell r="A13378">
            <v>105428</v>
          </cell>
          <cell r="B13378" t="str">
            <v>TRATAMIENTOS INTEGRALES ver descripcion</v>
          </cell>
          <cell r="C13378" t="str">
            <v>und</v>
          </cell>
          <cell r="E13378">
            <v>42003</v>
          </cell>
          <cell r="F13378">
            <v>859440</v>
          </cell>
        </row>
        <row r="13379">
          <cell r="A13379">
            <v>105429</v>
          </cell>
          <cell r="B13379" t="str">
            <v>TRATAMIENTOS INTEGRALES ver descripcion</v>
          </cell>
          <cell r="C13379" t="str">
            <v>und</v>
          </cell>
          <cell r="E13379">
            <v>42548</v>
          </cell>
          <cell r="F13379">
            <v>1218000</v>
          </cell>
        </row>
        <row r="13380">
          <cell r="A13380">
            <v>105075</v>
          </cell>
          <cell r="B13380" t="str">
            <v>VINCA MAJOR PARA JARDIN</v>
          </cell>
          <cell r="C13380" t="str">
            <v>UN</v>
          </cell>
          <cell r="E13380">
            <v>42131</v>
          </cell>
          <cell r="F13380">
            <v>2000</v>
          </cell>
        </row>
        <row r="13383">
          <cell r="A13383">
            <v>303</v>
          </cell>
          <cell r="C13383" t="str">
            <v>DRYWALL</v>
          </cell>
        </row>
        <row r="13386">
          <cell r="A13386">
            <v>105588</v>
          </cell>
          <cell r="B13386" t="str">
            <v>AISLAMIENTO TERMICO ACUSTICO (Fibr. vidrio)</v>
          </cell>
          <cell r="C13386" t="str">
            <v>m2</v>
          </cell>
          <cell r="E13386">
            <v>42117</v>
          </cell>
          <cell r="F13386">
            <v>14734</v>
          </cell>
        </row>
        <row r="13387">
          <cell r="A13387">
            <v>105222</v>
          </cell>
          <cell r="B13387" t="str">
            <v>ANGULO CHAMPAÑA (0.66X0.39CM) L=3M</v>
          </cell>
          <cell r="C13387" t="str">
            <v>ML</v>
          </cell>
          <cell r="E13387">
            <v>42627</v>
          </cell>
          <cell r="F13387">
            <v>1667</v>
          </cell>
        </row>
        <row r="13388">
          <cell r="A13388">
            <v>3334</v>
          </cell>
          <cell r="B13388" t="str">
            <v>ANGULO 2.5X2.5 CAL26 ROLADO (L=2.44M)</v>
          </cell>
          <cell r="C13388" t="str">
            <v>UN</v>
          </cell>
          <cell r="E13388">
            <v>42853</v>
          </cell>
          <cell r="F13388">
            <v>1502.97</v>
          </cell>
        </row>
        <row r="13389">
          <cell r="A13389">
            <v>104084</v>
          </cell>
          <cell r="B13389" t="str">
            <v>CANAL BASE 6 CAL.24</v>
          </cell>
          <cell r="C13389" t="str">
            <v>ML</v>
          </cell>
          <cell r="E13389">
            <v>40675</v>
          </cell>
          <cell r="F13389">
            <v>2131</v>
          </cell>
        </row>
        <row r="13390">
          <cell r="A13390">
            <v>104083</v>
          </cell>
          <cell r="B13390" t="str">
            <v>CANAL BASE 9 CAL.24</v>
          </cell>
          <cell r="C13390" t="str">
            <v>ML</v>
          </cell>
          <cell r="E13390">
            <v>42929</v>
          </cell>
          <cell r="F13390">
            <v>3508</v>
          </cell>
        </row>
        <row r="13391">
          <cell r="A13391">
            <v>104082</v>
          </cell>
          <cell r="B13391" t="str">
            <v>CANAL BASE 9 CAL.26 (L=2.44m)</v>
          </cell>
          <cell r="C13391" t="str">
            <v>UN</v>
          </cell>
          <cell r="E13391">
            <v>42857</v>
          </cell>
          <cell r="F13391">
            <v>4250.68</v>
          </cell>
        </row>
        <row r="13392">
          <cell r="A13392">
            <v>102875</v>
          </cell>
          <cell r="B13392" t="str">
            <v>Canal(Riel)RoladoGrafiladoBase9Cal.24(2.44m)***</v>
          </cell>
          <cell r="C13392" t="str">
            <v>UN</v>
          </cell>
          <cell r="E13392">
            <v>41785</v>
          </cell>
          <cell r="F13392">
            <v>4895</v>
          </cell>
        </row>
        <row r="13393">
          <cell r="A13393">
            <v>102876</v>
          </cell>
          <cell r="B13393" t="str">
            <v>Carga Ramset tiro a Tiro verdes***</v>
          </cell>
          <cell r="C13393" t="str">
            <v>UN</v>
          </cell>
          <cell r="E13393">
            <v>43060</v>
          </cell>
          <cell r="F13393">
            <v>286</v>
          </cell>
        </row>
        <row r="13394">
          <cell r="A13394">
            <v>106404</v>
          </cell>
          <cell r="B13394" t="str">
            <v>CINTA FILO METALICA ESPESOR DE 50 mm</v>
          </cell>
          <cell r="C13394" t="str">
            <v>mL</v>
          </cell>
          <cell r="E13394">
            <v>42879</v>
          </cell>
          <cell r="F13394">
            <v>690</v>
          </cell>
        </row>
        <row r="13395">
          <cell r="A13395">
            <v>103232</v>
          </cell>
          <cell r="B13395" t="str">
            <v>CINTA MALLA X (90 MTS)</v>
          </cell>
          <cell r="C13395" t="str">
            <v>UND</v>
          </cell>
          <cell r="E13395">
            <v>42879</v>
          </cell>
          <cell r="F13395">
            <v>100</v>
          </cell>
        </row>
        <row r="13396">
          <cell r="A13396">
            <v>102877</v>
          </cell>
          <cell r="B13396" t="str">
            <v>Cinta Malla x Rollo 300" (91m)***</v>
          </cell>
          <cell r="C13396" t="str">
            <v>UN</v>
          </cell>
          <cell r="E13396">
            <v>42699</v>
          </cell>
          <cell r="F13396">
            <v>7700</v>
          </cell>
        </row>
        <row r="13398">
          <cell r="A13398">
            <v>103265</v>
          </cell>
          <cell r="B13398" t="str">
            <v>CINTA PAPEL 5CMX75M**</v>
          </cell>
          <cell r="C13398" t="str">
            <v>ROLLO</v>
          </cell>
          <cell r="D13398" t="str">
            <v>22LRSC5</v>
          </cell>
          <cell r="E13398">
            <v>42776</v>
          </cell>
          <cell r="F13398">
            <v>5600</v>
          </cell>
        </row>
        <row r="13400">
          <cell r="A13400">
            <v>102878</v>
          </cell>
          <cell r="B13400" t="str">
            <v>Clavo Ramset 5/16" x 1"***</v>
          </cell>
          <cell r="C13400" t="str">
            <v>UN</v>
          </cell>
          <cell r="E13400">
            <v>41785</v>
          </cell>
          <cell r="F13400">
            <v>49</v>
          </cell>
        </row>
        <row r="13401">
          <cell r="A13401">
            <v>104153</v>
          </cell>
          <cell r="B13401" t="str">
            <v>Lámina Superboard 1.22X2.44X8mm</v>
          </cell>
          <cell r="C13401" t="str">
            <v>UN</v>
          </cell>
          <cell r="E13401">
            <v>42853</v>
          </cell>
          <cell r="F13401">
            <v>50670</v>
          </cell>
        </row>
        <row r="13402">
          <cell r="A13402">
            <v>103268</v>
          </cell>
          <cell r="B13402" t="str">
            <v>LAMINA SUPERBOARD 6.0MM (1.22X2.44)</v>
          </cell>
          <cell r="C13402" t="str">
            <v>UN</v>
          </cell>
          <cell r="E13402">
            <v>42775</v>
          </cell>
          <cell r="F13402">
            <v>37200</v>
          </cell>
        </row>
        <row r="13403">
          <cell r="A13403">
            <v>102879</v>
          </cell>
          <cell r="B13403" t="str">
            <v>MASILLA ETERGLASS LLENADO Y ACAB.</v>
          </cell>
          <cell r="C13403" t="str">
            <v>UN</v>
          </cell>
          <cell r="E13403">
            <v>41785</v>
          </cell>
          <cell r="F13403">
            <v>55500</v>
          </cell>
        </row>
        <row r="13404">
          <cell r="A13404">
            <v>3459</v>
          </cell>
          <cell r="B13404" t="str">
            <v>MASILLA ETERMASTIC CUÑETE X5</v>
          </cell>
          <cell r="C13404" t="str">
            <v>UN</v>
          </cell>
          <cell r="E13404">
            <v>42853</v>
          </cell>
          <cell r="F13404">
            <v>36000</v>
          </cell>
        </row>
        <row r="13405">
          <cell r="A13405">
            <v>103656</v>
          </cell>
          <cell r="B13405" t="str">
            <v>MASILLA SUPERMASTIC DRYWALL(CUÑETE</v>
          </cell>
          <cell r="C13405" t="str">
            <v>und</v>
          </cell>
          <cell r="E13405">
            <v>41993</v>
          </cell>
          <cell r="F13405">
            <v>21912</v>
          </cell>
        </row>
        <row r="13408">
          <cell r="B13408" t="str">
            <v>Tekhne Ltda. Control Integral de Obras</v>
          </cell>
        </row>
        <row r="13412">
          <cell r="B13412" t="str">
            <v>Listado de Insumos</v>
          </cell>
        </row>
        <row r="13414">
          <cell r="A13414">
            <v>43132</v>
          </cell>
          <cell r="C13414" t="str">
            <v>INSTITUTO DISTRITAL DE RECREACION Y</v>
          </cell>
          <cell r="E13414" t="str">
            <v>Página **</v>
          </cell>
        </row>
        <row r="13417">
          <cell r="A13417" t="str">
            <v>Código</v>
          </cell>
          <cell r="B13417" t="str">
            <v>Descripción</v>
          </cell>
          <cell r="D13417" t="str">
            <v>Unidad</v>
          </cell>
          <cell r="F13417" t="str">
            <v>Referencia</v>
          </cell>
        </row>
        <row r="13420">
          <cell r="A13420">
            <v>104956</v>
          </cell>
          <cell r="B13420" t="str">
            <v>MASILLA SUPERMASTIC DRYWALL(CUÑETE 5</v>
          </cell>
          <cell r="C13420" t="str">
            <v>UN</v>
          </cell>
          <cell r="E13420">
            <v>42776</v>
          </cell>
          <cell r="F13420">
            <v>32900</v>
          </cell>
        </row>
        <row r="13421">
          <cell r="A13421">
            <v>103270</v>
          </cell>
          <cell r="B13421" t="str">
            <v>OMEGA CALIBRE 26 L=2.44M</v>
          </cell>
          <cell r="C13421" t="str">
            <v>und</v>
          </cell>
          <cell r="E13421">
            <v>42776</v>
          </cell>
          <cell r="F13421">
            <v>2463</v>
          </cell>
        </row>
        <row r="13422">
          <cell r="A13422">
            <v>3644</v>
          </cell>
          <cell r="B13422" t="str">
            <v>OMEGA CALIBRE 26 ROLADO X2.44</v>
          </cell>
          <cell r="C13422" t="str">
            <v>UN</v>
          </cell>
          <cell r="E13422">
            <v>42857</v>
          </cell>
          <cell r="F13422">
            <v>2604</v>
          </cell>
        </row>
        <row r="13423">
          <cell r="A13423">
            <v>104081</v>
          </cell>
          <cell r="B13423" t="str">
            <v>PARAL BASE 6 CAL.24</v>
          </cell>
          <cell r="C13423" t="str">
            <v>ML</v>
          </cell>
          <cell r="E13423">
            <v>42129</v>
          </cell>
          <cell r="F13423">
            <v>2981</v>
          </cell>
        </row>
        <row r="13424">
          <cell r="A13424">
            <v>104078</v>
          </cell>
          <cell r="B13424" t="str">
            <v>PARAL BASE 9 CAL.26</v>
          </cell>
          <cell r="C13424" t="str">
            <v>ML</v>
          </cell>
          <cell r="E13424">
            <v>43060</v>
          </cell>
          <cell r="F13424">
            <v>2424</v>
          </cell>
        </row>
        <row r="13425">
          <cell r="A13425">
            <v>104079</v>
          </cell>
          <cell r="B13425" t="str">
            <v>PARAL BASE 9 CAL.26</v>
          </cell>
          <cell r="C13425" t="str">
            <v>ML</v>
          </cell>
          <cell r="E13425">
            <v>42240</v>
          </cell>
          <cell r="F13425">
            <v>1909</v>
          </cell>
        </row>
        <row r="13426">
          <cell r="A13426">
            <v>104080</v>
          </cell>
          <cell r="B13426" t="str">
            <v>PARAL BASE 9 X 3.05 CAL.24</v>
          </cell>
          <cell r="C13426" t="str">
            <v>ML</v>
          </cell>
          <cell r="E13426">
            <v>42929</v>
          </cell>
          <cell r="F13426">
            <v>3508</v>
          </cell>
        </row>
        <row r="13427">
          <cell r="A13427">
            <v>102880</v>
          </cell>
          <cell r="B13427" t="str">
            <v>Paral Rodado y Grafilado Base8Cal.24(2.44m)***</v>
          </cell>
          <cell r="C13427" t="str">
            <v>UN</v>
          </cell>
          <cell r="E13427">
            <v>41785</v>
          </cell>
          <cell r="F13427">
            <v>7273</v>
          </cell>
        </row>
        <row r="13428">
          <cell r="A13428">
            <v>103290</v>
          </cell>
          <cell r="B13428" t="str">
            <v>PLACA DE DRY WALL 1/2" (1.22X2.44) e=12.7mm</v>
          </cell>
          <cell r="C13428" t="str">
            <v>UND</v>
          </cell>
          <cell r="E13428">
            <v>42775</v>
          </cell>
          <cell r="F13428">
            <v>17439</v>
          </cell>
        </row>
        <row r="13429">
          <cell r="A13429">
            <v>102881</v>
          </cell>
          <cell r="B13429" t="str">
            <v>Tornillo ceramizado Punta Broca 8 x 11/4"***</v>
          </cell>
          <cell r="C13429" t="str">
            <v>UN</v>
          </cell>
          <cell r="E13429">
            <v>41785</v>
          </cell>
          <cell r="F13429">
            <v>93</v>
          </cell>
        </row>
        <row r="13432">
          <cell r="A13432">
            <v>304</v>
          </cell>
          <cell r="C13432" t="str">
            <v>ELEMENTOS DE SEGURIDAD</v>
          </cell>
        </row>
        <row r="13435">
          <cell r="A13435">
            <v>104086</v>
          </cell>
          <cell r="B13435" t="str">
            <v>ARNES CUERPO ENTERO 1 ARGOLLA</v>
          </cell>
          <cell r="C13435" t="str">
            <v>und</v>
          </cell>
          <cell r="E13435">
            <v>40676</v>
          </cell>
          <cell r="F13435">
            <v>197200</v>
          </cell>
        </row>
        <row r="13436">
          <cell r="A13436">
            <v>104085</v>
          </cell>
          <cell r="B13436" t="str">
            <v>ESLINGA EN Y CON</v>
          </cell>
          <cell r="C13436" t="str">
            <v>und</v>
          </cell>
          <cell r="E13436">
            <v>40676</v>
          </cell>
          <cell r="F13436">
            <v>245920</v>
          </cell>
        </row>
        <row r="13437">
          <cell r="A13437">
            <v>105736</v>
          </cell>
          <cell r="B13437" t="str">
            <v>FLOTADOR SALVAVIDAS ESPUMA</v>
          </cell>
          <cell r="C13437" t="str">
            <v>UN</v>
          </cell>
          <cell r="E13437">
            <v>42410</v>
          </cell>
          <cell r="F13437">
            <v>140000</v>
          </cell>
        </row>
        <row r="13438">
          <cell r="A13438">
            <v>106483</v>
          </cell>
          <cell r="B13438" t="str">
            <v>GAFAS DE SEGURIDAD – LENTE CLARO</v>
          </cell>
          <cell r="C13438" t="str">
            <v>und</v>
          </cell>
          <cell r="E13438">
            <v>42996</v>
          </cell>
          <cell r="F13438">
            <v>3980</v>
          </cell>
        </row>
        <row r="13439">
          <cell r="A13439">
            <v>106491</v>
          </cell>
          <cell r="B13439" t="str">
            <v>GUANTES DE CUERO VAQUETA</v>
          </cell>
          <cell r="C13439" t="str">
            <v>und</v>
          </cell>
          <cell r="E13439">
            <v>42996</v>
          </cell>
          <cell r="F13439">
            <v>8997</v>
          </cell>
        </row>
        <row r="13440">
          <cell r="A13440">
            <v>104087</v>
          </cell>
          <cell r="B13440" t="str">
            <v>LINEA DE VIDA CON ABSORCION DE</v>
          </cell>
          <cell r="C13440" t="str">
            <v>und</v>
          </cell>
          <cell r="E13440">
            <v>40676</v>
          </cell>
          <cell r="F13440">
            <v>162400</v>
          </cell>
        </row>
        <row r="13441">
          <cell r="A13441">
            <v>106478</v>
          </cell>
          <cell r="B13441" t="str">
            <v>MASCARILLA RESPIRADOR FILTRO DOBLE</v>
          </cell>
          <cell r="C13441" t="str">
            <v>und</v>
          </cell>
          <cell r="E13441">
            <v>42996</v>
          </cell>
          <cell r="F13441">
            <v>23900</v>
          </cell>
        </row>
        <row r="13442">
          <cell r="A13442">
            <v>105735</v>
          </cell>
          <cell r="B13442" t="str">
            <v>OVEROL FONTANERO IMPER.CA.25</v>
          </cell>
          <cell r="C13442" t="str">
            <v>UN</v>
          </cell>
          <cell r="E13442">
            <v>42410</v>
          </cell>
          <cell r="F13442">
            <v>104400</v>
          </cell>
        </row>
        <row r="13443">
          <cell r="A13443">
            <v>105883</v>
          </cell>
          <cell r="B13443" t="str">
            <v>POLEA ANTIRETORNO Cuerda 13mm</v>
          </cell>
          <cell r="C13443" t="str">
            <v>und</v>
          </cell>
          <cell r="E13443">
            <v>42842</v>
          </cell>
          <cell r="F13443">
            <v>259381.8</v>
          </cell>
        </row>
        <row r="13444">
          <cell r="A13444">
            <v>104925</v>
          </cell>
          <cell r="B13444" t="str">
            <v>REJILLA DE FONDO ANTIATRAPAMIENTO DE</v>
          </cell>
          <cell r="C13444" t="str">
            <v>und</v>
          </cell>
          <cell r="E13444">
            <v>41442</v>
          </cell>
          <cell r="F13444">
            <v>700000</v>
          </cell>
        </row>
        <row r="13445">
          <cell r="A13445">
            <v>106022</v>
          </cell>
          <cell r="B13445" t="str">
            <v>SEPARADOR DE CARRIL PISCINA-25 M DE</v>
          </cell>
          <cell r="C13445" t="str">
            <v>UND</v>
          </cell>
          <cell r="E13445">
            <v>42689</v>
          </cell>
          <cell r="F13445">
            <v>1966000</v>
          </cell>
        </row>
        <row r="13446">
          <cell r="A13446">
            <v>106021</v>
          </cell>
          <cell r="B13446" t="str">
            <v>SEPARADOR DE CARRIL PISCINA-50 M DE</v>
          </cell>
          <cell r="C13446" t="str">
            <v>UND</v>
          </cell>
          <cell r="E13446">
            <v>42689</v>
          </cell>
          <cell r="F13446">
            <v>4980000</v>
          </cell>
        </row>
        <row r="13447">
          <cell r="A13447">
            <v>106578</v>
          </cell>
          <cell r="B13447" t="str">
            <v>SILBATO PITO DE SEGURIDAD</v>
          </cell>
          <cell r="C13447" t="str">
            <v>und</v>
          </cell>
          <cell r="E13447">
            <v>42999</v>
          </cell>
          <cell r="F13447">
            <v>2900</v>
          </cell>
        </row>
        <row r="13450">
          <cell r="A13450">
            <v>305</v>
          </cell>
          <cell r="C13450" t="str">
            <v>GRANITOS Y MARMOLINAS</v>
          </cell>
        </row>
        <row r="13453">
          <cell r="A13453">
            <v>104824</v>
          </cell>
          <cell r="B13453" t="str">
            <v>DESTRONCADO-PULIDA Y BRILLADO DE</v>
          </cell>
          <cell r="C13453" t="str">
            <v>m2</v>
          </cell>
          <cell r="E13453">
            <v>41464</v>
          </cell>
          <cell r="F13453">
            <v>12950</v>
          </cell>
        </row>
        <row r="13454">
          <cell r="A13454">
            <v>104323</v>
          </cell>
          <cell r="B13454" t="str">
            <v>Graniplast Blanco (Saco de 35 Kg)</v>
          </cell>
          <cell r="C13454" t="str">
            <v>kg</v>
          </cell>
          <cell r="E13454">
            <v>43061</v>
          </cell>
          <cell r="F13454">
            <v>1346</v>
          </cell>
        </row>
        <row r="13455">
          <cell r="A13455">
            <v>104595</v>
          </cell>
          <cell r="B13455" t="str">
            <v>GRANITO DE MARMOL VILLA DE LEIVA N.3-21/2</v>
          </cell>
          <cell r="C13455" t="str">
            <v>kg</v>
          </cell>
          <cell r="E13455">
            <v>41172</v>
          </cell>
          <cell r="F13455">
            <v>450</v>
          </cell>
        </row>
        <row r="13456">
          <cell r="A13456">
            <v>105059</v>
          </cell>
          <cell r="B13456" t="str">
            <v>GRANITO GRIS (N°2-2.5-3.0) SACO DE 40 KG</v>
          </cell>
          <cell r="C13456" t="str">
            <v>BT</v>
          </cell>
          <cell r="E13456">
            <v>41555</v>
          </cell>
          <cell r="F13456">
            <v>10440</v>
          </cell>
        </row>
        <row r="13457">
          <cell r="A13457">
            <v>104582</v>
          </cell>
          <cell r="B13457" t="str">
            <v>GRANO DE MARMOL PERLATO/BEAGE CLARO</v>
          </cell>
          <cell r="C13457" t="str">
            <v>kg</v>
          </cell>
          <cell r="E13457">
            <v>42856</v>
          </cell>
          <cell r="F13457">
            <v>670</v>
          </cell>
        </row>
        <row r="13458">
          <cell r="A13458">
            <v>105061</v>
          </cell>
          <cell r="B13458" t="str">
            <v>GRAVILLA MONA (N°1-2-21/2")SACO DE 20 KG</v>
          </cell>
          <cell r="C13458" t="str">
            <v>BT</v>
          </cell>
          <cell r="E13458">
            <v>42856</v>
          </cell>
          <cell r="F13458">
            <v>6500</v>
          </cell>
        </row>
        <row r="13459">
          <cell r="A13459">
            <v>104147</v>
          </cell>
          <cell r="B13459" t="str">
            <v>MARMOLINA (40Kg)</v>
          </cell>
          <cell r="C13459" t="str">
            <v>BT</v>
          </cell>
          <cell r="E13459">
            <v>42843</v>
          </cell>
          <cell r="F13459">
            <v>10463</v>
          </cell>
        </row>
        <row r="13460">
          <cell r="A13460">
            <v>105963</v>
          </cell>
          <cell r="B13460" t="str">
            <v>MarmolSinuAguamarinaFachada</v>
          </cell>
          <cell r="C13460" t="str">
            <v>m2</v>
          </cell>
          <cell r="E13460">
            <v>42656</v>
          </cell>
          <cell r="F13460">
            <v>127780</v>
          </cell>
        </row>
        <row r="13463">
          <cell r="A13463">
            <v>306</v>
          </cell>
          <cell r="C13463" t="str">
            <v>FORMALETA</v>
          </cell>
        </row>
        <row r="13466">
          <cell r="A13466">
            <v>104453</v>
          </cell>
          <cell r="B13466" t="str">
            <v>CAMILLA EN MADERA DE (1.40X0.70M)</v>
          </cell>
          <cell r="C13466" t="str">
            <v>DIA /m2</v>
          </cell>
          <cell r="E13466">
            <v>42819</v>
          </cell>
          <cell r="F13466">
            <v>143</v>
          </cell>
        </row>
        <row r="13468">
          <cell r="A13468">
            <v>101488</v>
          </cell>
          <cell r="B13468" t="str">
            <v>CASETON DE ICOPOR PERDIDO (DENS: 8- 10</v>
          </cell>
          <cell r="C13468" t="str">
            <v>M3</v>
          </cell>
          <cell r="D13468">
            <v>0</v>
          </cell>
          <cell r="E13468">
            <v>42853</v>
          </cell>
          <cell r="F13468">
            <v>77350</v>
          </cell>
        </row>
        <row r="13470">
          <cell r="A13470">
            <v>104878</v>
          </cell>
          <cell r="B13470" t="str">
            <v>CASETON EN LONA 0.39 m</v>
          </cell>
          <cell r="C13470" t="str">
            <v>M2</v>
          </cell>
          <cell r="E13470">
            <v>42856</v>
          </cell>
          <cell r="F13470">
            <v>14500</v>
          </cell>
        </row>
        <row r="13471">
          <cell r="A13471">
            <v>959</v>
          </cell>
          <cell r="B13471" t="str">
            <v>CERCHAS METALICAS (3 METROS)</v>
          </cell>
          <cell r="C13471" t="str">
            <v>DIA</v>
          </cell>
          <cell r="E13471">
            <v>42796</v>
          </cell>
          <cell r="F13471">
            <v>107</v>
          </cell>
        </row>
        <row r="13472">
          <cell r="A13472">
            <v>104473</v>
          </cell>
          <cell r="B13472" t="str">
            <v>LAMINA PARA FORMALETA SUPER T</v>
          </cell>
          <cell r="C13472" t="str">
            <v>und</v>
          </cell>
          <cell r="E13472">
            <v>42692</v>
          </cell>
          <cell r="F13472">
            <v>112400</v>
          </cell>
        </row>
        <row r="13473">
          <cell r="A13473">
            <v>104423</v>
          </cell>
          <cell r="B13473" t="str">
            <v>LAMINA PARA FORMALETA SUPER T (Nueva)</v>
          </cell>
          <cell r="C13473" t="str">
            <v>m2</v>
          </cell>
          <cell r="E13473">
            <v>41135</v>
          </cell>
          <cell r="F13473">
            <v>30762</v>
          </cell>
        </row>
        <row r="13474">
          <cell r="A13474">
            <v>102889</v>
          </cell>
          <cell r="B13474" t="str">
            <v>LAMINA PARA FORMALETA SUPER</v>
          </cell>
          <cell r="C13474" t="str">
            <v>m2</v>
          </cell>
          <cell r="E13474">
            <v>42863</v>
          </cell>
          <cell r="F13474">
            <v>18983</v>
          </cell>
        </row>
        <row r="13475">
          <cell r="A13475">
            <v>102823</v>
          </cell>
          <cell r="B13475" t="str">
            <v>LAMINA PARA FORMALETA SUPER</v>
          </cell>
          <cell r="C13475" t="str">
            <v>UN</v>
          </cell>
          <cell r="E13475">
            <v>40330</v>
          </cell>
          <cell r="F13475">
            <v>184938</v>
          </cell>
        </row>
        <row r="13476">
          <cell r="A13476">
            <v>104287</v>
          </cell>
          <cell r="B13476" t="str">
            <v>PLANCHON a=0.20M,e=4CM,L=3M ALQUILER</v>
          </cell>
          <cell r="C13476" t="str">
            <v>DIA</v>
          </cell>
          <cell r="E13476">
            <v>42760</v>
          </cell>
          <cell r="F13476">
            <v>238</v>
          </cell>
        </row>
        <row r="13477">
          <cell r="A13477">
            <v>105706</v>
          </cell>
          <cell r="B13477" t="str">
            <v>SUBCONTRATO TALLER ESPCIALIZADO (NO</v>
          </cell>
          <cell r="C13477" t="str">
            <v>%</v>
          </cell>
          <cell r="E13477">
            <v>42333</v>
          </cell>
          <cell r="F13477">
            <v>0</v>
          </cell>
        </row>
        <row r="13480">
          <cell r="B13480" t="str">
            <v>Tekhne Ltda. Control Integral de Obras</v>
          </cell>
        </row>
        <row r="13484">
          <cell r="B13484" t="str">
            <v>Listado de Insumos</v>
          </cell>
        </row>
        <row r="13486">
          <cell r="A13486">
            <v>43132</v>
          </cell>
          <cell r="C13486" t="str">
            <v>INSTITUTO DISTRITAL DE RECREACION Y</v>
          </cell>
          <cell r="E13486" t="str">
            <v>Página **</v>
          </cell>
        </row>
        <row r="13489">
          <cell r="A13489" t="str">
            <v>Código</v>
          </cell>
          <cell r="B13489" t="str">
            <v>Descripción</v>
          </cell>
          <cell r="D13489" t="str">
            <v>Unidad</v>
          </cell>
          <cell r="F13489" t="str">
            <v>Referencia</v>
          </cell>
        </row>
        <row r="13492">
          <cell r="A13492">
            <v>307</v>
          </cell>
          <cell r="C13492" t="str">
            <v>ENSAYOS DE LABORATORIO</v>
          </cell>
        </row>
        <row r="13495">
          <cell r="A13495">
            <v>100916</v>
          </cell>
          <cell r="B13495" t="str">
            <v>ALQUILER DE CAMISAS 6" X 12"</v>
          </cell>
          <cell r="C13495" t="str">
            <v>DD</v>
          </cell>
          <cell r="E13495">
            <v>42800</v>
          </cell>
          <cell r="F13495">
            <v>1369</v>
          </cell>
        </row>
        <row r="13496">
          <cell r="A13496">
            <v>105130</v>
          </cell>
          <cell r="B13496" t="str">
            <v>ALUMINIO Análisis Aguas Superficiales Piscina</v>
          </cell>
          <cell r="C13496" t="str">
            <v>UN</v>
          </cell>
          <cell r="E13496">
            <v>42810</v>
          </cell>
          <cell r="F13496">
            <v>39270</v>
          </cell>
        </row>
        <row r="13497">
          <cell r="A13497">
            <v>105469</v>
          </cell>
          <cell r="B13497" t="str">
            <v>ANALISIS A-CIANURO TOTAL</v>
          </cell>
          <cell r="C13497" t="str">
            <v>und</v>
          </cell>
          <cell r="E13497">
            <v>42810</v>
          </cell>
          <cell r="F13497">
            <v>36583.5</v>
          </cell>
        </row>
        <row r="13498">
          <cell r="A13498">
            <v>105472</v>
          </cell>
          <cell r="B13498" t="str">
            <v>ANALISIS ALCALINIDAD TOTAL (Mant. piscinas)</v>
          </cell>
          <cell r="C13498" t="str">
            <v>und</v>
          </cell>
          <cell r="E13498">
            <v>42810</v>
          </cell>
          <cell r="F13498">
            <v>13090</v>
          </cell>
        </row>
        <row r="13499">
          <cell r="A13499">
            <v>105474</v>
          </cell>
          <cell r="B13499" t="str">
            <v>ANALISIS CLORO RESIDUAL LIBRE</v>
          </cell>
          <cell r="C13499" t="str">
            <v>und</v>
          </cell>
          <cell r="E13499">
            <v>42810</v>
          </cell>
          <cell r="F13499">
            <v>15618.75</v>
          </cell>
        </row>
        <row r="13500">
          <cell r="A13500">
            <v>105475</v>
          </cell>
          <cell r="B13500" t="str">
            <v>ANALISIS CLORO RESIDUAL TOTAL (Mant.</v>
          </cell>
          <cell r="C13500" t="str">
            <v>und</v>
          </cell>
          <cell r="E13500">
            <v>42810</v>
          </cell>
          <cell r="F13500">
            <v>15618.75</v>
          </cell>
        </row>
        <row r="13501">
          <cell r="A13501">
            <v>100879</v>
          </cell>
          <cell r="B13501" t="str">
            <v>ANÁLISIS COMPACTACIÓN SUELO (Curva de</v>
          </cell>
          <cell r="C13501" t="str">
            <v>UN</v>
          </cell>
          <cell r="E13501">
            <v>42836</v>
          </cell>
          <cell r="F13501">
            <v>128520</v>
          </cell>
        </row>
        <row r="13502">
          <cell r="A13502">
            <v>104317</v>
          </cell>
          <cell r="B13502" t="str">
            <v>ANÁLISIS DE PERMEABILIDAD CABEZA</v>
          </cell>
          <cell r="C13502" t="str">
            <v>UN</v>
          </cell>
          <cell r="E13502">
            <v>42769</v>
          </cell>
          <cell r="F13502">
            <v>368500</v>
          </cell>
        </row>
        <row r="13503">
          <cell r="A13503">
            <v>104315</v>
          </cell>
          <cell r="B13503" t="str">
            <v>ANÁLISIS DE SUELO AGRONOMICO</v>
          </cell>
          <cell r="C13503" t="str">
            <v>UN</v>
          </cell>
          <cell r="E13503">
            <v>42478</v>
          </cell>
          <cell r="F13503">
            <v>165600</v>
          </cell>
        </row>
        <row r="13504">
          <cell r="A13504">
            <v>105473</v>
          </cell>
          <cell r="B13504" t="str">
            <v>ANALISIS DUREZA TOTAL (Mant. piscinas)</v>
          </cell>
          <cell r="C13504" t="str">
            <v>und</v>
          </cell>
          <cell r="E13504">
            <v>42810</v>
          </cell>
          <cell r="F13504">
            <v>15678.75</v>
          </cell>
        </row>
        <row r="13505">
          <cell r="A13505">
            <v>104316</v>
          </cell>
          <cell r="B13505" t="str">
            <v>ANÁLISIS FITOSANITARIO (microbiologico)</v>
          </cell>
          <cell r="C13505" t="str">
            <v>UN</v>
          </cell>
          <cell r="E13505">
            <v>42478</v>
          </cell>
          <cell r="F13505">
            <v>160080</v>
          </cell>
        </row>
        <row r="13506">
          <cell r="A13506">
            <v>105476</v>
          </cell>
          <cell r="B13506" t="str">
            <v>ANALISIS HONGO LEVADURAS Y</v>
          </cell>
          <cell r="C13506" t="str">
            <v>und</v>
          </cell>
          <cell r="E13506">
            <v>42810</v>
          </cell>
          <cell r="F13506">
            <v>42007.95</v>
          </cell>
        </row>
        <row r="13507">
          <cell r="A13507">
            <v>105470</v>
          </cell>
          <cell r="B13507" t="str">
            <v>ANALISIS PH (mant. piscinas)</v>
          </cell>
          <cell r="C13507" t="str">
            <v>und</v>
          </cell>
          <cell r="E13507">
            <v>42809</v>
          </cell>
          <cell r="F13507">
            <v>3570</v>
          </cell>
        </row>
        <row r="13508">
          <cell r="A13508">
            <v>105471</v>
          </cell>
          <cell r="B13508" t="str">
            <v>ANALISIS TURBIDEZ (mante. piscinas)</v>
          </cell>
          <cell r="C13508" t="str">
            <v>und</v>
          </cell>
          <cell r="E13508">
            <v>42810</v>
          </cell>
          <cell r="F13508">
            <v>6685</v>
          </cell>
        </row>
        <row r="13509">
          <cell r="A13509">
            <v>105523</v>
          </cell>
          <cell r="B13509" t="str">
            <v>CADMIO</v>
          </cell>
          <cell r="C13509" t="str">
            <v>und</v>
          </cell>
          <cell r="E13509">
            <v>42810</v>
          </cell>
          <cell r="F13509">
            <v>37485</v>
          </cell>
        </row>
        <row r="13510">
          <cell r="A13510">
            <v>105524</v>
          </cell>
          <cell r="B13510" t="str">
            <v>COBRE</v>
          </cell>
          <cell r="C13510" t="str">
            <v>und</v>
          </cell>
          <cell r="E13510">
            <v>42810</v>
          </cell>
          <cell r="F13510">
            <v>32495</v>
          </cell>
        </row>
        <row r="13511">
          <cell r="A13511">
            <v>105500</v>
          </cell>
          <cell r="B13511" t="str">
            <v>COLIFORMES FECALES</v>
          </cell>
          <cell r="C13511" t="str">
            <v>und</v>
          </cell>
          <cell r="E13511">
            <v>42809</v>
          </cell>
          <cell r="F13511">
            <v>34876.35</v>
          </cell>
        </row>
        <row r="13512">
          <cell r="A13512">
            <v>105520</v>
          </cell>
          <cell r="B13512" t="str">
            <v>COLOR</v>
          </cell>
          <cell r="C13512" t="str">
            <v>und</v>
          </cell>
          <cell r="E13512">
            <v>42810</v>
          </cell>
          <cell r="F13512">
            <v>7171.97</v>
          </cell>
        </row>
        <row r="13513">
          <cell r="A13513">
            <v>105783</v>
          </cell>
          <cell r="B13513" t="str">
            <v>CONCEPTUALIZACION GEOTECNICA</v>
          </cell>
          <cell r="C13513" t="str">
            <v>und</v>
          </cell>
          <cell r="E13513">
            <v>42478</v>
          </cell>
          <cell r="F13513">
            <v>3447000</v>
          </cell>
        </row>
        <row r="13514">
          <cell r="A13514">
            <v>105128</v>
          </cell>
          <cell r="B13514" t="str">
            <v>CONDUCTIVIDAD Análisis Aguas Superficiales</v>
          </cell>
          <cell r="C13514" t="str">
            <v>UN</v>
          </cell>
          <cell r="E13514">
            <v>42810</v>
          </cell>
          <cell r="F13514">
            <v>6247.5</v>
          </cell>
        </row>
        <row r="13515">
          <cell r="A13515">
            <v>2137</v>
          </cell>
          <cell r="B13515" t="str">
            <v>CONO DE ABRAMS (Alquiler)</v>
          </cell>
          <cell r="C13515" t="str">
            <v>DD</v>
          </cell>
          <cell r="E13515">
            <v>42808</v>
          </cell>
          <cell r="F13515">
            <v>938</v>
          </cell>
        </row>
        <row r="13517">
          <cell r="A13517">
            <v>3587</v>
          </cell>
          <cell r="B13517" t="str">
            <v>CORTE Y ENSAYO DE NUCLEOS</v>
          </cell>
          <cell r="C13517" t="str">
            <v>UN</v>
          </cell>
          <cell r="D13517" t="str">
            <v>E130</v>
          </cell>
          <cell r="E13517">
            <v>41155</v>
          </cell>
          <cell r="F13517">
            <v>22700</v>
          </cell>
        </row>
        <row r="13519">
          <cell r="A13519">
            <v>105529</v>
          </cell>
          <cell r="B13519" t="str">
            <v>CROMO TOTAL</v>
          </cell>
          <cell r="C13519" t="str">
            <v>und</v>
          </cell>
          <cell r="E13519">
            <v>42810</v>
          </cell>
          <cell r="F13519">
            <v>37485</v>
          </cell>
        </row>
        <row r="13520">
          <cell r="A13520">
            <v>105497</v>
          </cell>
          <cell r="B13520" t="str">
            <v>DBO (Demanda bioquimica de oxigeno)</v>
          </cell>
          <cell r="C13520" t="str">
            <v>und</v>
          </cell>
          <cell r="E13520">
            <v>42809</v>
          </cell>
          <cell r="F13520">
            <v>41650</v>
          </cell>
        </row>
        <row r="13521">
          <cell r="A13521">
            <v>100894</v>
          </cell>
          <cell r="B13521" t="str">
            <v>DISEÑO DE MEZCLAS ASFALTICAS, Mét.</v>
          </cell>
          <cell r="C13521" t="str">
            <v>UN</v>
          </cell>
          <cell r="E13521">
            <v>42286</v>
          </cell>
          <cell r="F13521">
            <v>1001500</v>
          </cell>
        </row>
        <row r="13522">
          <cell r="A13522">
            <v>100911</v>
          </cell>
          <cell r="B13522" t="str">
            <v>DISEÑO DE MEZCLAS DE CONCRETO</v>
          </cell>
          <cell r="C13522" t="str">
            <v>UN</v>
          </cell>
          <cell r="E13522">
            <v>42801</v>
          </cell>
          <cell r="F13522">
            <v>585421</v>
          </cell>
        </row>
        <row r="13523">
          <cell r="A13523">
            <v>100912</v>
          </cell>
          <cell r="B13523" t="str">
            <v>Diseño de mezclas de mortero (1 agregado)</v>
          </cell>
          <cell r="C13523" t="str">
            <v>UN</v>
          </cell>
          <cell r="E13523">
            <v>42800</v>
          </cell>
          <cell r="F13523">
            <v>380205</v>
          </cell>
        </row>
        <row r="13524">
          <cell r="A13524">
            <v>105498</v>
          </cell>
          <cell r="B13524" t="str">
            <v>DQO (Demanda quimica de oxigeno)</v>
          </cell>
          <cell r="C13524" t="str">
            <v>und</v>
          </cell>
          <cell r="E13524">
            <v>42809</v>
          </cell>
          <cell r="F13524">
            <v>41650</v>
          </cell>
        </row>
        <row r="13526">
          <cell r="A13526">
            <v>1682</v>
          </cell>
          <cell r="B13526" t="str">
            <v>ENSAYO PROCTOR MODIFICADO</v>
          </cell>
          <cell r="C13526" t="str">
            <v>UN</v>
          </cell>
          <cell r="D13526" t="str">
            <v>A400</v>
          </cell>
          <cell r="E13526">
            <v>42795</v>
          </cell>
          <cell r="F13526">
            <v>128520</v>
          </cell>
        </row>
        <row r="13528">
          <cell r="A13528">
            <v>104198</v>
          </cell>
          <cell r="B13528" t="str">
            <v>ENSAYO (Prueba corte directo con veleta) SVT **</v>
          </cell>
          <cell r="C13528" t="str">
            <v>UN</v>
          </cell>
          <cell r="E13528">
            <v>42801</v>
          </cell>
          <cell r="F13528">
            <v>121443</v>
          </cell>
        </row>
        <row r="13529">
          <cell r="A13529">
            <v>104197</v>
          </cell>
          <cell r="B13529" t="str">
            <v>ENSAYO (Prueba estandar de penetración) SPT **</v>
          </cell>
          <cell r="C13529" t="str">
            <v>UN</v>
          </cell>
          <cell r="E13529">
            <v>42828</v>
          </cell>
          <cell r="F13529">
            <v>97580</v>
          </cell>
        </row>
        <row r="13530">
          <cell r="A13530">
            <v>100862</v>
          </cell>
          <cell r="B13530" t="str">
            <v>ENSAYO (Prueba penetración dinámica cono)</v>
          </cell>
          <cell r="C13530" t="str">
            <v>UN</v>
          </cell>
          <cell r="E13530">
            <v>42801</v>
          </cell>
          <cell r="F13530">
            <v>37000</v>
          </cell>
        </row>
        <row r="13531">
          <cell r="A13531">
            <v>104989</v>
          </cell>
          <cell r="B13531" t="str">
            <v>Ensayo azul de metileno (cantidad arcilla)</v>
          </cell>
          <cell r="C13531" t="str">
            <v>UN</v>
          </cell>
          <cell r="E13531">
            <v>42800</v>
          </cell>
          <cell r="F13531">
            <v>146965</v>
          </cell>
        </row>
        <row r="13532">
          <cell r="A13532">
            <v>100897</v>
          </cell>
          <cell r="B13532" t="str">
            <v>ENSAYO CALIDAD DEL ACERO &lt;= 1"</v>
          </cell>
          <cell r="C13532" t="str">
            <v>UN</v>
          </cell>
          <cell r="E13532">
            <v>42795</v>
          </cell>
          <cell r="F13532">
            <v>216818</v>
          </cell>
        </row>
        <row r="13533">
          <cell r="A13533">
            <v>100883</v>
          </cell>
          <cell r="B13533" t="str">
            <v>ENSAYO CBR MATERIAL GRANULAR INCLUYE</v>
          </cell>
          <cell r="C13533" t="str">
            <v>UN</v>
          </cell>
          <cell r="E13533">
            <v>42828</v>
          </cell>
          <cell r="F13533">
            <v>225505</v>
          </cell>
        </row>
        <row r="13534">
          <cell r="A13534">
            <v>100864</v>
          </cell>
          <cell r="B13534" t="str">
            <v>ENSAYO CONTENIDO DE MATERIA ORGANICA</v>
          </cell>
          <cell r="C13534" t="str">
            <v>UN</v>
          </cell>
          <cell r="E13534">
            <v>42800</v>
          </cell>
          <cell r="F13534">
            <v>71400</v>
          </cell>
        </row>
        <row r="13535">
          <cell r="A13535">
            <v>100902</v>
          </cell>
          <cell r="B13535" t="str">
            <v>ENSAYO DE CARBONATACION</v>
          </cell>
          <cell r="C13535" t="str">
            <v>UN</v>
          </cell>
          <cell r="E13535">
            <v>42286</v>
          </cell>
          <cell r="F13535">
            <v>20880</v>
          </cell>
        </row>
        <row r="13536">
          <cell r="A13536">
            <v>3586</v>
          </cell>
          <cell r="B13536" t="str">
            <v>ENSAYO DE CILINDRO DE 24 HORAS DE EDAD</v>
          </cell>
          <cell r="C13536" t="str">
            <v>UN</v>
          </cell>
          <cell r="E13536">
            <v>42801</v>
          </cell>
          <cell r="F13536">
            <v>4463</v>
          </cell>
        </row>
        <row r="13537">
          <cell r="A13537">
            <v>104396</v>
          </cell>
          <cell r="B13537" t="str">
            <v>ENSAYO DE COMPRESIÓN EN ADOQUIN</v>
          </cell>
          <cell r="C13537" t="str">
            <v>UN</v>
          </cell>
          <cell r="E13537">
            <v>42801</v>
          </cell>
          <cell r="F13537">
            <v>33915</v>
          </cell>
        </row>
        <row r="13538">
          <cell r="A13538">
            <v>104393</v>
          </cell>
          <cell r="B13538" t="str">
            <v>ENSAYO DE DENSIDAD EN NUCLEO DE</v>
          </cell>
          <cell r="C13538" t="str">
            <v>UN</v>
          </cell>
          <cell r="E13538">
            <v>42801</v>
          </cell>
          <cell r="F13538">
            <v>29631</v>
          </cell>
        </row>
        <row r="13539">
          <cell r="A13539">
            <v>104395</v>
          </cell>
          <cell r="B13539" t="str">
            <v>ENSAYO DE FLEXION EN ADOQUIN</v>
          </cell>
          <cell r="C13539" t="str">
            <v>UN</v>
          </cell>
          <cell r="E13539">
            <v>42801</v>
          </cell>
          <cell r="F13539">
            <v>32301</v>
          </cell>
        </row>
        <row r="13540">
          <cell r="A13540">
            <v>100925</v>
          </cell>
          <cell r="B13540" t="str">
            <v>ENSAYO DE NUCLEOS DE CONCRETO</v>
          </cell>
          <cell r="C13540" t="str">
            <v>UN</v>
          </cell>
          <cell r="E13540">
            <v>42914</v>
          </cell>
          <cell r="F13540">
            <v>29155</v>
          </cell>
        </row>
        <row r="13541">
          <cell r="A13541">
            <v>104401</v>
          </cell>
          <cell r="B13541" t="str">
            <v>ENSAYO DE PERMEABILIDAD EN CAMPO Y</v>
          </cell>
          <cell r="C13541" t="str">
            <v>UN</v>
          </cell>
          <cell r="E13541">
            <v>42800</v>
          </cell>
          <cell r="F13541">
            <v>196350</v>
          </cell>
        </row>
        <row r="13542">
          <cell r="A13542">
            <v>104402</v>
          </cell>
          <cell r="B13542" t="str">
            <v>ENSAYO DE VELOCIDAD DE INFILTRACIÓN EN</v>
          </cell>
          <cell r="C13542" t="str">
            <v>UN</v>
          </cell>
          <cell r="E13542">
            <v>42828</v>
          </cell>
          <cell r="F13542">
            <v>595000</v>
          </cell>
        </row>
        <row r="13543">
          <cell r="A13543">
            <v>100934</v>
          </cell>
          <cell r="B13543" t="str">
            <v>ENSAYO DENSIDAD EN TERRENO CON</v>
          </cell>
          <cell r="C13543" t="str">
            <v>UN</v>
          </cell>
          <cell r="E13543">
            <v>42801</v>
          </cell>
          <cell r="F13543">
            <v>39270</v>
          </cell>
        </row>
        <row r="13544">
          <cell r="A13544">
            <v>100885</v>
          </cell>
          <cell r="B13544" t="str">
            <v>ENSAYO DESGASTE MAQUINA DE LOS</v>
          </cell>
          <cell r="C13544" t="str">
            <v>UN</v>
          </cell>
          <cell r="E13544">
            <v>42800</v>
          </cell>
          <cell r="F13544">
            <v>115430</v>
          </cell>
        </row>
        <row r="13545">
          <cell r="A13545">
            <v>100878</v>
          </cell>
          <cell r="B13545" t="str">
            <v>ENSAYO GRANULOMETRIA POR TAMIZADO</v>
          </cell>
          <cell r="C13545" t="str">
            <v>UN</v>
          </cell>
          <cell r="E13545">
            <v>42795</v>
          </cell>
          <cell r="F13545">
            <v>82467</v>
          </cell>
        </row>
        <row r="13548">
          <cell r="B13548" t="str">
            <v>Tekhne Ltda. Control Integral de Obras</v>
          </cell>
        </row>
        <row r="13552">
          <cell r="B13552" t="str">
            <v>Listado de Insumos</v>
          </cell>
        </row>
        <row r="13554">
          <cell r="A13554">
            <v>43132</v>
          </cell>
          <cell r="C13554" t="str">
            <v>INSTITUTO DISTRITAL DE RECREACION Y</v>
          </cell>
          <cell r="E13554" t="str">
            <v>Página **</v>
          </cell>
        </row>
        <row r="13557">
          <cell r="A13557" t="str">
            <v>Código</v>
          </cell>
          <cell r="B13557" t="str">
            <v>Descripción</v>
          </cell>
          <cell r="D13557" t="str">
            <v>Unidad</v>
          </cell>
          <cell r="F13557" t="str">
            <v>Referencia</v>
          </cell>
        </row>
        <row r="13560">
          <cell r="A13560">
            <v>100875</v>
          </cell>
          <cell r="B13560" t="str">
            <v>ENSAYO HUMEDAD NATURAL</v>
          </cell>
          <cell r="C13560" t="str">
            <v>UN</v>
          </cell>
          <cell r="E13560">
            <v>42795</v>
          </cell>
          <cell r="F13560">
            <v>8449</v>
          </cell>
        </row>
        <row r="13561">
          <cell r="A13561">
            <v>100877</v>
          </cell>
          <cell r="B13561" t="str">
            <v>ENSAYO LIMITES DE CONSISTENCIA</v>
          </cell>
          <cell r="C13561" t="str">
            <v>UN</v>
          </cell>
          <cell r="E13561">
            <v>42795</v>
          </cell>
          <cell r="F13561">
            <v>58429</v>
          </cell>
        </row>
        <row r="13562">
          <cell r="A13562">
            <v>2083</v>
          </cell>
          <cell r="B13562" t="str">
            <v>ENSAYO NUCLEO CONC-ROTURA D=4"(PARA</v>
          </cell>
          <cell r="C13562" t="str">
            <v>UN</v>
          </cell>
          <cell r="E13562">
            <v>42286</v>
          </cell>
          <cell r="F13562">
            <v>249864</v>
          </cell>
        </row>
        <row r="13563">
          <cell r="A13563">
            <v>100876</v>
          </cell>
          <cell r="B13563" t="str">
            <v>ENSAYO PESO UNITARIO DE SUELOS</v>
          </cell>
          <cell r="C13563" t="str">
            <v>UN</v>
          </cell>
          <cell r="E13563">
            <v>42795</v>
          </cell>
          <cell r="F13563">
            <v>29929</v>
          </cell>
        </row>
        <row r="13565">
          <cell r="A13565">
            <v>101431</v>
          </cell>
          <cell r="B13565" t="str">
            <v>ENSAYO ULTRASONIDO POR ELEMENTO</v>
          </cell>
          <cell r="C13565" t="str">
            <v>UN</v>
          </cell>
          <cell r="D13565" t="str">
            <v>E130</v>
          </cell>
          <cell r="E13565">
            <v>41933</v>
          </cell>
          <cell r="F13565">
            <v>69600</v>
          </cell>
        </row>
        <row r="13567">
          <cell r="A13567">
            <v>3583</v>
          </cell>
          <cell r="B13567" t="str">
            <v>ENSAYOS DENSIDAD ARENA</v>
          </cell>
          <cell r="C13567" t="str">
            <v>UN</v>
          </cell>
          <cell r="E13567">
            <v>42286</v>
          </cell>
          <cell r="F13567">
            <v>47792</v>
          </cell>
        </row>
        <row r="13568">
          <cell r="A13568">
            <v>3581</v>
          </cell>
          <cell r="B13568" t="str">
            <v>ENSAYOS DENSIDAD CEMENTO</v>
          </cell>
          <cell r="C13568" t="str">
            <v>UN</v>
          </cell>
          <cell r="E13568">
            <v>42286</v>
          </cell>
          <cell r="F13568">
            <v>37932</v>
          </cell>
        </row>
        <row r="13569">
          <cell r="A13569">
            <v>3584</v>
          </cell>
          <cell r="B13569" t="str">
            <v>ENSAYOS DENSIDAD GRAVAS</v>
          </cell>
          <cell r="C13569" t="str">
            <v>UN</v>
          </cell>
          <cell r="E13569">
            <v>42286</v>
          </cell>
          <cell r="F13569">
            <v>26912</v>
          </cell>
        </row>
        <row r="13571">
          <cell r="A13571">
            <v>1681</v>
          </cell>
          <cell r="B13571" t="str">
            <v>ENSAYOS DENSIDAD TERRENO DENSIMETRO</v>
          </cell>
          <cell r="C13571" t="str">
            <v>UN</v>
          </cell>
          <cell r="D13571" t="str">
            <v>D100</v>
          </cell>
          <cell r="E13571">
            <v>42923</v>
          </cell>
          <cell r="F13571">
            <v>41650</v>
          </cell>
        </row>
        <row r="13573">
          <cell r="A13573">
            <v>3577</v>
          </cell>
          <cell r="B13573" t="str">
            <v>ENSAYOS HUMEDAD NATURAL</v>
          </cell>
          <cell r="C13573" t="str">
            <v>UN</v>
          </cell>
          <cell r="E13573">
            <v>42825</v>
          </cell>
          <cell r="F13573">
            <v>8449</v>
          </cell>
        </row>
        <row r="13574">
          <cell r="A13574">
            <v>100922</v>
          </cell>
          <cell r="B13574" t="str">
            <v>EXTRACCION DE NUCLEO DE 3"X6"</v>
          </cell>
          <cell r="C13574" t="str">
            <v>UN</v>
          </cell>
          <cell r="E13574">
            <v>42311</v>
          </cell>
          <cell r="F13574">
            <v>162400</v>
          </cell>
        </row>
        <row r="13575">
          <cell r="A13575">
            <v>106358</v>
          </cell>
          <cell r="B13575" t="str">
            <v>FERROSCAN SERVICIO DIA (MAX- 40 PUNTOS)</v>
          </cell>
          <cell r="C13575" t="str">
            <v>DD</v>
          </cell>
          <cell r="E13575">
            <v>42867</v>
          </cell>
          <cell r="F13575">
            <v>777000</v>
          </cell>
        </row>
        <row r="13576">
          <cell r="A13576">
            <v>105502</v>
          </cell>
          <cell r="B13576" t="str">
            <v>FOSFORO TOTAL</v>
          </cell>
          <cell r="C13576" t="str">
            <v>und</v>
          </cell>
          <cell r="E13576">
            <v>42810</v>
          </cell>
          <cell r="F13576">
            <v>19040</v>
          </cell>
        </row>
        <row r="13578">
          <cell r="A13578">
            <v>3578</v>
          </cell>
          <cell r="B13578" t="str">
            <v>GRANULOMETRIA DE</v>
          </cell>
          <cell r="C13578" t="str">
            <v>UN</v>
          </cell>
          <cell r="D13578" t="str">
            <v>A1100</v>
          </cell>
          <cell r="E13578">
            <v>42286</v>
          </cell>
          <cell r="F13578">
            <v>41500</v>
          </cell>
        </row>
        <row r="13580">
          <cell r="A13580">
            <v>3579</v>
          </cell>
          <cell r="B13580" t="str">
            <v>GRANULOMETRIA POR HIDROMETRO</v>
          </cell>
          <cell r="C13580" t="str">
            <v>UN</v>
          </cell>
          <cell r="E13580">
            <v>42286</v>
          </cell>
          <cell r="F13580">
            <v>86500</v>
          </cell>
        </row>
        <row r="13581">
          <cell r="A13581">
            <v>105508</v>
          </cell>
          <cell r="B13581" t="str">
            <v>GRASAS Y ACEITES</v>
          </cell>
          <cell r="C13581" t="str">
            <v>und</v>
          </cell>
          <cell r="E13581">
            <v>42810</v>
          </cell>
          <cell r="F13581">
            <v>52748.1</v>
          </cell>
        </row>
        <row r="13582">
          <cell r="A13582">
            <v>105739</v>
          </cell>
          <cell r="B13582" t="str">
            <v>M-RECUENTO DE ESCHERICHIA COLI</v>
          </cell>
          <cell r="C13582" t="str">
            <v>und</v>
          </cell>
          <cell r="E13582">
            <v>42811</v>
          </cell>
          <cell r="F13582">
            <v>45220</v>
          </cell>
        </row>
        <row r="13583">
          <cell r="A13583">
            <v>105521</v>
          </cell>
          <cell r="B13583" t="str">
            <v>MERCURIO</v>
          </cell>
          <cell r="C13583" t="str">
            <v>und</v>
          </cell>
          <cell r="E13583">
            <v>42810</v>
          </cell>
          <cell r="F13583">
            <v>47495</v>
          </cell>
        </row>
        <row r="13584">
          <cell r="A13584">
            <v>105527</v>
          </cell>
          <cell r="B13584" t="str">
            <v>NIQUEL</v>
          </cell>
          <cell r="C13584" t="str">
            <v>und</v>
          </cell>
          <cell r="E13584">
            <v>42810</v>
          </cell>
          <cell r="F13584">
            <v>37485</v>
          </cell>
        </row>
        <row r="13585">
          <cell r="A13585">
            <v>105504</v>
          </cell>
          <cell r="B13585" t="str">
            <v>NITRATOS</v>
          </cell>
          <cell r="C13585" t="str">
            <v>und</v>
          </cell>
          <cell r="E13585">
            <v>42810</v>
          </cell>
          <cell r="F13585">
            <v>17850</v>
          </cell>
        </row>
        <row r="13586">
          <cell r="A13586">
            <v>105505</v>
          </cell>
          <cell r="B13586" t="str">
            <v>NITRITOS</v>
          </cell>
          <cell r="C13586" t="str">
            <v>und</v>
          </cell>
          <cell r="E13586">
            <v>42810</v>
          </cell>
          <cell r="F13586">
            <v>17850</v>
          </cell>
        </row>
        <row r="13587">
          <cell r="A13587">
            <v>105131</v>
          </cell>
          <cell r="B13587" t="str">
            <v>NITROGENO AMONIACAL Análisis Aguas Superf.</v>
          </cell>
          <cell r="C13587" t="str">
            <v>UN</v>
          </cell>
          <cell r="E13587">
            <v>42810</v>
          </cell>
          <cell r="F13587">
            <v>33120.9</v>
          </cell>
        </row>
        <row r="13588">
          <cell r="A13588">
            <v>105503</v>
          </cell>
          <cell r="B13588" t="str">
            <v>NITROGENO TOTAL</v>
          </cell>
          <cell r="C13588" t="str">
            <v>und</v>
          </cell>
          <cell r="E13588">
            <v>42810</v>
          </cell>
          <cell r="F13588">
            <v>45878.58</v>
          </cell>
        </row>
        <row r="13589">
          <cell r="A13589">
            <v>105499</v>
          </cell>
          <cell r="B13589" t="str">
            <v>OXIGENO DISUELTO</v>
          </cell>
          <cell r="C13589" t="str">
            <v>und</v>
          </cell>
          <cell r="E13589">
            <v>42809</v>
          </cell>
          <cell r="F13589">
            <v>12495</v>
          </cell>
        </row>
        <row r="13590">
          <cell r="A13590">
            <v>105135</v>
          </cell>
          <cell r="B13590" t="str">
            <v>PLATA Análisis Aguas Superficiales Piscina</v>
          </cell>
          <cell r="C13590" t="str">
            <v>UN</v>
          </cell>
          <cell r="E13590">
            <v>42810</v>
          </cell>
          <cell r="F13590">
            <v>35700</v>
          </cell>
        </row>
        <row r="13591">
          <cell r="A13591">
            <v>105522</v>
          </cell>
          <cell r="B13591" t="str">
            <v>PLOMO</v>
          </cell>
          <cell r="C13591" t="str">
            <v>und</v>
          </cell>
          <cell r="E13591">
            <v>42810</v>
          </cell>
          <cell r="F13591">
            <v>37485</v>
          </cell>
        </row>
        <row r="13592">
          <cell r="A13592">
            <v>105142</v>
          </cell>
          <cell r="B13592" t="str">
            <v>PSEUDOMONA AEROUGINOSA Análisis Aguas</v>
          </cell>
          <cell r="C13592" t="str">
            <v>UN</v>
          </cell>
          <cell r="E13592">
            <v>42810</v>
          </cell>
          <cell r="F13592">
            <v>37340.400000000001</v>
          </cell>
        </row>
        <row r="13593">
          <cell r="A13593">
            <v>105138</v>
          </cell>
          <cell r="B13593" t="str">
            <v>RECUENTO HETEROTROFOS Análisis Aguas</v>
          </cell>
          <cell r="C13593" t="str">
            <v>UN</v>
          </cell>
          <cell r="E13593">
            <v>42810</v>
          </cell>
          <cell r="F13593">
            <v>45220</v>
          </cell>
        </row>
        <row r="13594">
          <cell r="A13594">
            <v>105507</v>
          </cell>
          <cell r="B13594" t="str">
            <v>SOLIDOS DISUELTOS TOTALES</v>
          </cell>
          <cell r="C13594" t="str">
            <v>und</v>
          </cell>
          <cell r="E13594">
            <v>42810</v>
          </cell>
          <cell r="F13594">
            <v>15618.74</v>
          </cell>
        </row>
        <row r="13595">
          <cell r="A13595">
            <v>105506</v>
          </cell>
          <cell r="B13595" t="str">
            <v>SOLIDOS SUSPENDIDOS TOTALES</v>
          </cell>
          <cell r="C13595" t="str">
            <v>und</v>
          </cell>
          <cell r="E13595">
            <v>42810</v>
          </cell>
          <cell r="F13595">
            <v>15618.75</v>
          </cell>
        </row>
        <row r="13596">
          <cell r="A13596">
            <v>105501</v>
          </cell>
          <cell r="B13596" t="str">
            <v>TEMPERATURA</v>
          </cell>
          <cell r="C13596" t="str">
            <v>und</v>
          </cell>
          <cell r="E13596">
            <v>42810</v>
          </cell>
          <cell r="F13596">
            <v>3094</v>
          </cell>
        </row>
        <row r="13597">
          <cell r="A13597">
            <v>105518</v>
          </cell>
          <cell r="B13597" t="str">
            <v>TENSOACTIVOS</v>
          </cell>
          <cell r="C13597" t="str">
            <v>und</v>
          </cell>
          <cell r="E13597">
            <v>42810</v>
          </cell>
          <cell r="F13597">
            <v>44030</v>
          </cell>
        </row>
        <row r="13598">
          <cell r="A13598">
            <v>105530</v>
          </cell>
          <cell r="B13598" t="str">
            <v>TOMA DE MUESTRAS (Analisis Fisicoquimicos)</v>
          </cell>
          <cell r="C13598" t="str">
            <v>und</v>
          </cell>
          <cell r="E13598">
            <v>42810</v>
          </cell>
          <cell r="F13598">
            <v>165604</v>
          </cell>
        </row>
        <row r="13599">
          <cell r="A13599">
            <v>100899</v>
          </cell>
          <cell r="B13599" t="str">
            <v>TRANSPORTE DE MUESTRAS CILINDROS</v>
          </cell>
          <cell r="C13599" t="str">
            <v>und</v>
          </cell>
          <cell r="E13599">
            <v>42800</v>
          </cell>
          <cell r="F13599">
            <v>3850</v>
          </cell>
        </row>
        <row r="13600">
          <cell r="A13600">
            <v>104406</v>
          </cell>
          <cell r="B13600" t="str">
            <v>TRANSPORTE DE MUESTRAS(VIAJEXCADA</v>
          </cell>
          <cell r="C13600" t="str">
            <v>VJ</v>
          </cell>
          <cell r="E13600">
            <v>41094</v>
          </cell>
          <cell r="F13600">
            <v>116000</v>
          </cell>
        </row>
        <row r="13601">
          <cell r="A13601">
            <v>105526</v>
          </cell>
          <cell r="B13601" t="str">
            <v>ZINC</v>
          </cell>
          <cell r="C13601" t="str">
            <v>UN</v>
          </cell>
          <cell r="E13601">
            <v>42810</v>
          </cell>
          <cell r="F13601">
            <v>32495</v>
          </cell>
        </row>
        <row r="13604">
          <cell r="A13604">
            <v>308</v>
          </cell>
          <cell r="C13604" t="str">
            <v>FACHADAS</v>
          </cell>
        </row>
        <row r="13607">
          <cell r="A13607">
            <v>104736</v>
          </cell>
          <cell r="B13607" t="str">
            <v>LAMINA SOFTWAVE 25 LISA (SIN</v>
          </cell>
          <cell r="C13607" t="str">
            <v>M2</v>
          </cell>
          <cell r="E13607">
            <v>41199</v>
          </cell>
          <cell r="F13607">
            <v>156600</v>
          </cell>
        </row>
        <row r="13610">
          <cell r="A13610">
            <v>309</v>
          </cell>
          <cell r="C13610" t="str">
            <v>PRELIMINARES</v>
          </cell>
        </row>
        <row r="13613">
          <cell r="A13613">
            <v>9472</v>
          </cell>
          <cell r="B13613" t="str">
            <v>PERFORACION CON EQUIPO MECANICO</v>
          </cell>
          <cell r="C13613" t="str">
            <v>mL</v>
          </cell>
          <cell r="D13613" t="str">
            <v>/BLANDOS</v>
          </cell>
          <cell r="E13613">
            <v>40493</v>
          </cell>
          <cell r="F13613">
            <v>68857</v>
          </cell>
        </row>
        <row r="13614">
          <cell r="A13614">
            <v>100024</v>
          </cell>
          <cell r="B13614" t="str">
            <v>Perforacion de 3/4 y 3/8"***</v>
          </cell>
          <cell r="C13614" t="str">
            <v>UN</v>
          </cell>
          <cell r="D13614" t="str">
            <v>A2800</v>
          </cell>
          <cell r="E13614">
            <v>40333</v>
          </cell>
          <cell r="F13614">
            <v>3200</v>
          </cell>
        </row>
        <row r="13616">
          <cell r="A13616">
            <v>104845</v>
          </cell>
          <cell r="B13616" t="str">
            <v>Perforacion en diamante de 1" x 50 cm</v>
          </cell>
          <cell r="C13616" t="str">
            <v>UN</v>
          </cell>
          <cell r="E13616">
            <v>41213</v>
          </cell>
          <cell r="F13616">
            <v>120060</v>
          </cell>
        </row>
        <row r="13617">
          <cell r="A13617">
            <v>104844</v>
          </cell>
          <cell r="B13617" t="str">
            <v>Perforacion en diamante de 1" x 70 cm</v>
          </cell>
          <cell r="C13617" t="str">
            <v>UN</v>
          </cell>
          <cell r="E13617">
            <v>41213</v>
          </cell>
          <cell r="F13617">
            <v>168084</v>
          </cell>
        </row>
        <row r="13618">
          <cell r="A13618">
            <v>104866</v>
          </cell>
          <cell r="B13618" t="str">
            <v>Perforacion en diamante de 7/8"-3/4"-5/8"" x 50 cm</v>
          </cell>
          <cell r="C13618" t="str">
            <v>UN</v>
          </cell>
          <cell r="E13618">
            <v>41222</v>
          </cell>
          <cell r="F13618">
            <v>116000</v>
          </cell>
        </row>
        <row r="13619">
          <cell r="A13619">
            <v>104865</v>
          </cell>
          <cell r="B13619" t="str">
            <v>Perforacion en diamante de 7/8"-3/4"-5/8"" x 70 cm</v>
          </cell>
          <cell r="C13619" t="str">
            <v>UN</v>
          </cell>
          <cell r="E13619">
            <v>41222</v>
          </cell>
          <cell r="F13619">
            <v>162400</v>
          </cell>
        </row>
        <row r="13621">
          <cell r="A13621">
            <v>100248</v>
          </cell>
          <cell r="B13621" t="str">
            <v>Perforacion manual Barreno suelos blandos **</v>
          </cell>
          <cell r="C13621" t="str">
            <v>ML</v>
          </cell>
          <cell r="D13621" t="str">
            <v>A2800</v>
          </cell>
          <cell r="E13621">
            <v>42762</v>
          </cell>
          <cell r="F13621">
            <v>24946</v>
          </cell>
        </row>
        <row r="13622">
          <cell r="A13622">
            <v>100681</v>
          </cell>
          <cell r="B13622" t="str">
            <v>Perforacion manual con barreno suelos malos **</v>
          </cell>
          <cell r="C13622" t="str">
            <v>ML</v>
          </cell>
          <cell r="D13622" t="str">
            <v>A2800</v>
          </cell>
          <cell r="E13622">
            <v>42821</v>
          </cell>
          <cell r="F13622">
            <v>24500</v>
          </cell>
        </row>
        <row r="13624">
          <cell r="B13624" t="str">
            <v>Tekhne Ltda. Control Integral de Obras</v>
          </cell>
        </row>
        <row r="13628">
          <cell r="B13628" t="str">
            <v>Listado de Insumos</v>
          </cell>
        </row>
        <row r="13630">
          <cell r="A13630">
            <v>43132</v>
          </cell>
          <cell r="C13630" t="str">
            <v>INSTITUTO DISTRITAL DE RECREACION Y</v>
          </cell>
          <cell r="E13630" t="str">
            <v>Página **</v>
          </cell>
        </row>
        <row r="13633">
          <cell r="A13633" t="str">
            <v>Código</v>
          </cell>
          <cell r="B13633" t="str">
            <v>Descripción</v>
          </cell>
          <cell r="D13633" t="str">
            <v>Unidad</v>
          </cell>
          <cell r="F13633" t="str">
            <v>Referencia</v>
          </cell>
        </row>
        <row r="13636">
          <cell r="A13636">
            <v>100861</v>
          </cell>
          <cell r="B13636" t="str">
            <v>PERFORACION MANUAL SUELOS DUROS</v>
          </cell>
          <cell r="C13636" t="str">
            <v>mL</v>
          </cell>
          <cell r="E13636">
            <v>42786</v>
          </cell>
          <cell r="F13636">
            <v>122032</v>
          </cell>
        </row>
        <row r="13639">
          <cell r="A13639">
            <v>310</v>
          </cell>
          <cell r="C13639" t="str">
            <v>COMBUSTIBLES</v>
          </cell>
        </row>
        <row r="13642">
          <cell r="A13642">
            <v>106597</v>
          </cell>
          <cell r="B13642" t="str">
            <v>Aceite de motor MOBIL 15W-40</v>
          </cell>
          <cell r="C13642" t="str">
            <v>GLN</v>
          </cell>
          <cell r="E13642">
            <v>43004</v>
          </cell>
          <cell r="F13642">
            <v>85680</v>
          </cell>
        </row>
        <row r="13643">
          <cell r="A13643">
            <v>105536</v>
          </cell>
          <cell r="B13643" t="str">
            <v>ACEITE 20 W -40</v>
          </cell>
          <cell r="C13643" t="str">
            <v>und</v>
          </cell>
          <cell r="E13643">
            <v>42872</v>
          </cell>
          <cell r="F13643">
            <v>20092</v>
          </cell>
        </row>
        <row r="13644">
          <cell r="A13644">
            <v>106596</v>
          </cell>
          <cell r="B13644" t="str">
            <v>Aceite de motor M-DELVAC CNG/LNG-15W40</v>
          </cell>
          <cell r="C13644" t="str">
            <v>GLN</v>
          </cell>
          <cell r="E13644">
            <v>43004</v>
          </cell>
          <cell r="F13644">
            <v>97580</v>
          </cell>
        </row>
        <row r="13645">
          <cell r="A13645">
            <v>102229</v>
          </cell>
          <cell r="B13645" t="str">
            <v>ACPM**</v>
          </cell>
          <cell r="C13645" t="str">
            <v>GLN</v>
          </cell>
          <cell r="E13645">
            <v>42762</v>
          </cell>
          <cell r="F13645">
            <v>7701</v>
          </cell>
        </row>
        <row r="13646">
          <cell r="A13646">
            <v>106599</v>
          </cell>
          <cell r="B13646" t="str">
            <v>Filtro Aire FBW-B7241 Filter-Lube (Spin</v>
          </cell>
          <cell r="C13646" t="str">
            <v>UN</v>
          </cell>
          <cell r="E13646">
            <v>43004</v>
          </cell>
          <cell r="F13646">
            <v>155295</v>
          </cell>
        </row>
        <row r="13647">
          <cell r="A13647">
            <v>106598</v>
          </cell>
          <cell r="B13647" t="str">
            <v>Filtro de Aceite DONALDSON P181099</v>
          </cell>
          <cell r="C13647" t="str">
            <v>UN</v>
          </cell>
          <cell r="E13647">
            <v>43004</v>
          </cell>
          <cell r="F13647">
            <v>286866</v>
          </cell>
        </row>
        <row r="13648">
          <cell r="A13648">
            <v>106619</v>
          </cell>
          <cell r="B13648" t="str">
            <v>Filtro de Aceite DONALDSON P181099</v>
          </cell>
          <cell r="C13648" t="str">
            <v>UN</v>
          </cell>
          <cell r="E13648">
            <v>43004</v>
          </cell>
          <cell r="F13648">
            <v>286866</v>
          </cell>
        </row>
        <row r="13649">
          <cell r="A13649">
            <v>106603</v>
          </cell>
          <cell r="B13649" t="str">
            <v>Filtro de Aceite 1207061512 LISTER</v>
          </cell>
          <cell r="C13649" t="str">
            <v>UN</v>
          </cell>
          <cell r="E13649">
            <v>43004</v>
          </cell>
          <cell r="F13649">
            <v>168450</v>
          </cell>
        </row>
        <row r="13650">
          <cell r="A13650">
            <v>106606</v>
          </cell>
          <cell r="B13650" t="str">
            <v>Filtro de Aceite BALDWIN BW5071</v>
          </cell>
          <cell r="C13650" t="str">
            <v>UN</v>
          </cell>
          <cell r="E13650">
            <v>43004</v>
          </cell>
          <cell r="F13650">
            <v>53550</v>
          </cell>
        </row>
        <row r="13651">
          <cell r="A13651">
            <v>106607</v>
          </cell>
          <cell r="B13651" t="str">
            <v>Filtro de Aceite LUBER FINER LFP3000</v>
          </cell>
          <cell r="C13651" t="str">
            <v>UN</v>
          </cell>
          <cell r="E13651">
            <v>43004</v>
          </cell>
          <cell r="F13651">
            <v>158865</v>
          </cell>
        </row>
        <row r="13652">
          <cell r="A13652">
            <v>106601</v>
          </cell>
          <cell r="B13652" t="str">
            <v>Filtro de Aceite PH675 LUBER FINER</v>
          </cell>
          <cell r="C13652" t="str">
            <v>UN</v>
          </cell>
          <cell r="E13652">
            <v>43004</v>
          </cell>
          <cell r="F13652">
            <v>125664</v>
          </cell>
        </row>
        <row r="13653">
          <cell r="A13653">
            <v>106604</v>
          </cell>
          <cell r="B13653" t="str">
            <v>Filtro de combustible 9101-1201031729 LISTER</v>
          </cell>
          <cell r="C13653" t="str">
            <v>UN</v>
          </cell>
          <cell r="E13653">
            <v>43004</v>
          </cell>
          <cell r="F13653">
            <v>171682</v>
          </cell>
        </row>
        <row r="13654">
          <cell r="A13654">
            <v>106605</v>
          </cell>
          <cell r="B13654" t="str">
            <v>Filtro de combustible 9102-1201031729 LISTER</v>
          </cell>
          <cell r="C13654" t="str">
            <v>UN</v>
          </cell>
          <cell r="E13654">
            <v>43004</v>
          </cell>
          <cell r="F13654">
            <v>171682</v>
          </cell>
        </row>
        <row r="13655">
          <cell r="A13655">
            <v>106609</v>
          </cell>
          <cell r="B13655" t="str">
            <v>Filtro de Combustible DONALDSON P553004</v>
          </cell>
          <cell r="C13655" t="str">
            <v>UN</v>
          </cell>
          <cell r="E13655">
            <v>43004</v>
          </cell>
          <cell r="F13655">
            <v>35700</v>
          </cell>
        </row>
        <row r="13656">
          <cell r="A13656">
            <v>106602</v>
          </cell>
          <cell r="B13656" t="str">
            <v>Filtro de combustible LFF8062 LUBER FINER</v>
          </cell>
          <cell r="C13656" t="str">
            <v>UN</v>
          </cell>
          <cell r="E13656">
            <v>43004</v>
          </cell>
          <cell r="F13656">
            <v>57227</v>
          </cell>
        </row>
        <row r="13657">
          <cell r="A13657">
            <v>106608</v>
          </cell>
          <cell r="B13657" t="str">
            <v>Filtro de Combustible LUBER FINER LFF3417</v>
          </cell>
          <cell r="C13657" t="str">
            <v>UN</v>
          </cell>
          <cell r="E13657">
            <v>43004</v>
          </cell>
          <cell r="F13657">
            <v>44625</v>
          </cell>
        </row>
        <row r="13658">
          <cell r="A13658">
            <v>100615</v>
          </cell>
          <cell r="B13658" t="str">
            <v>Gasolina **</v>
          </cell>
          <cell r="C13658" t="str">
            <v>GLN</v>
          </cell>
          <cell r="E13658">
            <v>42762</v>
          </cell>
          <cell r="F13658">
            <v>8181</v>
          </cell>
        </row>
        <row r="13659">
          <cell r="A13659">
            <v>106600</v>
          </cell>
          <cell r="B13659" t="str">
            <v>ServicioTécnico(CambfiltroAceitePlantaCummins-</v>
          </cell>
          <cell r="C13659" t="str">
            <v>UN</v>
          </cell>
          <cell r="E13659">
            <v>43004</v>
          </cell>
          <cell r="F13659">
            <v>696150</v>
          </cell>
        </row>
        <row r="13660">
          <cell r="A13660">
            <v>106616</v>
          </cell>
          <cell r="B13660" t="str">
            <v>ServicioTécnico(CambfiltroAceitePlantaListerPetter</v>
          </cell>
          <cell r="C13660" t="str">
            <v>UN</v>
          </cell>
          <cell r="E13660">
            <v>43004</v>
          </cell>
          <cell r="F13660">
            <v>481950</v>
          </cell>
        </row>
        <row r="13661">
          <cell r="A13661">
            <v>106618</v>
          </cell>
          <cell r="B13661" t="str">
            <v>ServicioTécnico(CambfiltroAceitePlantDieselCum</v>
          </cell>
          <cell r="C13661" t="str">
            <v>UN</v>
          </cell>
          <cell r="E13661">
            <v>43004</v>
          </cell>
          <cell r="F13661">
            <v>481950</v>
          </cell>
        </row>
        <row r="13662">
          <cell r="A13662">
            <v>106617</v>
          </cell>
          <cell r="B13662" t="str">
            <v>ServicioTécnico(CambfiltroAceitePlantListerStamf</v>
          </cell>
          <cell r="C13662" t="str">
            <v>UN</v>
          </cell>
          <cell r="E13662">
            <v>43004</v>
          </cell>
          <cell r="F13662">
            <v>481950</v>
          </cell>
        </row>
        <row r="13665">
          <cell r="A13665">
            <v>311</v>
          </cell>
          <cell r="C13665" t="str">
            <v>GEOSINTETICOS</v>
          </cell>
        </row>
        <row r="13668">
          <cell r="A13668">
            <v>100476</v>
          </cell>
          <cell r="B13668" t="str">
            <v>GEOBIOTEX /ECOMATRIX- EMPRADIZACIÓN Y</v>
          </cell>
          <cell r="C13668" t="str">
            <v>M2</v>
          </cell>
          <cell r="E13668">
            <v>42796</v>
          </cell>
          <cell r="F13668">
            <v>2889</v>
          </cell>
        </row>
        <row r="13669">
          <cell r="A13669">
            <v>105590</v>
          </cell>
          <cell r="B13669" t="str">
            <v>GEOMEMBRANA HDPE 60 mils Lisa</v>
          </cell>
          <cell r="C13669" t="str">
            <v>M2</v>
          </cell>
          <cell r="E13669">
            <v>42835</v>
          </cell>
          <cell r="F13669">
            <v>19386</v>
          </cell>
        </row>
        <row r="13671">
          <cell r="A13671">
            <v>100009</v>
          </cell>
          <cell r="B13671" t="str">
            <v>Geotextil-PPcintaPlanaSeparc-SueloT-2400Propy</v>
          </cell>
          <cell r="C13671" t="str">
            <v>M2</v>
          </cell>
          <cell r="D13671">
            <v>3151702385</v>
          </cell>
          <cell r="E13671">
            <v>42796</v>
          </cell>
          <cell r="F13671">
            <v>4791</v>
          </cell>
        </row>
        <row r="13672">
          <cell r="A13672">
            <v>100008</v>
          </cell>
          <cell r="B13672" t="str">
            <v>GEOtextil Fortex BX 40 separ+estabiliz Lafayet **</v>
          </cell>
          <cell r="C13672" t="str">
            <v>M2</v>
          </cell>
          <cell r="D13672">
            <v>3151702385</v>
          </cell>
          <cell r="E13672">
            <v>42835</v>
          </cell>
          <cell r="F13672">
            <v>3909</v>
          </cell>
        </row>
        <row r="13673">
          <cell r="A13673">
            <v>100006</v>
          </cell>
          <cell r="B13673" t="str">
            <v>GEOtextil Fortex BX 60 refuerzo Lafayet**</v>
          </cell>
          <cell r="C13673" t="str">
            <v>M2</v>
          </cell>
          <cell r="D13673">
            <v>3151702385</v>
          </cell>
          <cell r="E13673">
            <v>42150</v>
          </cell>
          <cell r="F13673">
            <v>7308</v>
          </cell>
        </row>
        <row r="13675">
          <cell r="A13675">
            <v>103996</v>
          </cell>
          <cell r="B13675" t="str">
            <v>Geotextil T-2100</v>
          </cell>
          <cell r="C13675" t="str">
            <v>m2</v>
          </cell>
          <cell r="E13675">
            <v>42796</v>
          </cell>
          <cell r="F13675">
            <v>3699</v>
          </cell>
        </row>
        <row r="13676">
          <cell r="A13676">
            <v>105757</v>
          </cell>
          <cell r="B13676" t="str">
            <v>Geotextil T-2400</v>
          </cell>
          <cell r="C13676" t="str">
            <v>m2</v>
          </cell>
          <cell r="E13676">
            <v>42765</v>
          </cell>
          <cell r="F13676">
            <v>4090</v>
          </cell>
        </row>
        <row r="13677">
          <cell r="A13677">
            <v>105756</v>
          </cell>
          <cell r="B13677" t="str">
            <v>Geotextil T-2400 (NO USAR)</v>
          </cell>
          <cell r="C13677" t="str">
            <v>m2</v>
          </cell>
          <cell r="E13677">
            <v>42072</v>
          </cell>
          <cell r="F13677">
            <v>4530</v>
          </cell>
        </row>
        <row r="13678">
          <cell r="A13678">
            <v>105837</v>
          </cell>
          <cell r="B13678" t="str">
            <v>Grapa Metalica 5/8" para fijación de Geocelda</v>
          </cell>
          <cell r="C13678" t="str">
            <v>und</v>
          </cell>
          <cell r="E13678">
            <v>42583</v>
          </cell>
          <cell r="F13678">
            <v>15</v>
          </cell>
        </row>
        <row r="13679">
          <cell r="A13679">
            <v>105591</v>
          </cell>
          <cell r="B13679" t="str">
            <v>MANTO REVEGETACION - Ecomatrix Verde o</v>
          </cell>
          <cell r="C13679" t="str">
            <v>M2</v>
          </cell>
          <cell r="E13679">
            <v>42796</v>
          </cell>
          <cell r="F13679">
            <v>2889</v>
          </cell>
        </row>
        <row r="13682">
          <cell r="A13682">
            <v>312</v>
          </cell>
          <cell r="C13682" t="str">
            <v>MUEBLES ACCESORIOS</v>
          </cell>
        </row>
        <row r="13685">
          <cell r="A13685">
            <v>106419</v>
          </cell>
          <cell r="B13685" t="str">
            <v>LAMINA PLASTICA EN POLIPROPILENO</v>
          </cell>
          <cell r="C13685" t="str">
            <v>m2</v>
          </cell>
          <cell r="E13685">
            <v>42880</v>
          </cell>
          <cell r="F13685">
            <v>130900</v>
          </cell>
        </row>
        <row r="13686">
          <cell r="A13686">
            <v>105584</v>
          </cell>
          <cell r="B13686" t="str">
            <v>MODULO MADERA ACUSADO</v>
          </cell>
          <cell r="C13686" t="str">
            <v>und</v>
          </cell>
          <cell r="E13686">
            <v>42116</v>
          </cell>
          <cell r="F13686">
            <v>1635600</v>
          </cell>
        </row>
        <row r="13687">
          <cell r="A13687">
            <v>105585</v>
          </cell>
          <cell r="B13687" t="str">
            <v>MODULO MADERA ACUSADO</v>
          </cell>
          <cell r="C13687" t="str">
            <v>und</v>
          </cell>
          <cell r="E13687">
            <v>42116</v>
          </cell>
          <cell r="F13687">
            <v>2175000</v>
          </cell>
        </row>
        <row r="13688">
          <cell r="A13688">
            <v>105583</v>
          </cell>
          <cell r="B13688" t="str">
            <v>MODULO MADERA ESTRADO</v>
          </cell>
          <cell r="C13688" t="str">
            <v>und</v>
          </cell>
          <cell r="E13688">
            <v>42117</v>
          </cell>
          <cell r="F13688">
            <v>3132000</v>
          </cell>
        </row>
        <row r="13689">
          <cell r="A13689">
            <v>105582</v>
          </cell>
          <cell r="B13689" t="str">
            <v>MODULO MADERA</v>
          </cell>
          <cell r="C13689" t="str">
            <v>und</v>
          </cell>
          <cell r="E13689">
            <v>42116</v>
          </cell>
          <cell r="F13689">
            <v>4000000</v>
          </cell>
        </row>
        <row r="13690">
          <cell r="A13690">
            <v>105320</v>
          </cell>
          <cell r="B13690" t="str">
            <v>Mueble plástico, A=2,10 m X P=30cm H=1.22m</v>
          </cell>
          <cell r="C13690" t="str">
            <v>UN</v>
          </cell>
          <cell r="E13690">
            <v>42128</v>
          </cell>
          <cell r="F13690">
            <v>2323944</v>
          </cell>
        </row>
        <row r="13691">
          <cell r="A13691">
            <v>105323</v>
          </cell>
          <cell r="B13691" t="str">
            <v>Mueble plástico, A=2,10 m X P=30cmX H=30cm 7</v>
          </cell>
          <cell r="C13691" t="str">
            <v>UN</v>
          </cell>
          <cell r="E13691">
            <v>42128</v>
          </cell>
          <cell r="F13691">
            <v>669900</v>
          </cell>
        </row>
        <row r="13692">
          <cell r="A13692">
            <v>105321</v>
          </cell>
          <cell r="B13692" t="str">
            <v>Mueble plástico, A=2.10 m X P=30cmXH=72cm</v>
          </cell>
          <cell r="C13692" t="str">
            <v>UN</v>
          </cell>
          <cell r="E13692">
            <v>42128</v>
          </cell>
          <cell r="F13692">
            <v>2433564</v>
          </cell>
        </row>
        <row r="13693">
          <cell r="A13693">
            <v>105318</v>
          </cell>
          <cell r="B13693" t="str">
            <v>Mueble plástico, medidas 1,30 metros de ancho X</v>
          </cell>
          <cell r="C13693" t="str">
            <v>UN</v>
          </cell>
          <cell r="E13693">
            <v>42128</v>
          </cell>
          <cell r="F13693">
            <v>2168040</v>
          </cell>
        </row>
        <row r="13694">
          <cell r="A13694">
            <v>105317</v>
          </cell>
          <cell r="B13694" t="str">
            <v>Mueble plástico, medidas 1,60 metros de ancho X</v>
          </cell>
          <cell r="C13694" t="str">
            <v>UND</v>
          </cell>
          <cell r="E13694">
            <v>42128</v>
          </cell>
          <cell r="F13694">
            <v>2819670</v>
          </cell>
        </row>
        <row r="13697">
          <cell r="B13697" t="str">
            <v>Tekhne Ltda. Control Integral de Obras</v>
          </cell>
        </row>
        <row r="13701">
          <cell r="B13701" t="str">
            <v>Listado de Insumos</v>
          </cell>
        </row>
        <row r="13703">
          <cell r="A13703">
            <v>43132</v>
          </cell>
          <cell r="C13703" t="str">
            <v>INSTITUTO DISTRITAL DE RECREACION Y</v>
          </cell>
          <cell r="E13703" t="str">
            <v>Página **</v>
          </cell>
        </row>
        <row r="13706">
          <cell r="A13706" t="str">
            <v>Código</v>
          </cell>
          <cell r="B13706" t="str">
            <v>Descripción</v>
          </cell>
          <cell r="D13706" t="str">
            <v>Unidad</v>
          </cell>
          <cell r="F13706" t="str">
            <v>Referencia</v>
          </cell>
        </row>
        <row r="13709">
          <cell r="A13709">
            <v>105316</v>
          </cell>
          <cell r="B13709" t="str">
            <v>Mueble plástico, medidas 2,40 metros de ancho X</v>
          </cell>
          <cell r="C13709" t="str">
            <v>UND</v>
          </cell>
          <cell r="E13709">
            <v>42128</v>
          </cell>
          <cell r="F13709">
            <v>4384800</v>
          </cell>
        </row>
        <row r="13710">
          <cell r="A13710">
            <v>105324</v>
          </cell>
          <cell r="B13710" t="str">
            <v>Mueble plástico, medidas 30 centimetros de ancho</v>
          </cell>
          <cell r="C13710" t="str">
            <v>UN</v>
          </cell>
          <cell r="E13710">
            <v>42128</v>
          </cell>
          <cell r="F13710">
            <v>591948</v>
          </cell>
        </row>
        <row r="13711">
          <cell r="A13711">
            <v>105322</v>
          </cell>
          <cell r="B13711" t="str">
            <v>Mueble plástico, medidas 60 centimetros de ancho</v>
          </cell>
          <cell r="C13711" t="str">
            <v>UN</v>
          </cell>
          <cell r="E13711">
            <v>42128</v>
          </cell>
          <cell r="F13711">
            <v>717402</v>
          </cell>
        </row>
        <row r="13712">
          <cell r="A13712">
            <v>105319</v>
          </cell>
          <cell r="B13712" t="str">
            <v>Mueble plástico, medidas 90 centimetros de ancho</v>
          </cell>
          <cell r="C13712" t="str">
            <v>UN</v>
          </cell>
          <cell r="E13712">
            <v>42128</v>
          </cell>
          <cell r="F13712">
            <v>717402</v>
          </cell>
        </row>
        <row r="13713">
          <cell r="A13713">
            <v>105586</v>
          </cell>
          <cell r="B13713" t="str">
            <v>MUEBLE TIPO RACK 2.9X1.73MTS</v>
          </cell>
          <cell r="C13713" t="str">
            <v>und</v>
          </cell>
          <cell r="E13713">
            <v>42857</v>
          </cell>
          <cell r="F13713">
            <v>2300062.5</v>
          </cell>
        </row>
        <row r="13714">
          <cell r="A13714">
            <v>102604</v>
          </cell>
          <cell r="B13714" t="str">
            <v>SILLA GIRATORIA ALTA SIN BRAZOS</v>
          </cell>
          <cell r="C13714" t="str">
            <v>und</v>
          </cell>
          <cell r="E13714">
            <v>42934</v>
          </cell>
          <cell r="F13714">
            <v>229900</v>
          </cell>
        </row>
        <row r="13715">
          <cell r="A13715">
            <v>102669</v>
          </cell>
          <cell r="B13715" t="str">
            <v>SillaInterloc.IsóscelesTapiz.Espum.AltaDensid.Pa</v>
          </cell>
          <cell r="C13715" t="str">
            <v>UN</v>
          </cell>
          <cell r="E13715">
            <v>42934</v>
          </cell>
          <cell r="F13715">
            <v>79900</v>
          </cell>
        </row>
        <row r="13718">
          <cell r="A13718">
            <v>313</v>
          </cell>
          <cell r="C13718" t="str">
            <v>ACTIVIDADES ESPECIALES</v>
          </cell>
        </row>
        <row r="13721">
          <cell r="A13721">
            <v>102531</v>
          </cell>
          <cell r="B13721" t="str">
            <v>AIREADOR EQUIPO PERF CESPED</v>
          </cell>
          <cell r="C13721" t="str">
            <v>m2</v>
          </cell>
          <cell r="E13721">
            <v>42773</v>
          </cell>
          <cell r="F13721">
            <v>550</v>
          </cell>
        </row>
        <row r="13722">
          <cell r="A13722">
            <v>105132</v>
          </cell>
          <cell r="B13722" t="str">
            <v>COBRE Análisis Aguas Superficiales Piscina</v>
          </cell>
          <cell r="C13722" t="str">
            <v>UN</v>
          </cell>
          <cell r="E13722">
            <v>42412</v>
          </cell>
          <cell r="F13722">
            <v>37120</v>
          </cell>
        </row>
        <row r="13723">
          <cell r="A13723">
            <v>105154</v>
          </cell>
          <cell r="B13723" t="str">
            <v>COLIFORMES TERMOTOLERANTES Análisis</v>
          </cell>
          <cell r="C13723" t="str">
            <v>UN</v>
          </cell>
          <cell r="E13723">
            <v>42809</v>
          </cell>
          <cell r="F13723">
            <v>35581</v>
          </cell>
        </row>
        <row r="13724">
          <cell r="A13724">
            <v>105143</v>
          </cell>
          <cell r="B13724" t="str">
            <v>CRYPTOSPORIDIUM PARVUM Análisis Aguas</v>
          </cell>
          <cell r="C13724" t="str">
            <v>UN</v>
          </cell>
          <cell r="E13724">
            <v>42810</v>
          </cell>
          <cell r="F13724">
            <v>1904000</v>
          </cell>
        </row>
        <row r="13725">
          <cell r="A13725">
            <v>102532</v>
          </cell>
          <cell r="B13725" t="str">
            <v>EQUIPO TOP DRESSING (OPER+COMB)</v>
          </cell>
          <cell r="C13725" t="str">
            <v>m2</v>
          </cell>
          <cell r="E13725">
            <v>42765</v>
          </cell>
          <cell r="F13725">
            <v>499</v>
          </cell>
        </row>
        <row r="13726">
          <cell r="A13726">
            <v>105145</v>
          </cell>
          <cell r="B13726" t="str">
            <v>GIARDIA Análisis Aguas Superferficial Piscinas</v>
          </cell>
          <cell r="C13726" t="str">
            <v>UN</v>
          </cell>
          <cell r="E13726">
            <v>41647</v>
          </cell>
          <cell r="F13726">
            <v>42920</v>
          </cell>
        </row>
        <row r="13727">
          <cell r="A13727">
            <v>105134</v>
          </cell>
          <cell r="B13727" t="str">
            <v>HIERRO TOTAL Análisis Aguas Superficiales</v>
          </cell>
          <cell r="C13727" t="str">
            <v>UN</v>
          </cell>
          <cell r="E13727">
            <v>42810</v>
          </cell>
          <cell r="F13727">
            <v>22428.6</v>
          </cell>
        </row>
        <row r="13728">
          <cell r="A13728">
            <v>105155</v>
          </cell>
          <cell r="B13728" t="str">
            <v>kit para parametros in situ (Piscinas)</v>
          </cell>
          <cell r="C13728" t="str">
            <v>UN</v>
          </cell>
          <cell r="E13728">
            <v>42810</v>
          </cell>
          <cell r="F13728">
            <v>293265</v>
          </cell>
        </row>
        <row r="13729">
          <cell r="A13729">
            <v>105964</v>
          </cell>
          <cell r="B13729" t="str">
            <v>MASTIK PARA RESANAR TABLETA DE MARMOL</v>
          </cell>
          <cell r="C13729" t="str">
            <v>KG</v>
          </cell>
          <cell r="E13729">
            <v>42656</v>
          </cell>
          <cell r="F13729">
            <v>34800</v>
          </cell>
        </row>
        <row r="13730">
          <cell r="A13730">
            <v>105642</v>
          </cell>
          <cell r="B13730" t="str">
            <v>MURO VERDE(Diseñ,constr,estr,plant,riego)315</v>
          </cell>
          <cell r="C13730" t="str">
            <v>m2</v>
          </cell>
          <cell r="E13730">
            <v>42214</v>
          </cell>
          <cell r="F13730">
            <v>204275</v>
          </cell>
        </row>
        <row r="13732">
          <cell r="A13732">
            <v>100696</v>
          </cell>
          <cell r="B13732" t="str">
            <v>Perforacion horizontal con barreno helicoidal d=2"</v>
          </cell>
          <cell r="C13732" t="str">
            <v>ML</v>
          </cell>
          <cell r="D13732" t="str">
            <v>A2800</v>
          </cell>
          <cell r="E13732">
            <v>42863</v>
          </cell>
          <cell r="F13732">
            <v>130900</v>
          </cell>
        </row>
        <row r="13733">
          <cell r="A13733">
            <v>100019</v>
          </cell>
          <cell r="B13733" t="str">
            <v>Perforacion horizontal con barreno helicoidal d=3"</v>
          </cell>
          <cell r="C13733" t="str">
            <v>ML</v>
          </cell>
          <cell r="D13733" t="str">
            <v>A2800</v>
          </cell>
          <cell r="E13733">
            <v>42863</v>
          </cell>
          <cell r="F13733">
            <v>136200</v>
          </cell>
        </row>
        <row r="13735">
          <cell r="A13735">
            <v>102551</v>
          </cell>
          <cell r="B13735" t="str">
            <v>VERTICUTTER (OPER+COMB)</v>
          </cell>
          <cell r="C13735" t="str">
            <v>m2</v>
          </cell>
          <cell r="E13735">
            <v>42772</v>
          </cell>
          <cell r="F13735">
            <v>340</v>
          </cell>
        </row>
        <row r="13738">
          <cell r="A13738">
            <v>314</v>
          </cell>
          <cell r="C13738" t="str">
            <v>ELEMENTOS EN DESUSO</v>
          </cell>
        </row>
        <row r="13741">
          <cell r="A13741">
            <v>105203</v>
          </cell>
          <cell r="B13741" t="str">
            <v>Llanta enDesusoRin13-14</v>
          </cell>
          <cell r="C13741" t="str">
            <v>und</v>
          </cell>
          <cell r="E13741">
            <v>42790</v>
          </cell>
          <cell r="F13741">
            <v>2465</v>
          </cell>
        </row>
        <row r="13742">
          <cell r="A13742">
            <v>105592</v>
          </cell>
          <cell r="B13742" t="str">
            <v>Llanta enDesusoRin22.5</v>
          </cell>
          <cell r="C13742" t="str">
            <v>und</v>
          </cell>
          <cell r="E13742">
            <v>42790</v>
          </cell>
          <cell r="F13742">
            <v>15941</v>
          </cell>
        </row>
        <row r="13745">
          <cell r="A13745">
            <v>315</v>
          </cell>
          <cell r="C13745" t="str">
            <v>ELEMENTOS DE ASEO</v>
          </cell>
        </row>
        <row r="13748">
          <cell r="A13748">
            <v>105734</v>
          </cell>
          <cell r="B13748" t="str">
            <v>BOLSA INDUST. BASURA CAL-2 ; PAQ.DE 25 UN</v>
          </cell>
          <cell r="C13748" t="str">
            <v>UN</v>
          </cell>
          <cell r="E13748">
            <v>42410</v>
          </cell>
          <cell r="F13748">
            <v>9500</v>
          </cell>
        </row>
        <row r="13749">
          <cell r="A13749">
            <v>105481</v>
          </cell>
          <cell r="B13749" t="str">
            <v>BOLSAS INDUSTRIALES PARA BASURA</v>
          </cell>
          <cell r="C13749" t="str">
            <v>und</v>
          </cell>
          <cell r="E13749">
            <v>42872</v>
          </cell>
          <cell r="F13749">
            <v>6742</v>
          </cell>
        </row>
        <row r="13750">
          <cell r="A13750">
            <v>105732</v>
          </cell>
          <cell r="B13750" t="str">
            <v>ESPONJA FIBRA ABRASIVA X 36 UNIDADES</v>
          </cell>
          <cell r="C13750" t="str">
            <v>und</v>
          </cell>
          <cell r="E13750">
            <v>42872</v>
          </cell>
          <cell r="F13750">
            <v>5437.5</v>
          </cell>
        </row>
        <row r="13751">
          <cell r="A13751">
            <v>105733</v>
          </cell>
          <cell r="B13751" t="str">
            <v>JABON LIQUIDO PARA MANOS( POR GALON)</v>
          </cell>
          <cell r="C13751" t="str">
            <v>GAL</v>
          </cell>
          <cell r="E13751">
            <v>42410</v>
          </cell>
          <cell r="F13751">
            <v>11000</v>
          </cell>
        </row>
        <row r="13752">
          <cell r="A13752">
            <v>106496</v>
          </cell>
          <cell r="B13752" t="str">
            <v>LIQUIDO PEQUEÑO DESTAPADOR DE</v>
          </cell>
          <cell r="C13752" t="str">
            <v>und</v>
          </cell>
          <cell r="E13752">
            <v>42996</v>
          </cell>
          <cell r="F13752">
            <v>5590</v>
          </cell>
        </row>
        <row r="13753">
          <cell r="A13753">
            <v>105730</v>
          </cell>
          <cell r="B13753" t="str">
            <v>TRAPERO EN ALGODON N°1.000(450Gr)</v>
          </cell>
          <cell r="C13753" t="str">
            <v>und</v>
          </cell>
          <cell r="E13753">
            <v>42873</v>
          </cell>
          <cell r="F13753">
            <v>5462</v>
          </cell>
        </row>
        <row r="13756">
          <cell r="A13756">
            <v>316</v>
          </cell>
          <cell r="C13756" t="str">
            <v>ELEMENTOS DE PROTECCION LAGOS</v>
          </cell>
        </row>
        <row r="13759">
          <cell r="A13759">
            <v>105495</v>
          </cell>
          <cell r="B13759" t="str">
            <v>CHALECOS SALVAVIDAS REFLECTIVOS</v>
          </cell>
          <cell r="C13759" t="str">
            <v>und</v>
          </cell>
          <cell r="E13759">
            <v>42872</v>
          </cell>
          <cell r="F13759">
            <v>55000</v>
          </cell>
        </row>
        <row r="13760">
          <cell r="A13760">
            <v>105485</v>
          </cell>
          <cell r="B13760" t="str">
            <v>FLOTADORES SALVAVIDAS CON SOGA</v>
          </cell>
          <cell r="C13760" t="str">
            <v>und</v>
          </cell>
          <cell r="E13760">
            <v>42882</v>
          </cell>
          <cell r="F13760">
            <v>236140</v>
          </cell>
        </row>
        <row r="13763">
          <cell r="A13763">
            <v>317</v>
          </cell>
          <cell r="C13763" t="str">
            <v>ORNAMENTACION FORJADO</v>
          </cell>
        </row>
        <row r="13766">
          <cell r="A13766">
            <v>105535</v>
          </cell>
          <cell r="B13766" t="str">
            <v>ARAÑAS METALICAS</v>
          </cell>
          <cell r="C13766" t="str">
            <v>und</v>
          </cell>
          <cell r="E13766">
            <v>42872</v>
          </cell>
          <cell r="F13766">
            <v>126900</v>
          </cell>
        </row>
        <row r="13767">
          <cell r="A13767">
            <v>105531</v>
          </cell>
          <cell r="B13767" t="str">
            <v>DESEMBUCHADORES</v>
          </cell>
          <cell r="C13767" t="str">
            <v>und</v>
          </cell>
          <cell r="E13767">
            <v>42872</v>
          </cell>
          <cell r="F13767">
            <v>116325</v>
          </cell>
        </row>
        <row r="13768">
          <cell r="A13768">
            <v>105533</v>
          </cell>
          <cell r="B13768" t="str">
            <v>GANCHOS METALICOS</v>
          </cell>
          <cell r="C13768" t="str">
            <v>und</v>
          </cell>
          <cell r="E13768">
            <v>42872</v>
          </cell>
          <cell r="F13768">
            <v>137475</v>
          </cell>
        </row>
        <row r="13769">
          <cell r="A13769">
            <v>105532</v>
          </cell>
          <cell r="B13769" t="str">
            <v>TAMICES METALICOS</v>
          </cell>
          <cell r="C13769" t="str">
            <v>und</v>
          </cell>
          <cell r="E13769">
            <v>42872</v>
          </cell>
          <cell r="F13769">
            <v>68737</v>
          </cell>
        </row>
        <row r="13772">
          <cell r="A13772">
            <v>318</v>
          </cell>
          <cell r="C13772" t="str">
            <v>GASES/QUIMICOS</v>
          </cell>
        </row>
        <row r="13775">
          <cell r="A13775">
            <v>105639</v>
          </cell>
          <cell r="B13775" t="str">
            <v>CILINDRO PIPETA MEZCLA ARGON/CO2(7.0m3)</v>
          </cell>
          <cell r="C13775" t="str">
            <v>UN</v>
          </cell>
          <cell r="E13775">
            <v>42215</v>
          </cell>
          <cell r="F13775">
            <v>150000</v>
          </cell>
        </row>
        <row r="13777">
          <cell r="B13777" t="str">
            <v>Tekhne Ltda. Control Integral de Obras</v>
          </cell>
        </row>
        <row r="13781">
          <cell r="B13781" t="str">
            <v>Listado de Insumos</v>
          </cell>
        </row>
        <row r="13783">
          <cell r="A13783">
            <v>43132</v>
          </cell>
          <cell r="C13783" t="str">
            <v>INSTITUTO DISTRITAL DE RECREACION Y</v>
          </cell>
          <cell r="E13783" t="str">
            <v>Página **</v>
          </cell>
        </row>
        <row r="13786">
          <cell r="A13786" t="str">
            <v>Código</v>
          </cell>
          <cell r="B13786" t="str">
            <v>Descripción</v>
          </cell>
          <cell r="D13786" t="str">
            <v>Unidad</v>
          </cell>
          <cell r="F13786" t="str">
            <v>Referencia</v>
          </cell>
        </row>
        <row r="13789">
          <cell r="A13789">
            <v>105477</v>
          </cell>
          <cell r="B13789" t="str">
            <v>FLOCULANTE (Reactivo quimico piscinas)</v>
          </cell>
          <cell r="C13789" t="str">
            <v>kg</v>
          </cell>
          <cell r="E13789">
            <v>42810</v>
          </cell>
          <cell r="F13789">
            <v>2790.55</v>
          </cell>
        </row>
        <row r="13790">
          <cell r="A13790">
            <v>103523</v>
          </cell>
          <cell r="B13790" t="str">
            <v>HIPOCLORITO DE CALCIO</v>
          </cell>
          <cell r="C13790" t="str">
            <v>kg</v>
          </cell>
          <cell r="E13790">
            <v>42828</v>
          </cell>
          <cell r="F13790">
            <v>11000</v>
          </cell>
        </row>
        <row r="13791">
          <cell r="A13791">
            <v>103522</v>
          </cell>
          <cell r="B13791" t="str">
            <v>HIPOCLORITO DE SODIO</v>
          </cell>
          <cell r="C13791" t="str">
            <v>gln</v>
          </cell>
          <cell r="E13791">
            <v>42828</v>
          </cell>
          <cell r="F13791">
            <v>9500</v>
          </cell>
        </row>
        <row r="13792">
          <cell r="A13792">
            <v>105538</v>
          </cell>
          <cell r="B13792" t="str">
            <v>SUSTRATO ADSORBENTE DE GRASAS</v>
          </cell>
          <cell r="C13792" t="str">
            <v>kg</v>
          </cell>
          <cell r="E13792">
            <v>42809</v>
          </cell>
          <cell r="F13792">
            <v>11238.89</v>
          </cell>
        </row>
        <row r="13795">
          <cell r="A13795">
            <v>319</v>
          </cell>
          <cell r="C13795" t="str">
            <v>PUERTAS Y VENTANAS ALUM Y LAM</v>
          </cell>
        </row>
        <row r="13798">
          <cell r="A13798">
            <v>104399</v>
          </cell>
          <cell r="B13798" t="str">
            <v>Puerta alum+vidrio templ 6mm - perfil 1 1/2x3"</v>
          </cell>
          <cell r="C13798" t="str">
            <v>M2</v>
          </cell>
          <cell r="E13798">
            <v>42857</v>
          </cell>
          <cell r="F13798">
            <v>440448.75</v>
          </cell>
        </row>
        <row r="13799">
          <cell r="A13799">
            <v>105644</v>
          </cell>
          <cell r="B13799" t="str">
            <v>Puerta Metal Entanbor A=0.80M, H=2m</v>
          </cell>
          <cell r="C13799" t="str">
            <v>und</v>
          </cell>
          <cell r="E13799">
            <v>42219</v>
          </cell>
          <cell r="F13799">
            <v>670270</v>
          </cell>
        </row>
        <row r="13800">
          <cell r="A13800">
            <v>105643</v>
          </cell>
          <cell r="B13800" t="str">
            <v>Puerta Metal Entanbor A=1M, H=2m</v>
          </cell>
          <cell r="C13800" t="str">
            <v>und</v>
          </cell>
          <cell r="E13800">
            <v>42219</v>
          </cell>
          <cell r="F13800">
            <v>785585</v>
          </cell>
        </row>
        <row r="13801">
          <cell r="A13801">
            <v>105646</v>
          </cell>
          <cell r="B13801" t="str">
            <v>Puerta para Divsion Baño Acero Inoxida</v>
          </cell>
          <cell r="C13801" t="str">
            <v>und</v>
          </cell>
          <cell r="E13801">
            <v>42850</v>
          </cell>
          <cell r="F13801">
            <v>550000</v>
          </cell>
        </row>
        <row r="13802">
          <cell r="A13802">
            <v>103699</v>
          </cell>
          <cell r="B13802" t="str">
            <v>Puerta Vidri tem 10mm incluye manij+cerr</v>
          </cell>
          <cell r="C13802" t="str">
            <v>M2</v>
          </cell>
          <cell r="E13802">
            <v>42115</v>
          </cell>
          <cell r="F13802">
            <v>1250000</v>
          </cell>
        </row>
        <row r="13803">
          <cell r="A13803">
            <v>105645</v>
          </cell>
          <cell r="B13803" t="str">
            <v>PuertaMetal.Entamb.Corrediz(A=4.85m;H=2.85m)</v>
          </cell>
          <cell r="C13803" t="str">
            <v>und</v>
          </cell>
          <cell r="E13803">
            <v>42219</v>
          </cell>
          <cell r="F13803">
            <v>5688403</v>
          </cell>
        </row>
        <row r="13804">
          <cell r="A13804">
            <v>105123</v>
          </cell>
          <cell r="B13804" t="str">
            <v>PuertamMet.celosia (H=2.30m;A=2.0m)2</v>
          </cell>
          <cell r="C13804" t="str">
            <v>UN</v>
          </cell>
          <cell r="E13804">
            <v>42846</v>
          </cell>
          <cell r="F13804">
            <v>1761791</v>
          </cell>
        </row>
        <row r="13805">
          <cell r="A13805">
            <v>1021</v>
          </cell>
          <cell r="B13805" t="str">
            <v>VENTANA ALUMINIO FIJA 38 - 31</v>
          </cell>
          <cell r="C13805" t="str">
            <v>M2</v>
          </cell>
          <cell r="E13805">
            <v>42853</v>
          </cell>
          <cell r="F13805">
            <v>155000</v>
          </cell>
        </row>
        <row r="13806">
          <cell r="A13806">
            <v>104796</v>
          </cell>
          <cell r="B13806" t="str">
            <v>Ventana Alumin M-3831 Vidrio lam4+4mm mont rej</v>
          </cell>
          <cell r="C13806" t="str">
            <v>M2</v>
          </cell>
          <cell r="E13806">
            <v>42856</v>
          </cell>
          <cell r="F13806">
            <v>261800</v>
          </cell>
        </row>
        <row r="13807">
          <cell r="A13807">
            <v>104826</v>
          </cell>
          <cell r="B13807" t="str">
            <v>Ventana Alumin M3831 Vidrio lam4+4mm Pleg 3" x</v>
          </cell>
          <cell r="C13807" t="str">
            <v>M2</v>
          </cell>
          <cell r="E13807">
            <v>42206</v>
          </cell>
          <cell r="F13807">
            <v>324800</v>
          </cell>
        </row>
        <row r="13808">
          <cell r="A13808">
            <v>104807</v>
          </cell>
          <cell r="B13808" t="str">
            <v>Ventana Alumin mate 38-31+Policarb.8mm+mont</v>
          </cell>
          <cell r="C13808" t="str">
            <v>M2</v>
          </cell>
          <cell r="E13808">
            <v>42857</v>
          </cell>
          <cell r="F13808">
            <v>350000</v>
          </cell>
        </row>
        <row r="13809">
          <cell r="A13809">
            <v>1019</v>
          </cell>
          <cell r="B13809" t="str">
            <v>VENTANA ALUMINIO CORREDIZA TIPO</v>
          </cell>
          <cell r="C13809" t="str">
            <v>M2</v>
          </cell>
          <cell r="E13809">
            <v>42206</v>
          </cell>
          <cell r="F13809">
            <v>278400</v>
          </cell>
        </row>
        <row r="13810">
          <cell r="A13810">
            <v>1022</v>
          </cell>
          <cell r="B13810" t="str">
            <v>VENTANA ALUMINIO Proyect. DE 2.00 x 1.50 -</v>
          </cell>
          <cell r="C13810" t="str">
            <v>M2</v>
          </cell>
          <cell r="E13810">
            <v>42206</v>
          </cell>
          <cell r="F13810">
            <v>163000</v>
          </cell>
        </row>
        <row r="13811">
          <cell r="A13811">
            <v>103351</v>
          </cell>
          <cell r="B13811" t="str">
            <v>VENTANA CON PERSIANA CR 18(0.65X0.60M)</v>
          </cell>
          <cell r="C13811" t="str">
            <v>und</v>
          </cell>
          <cell r="E13811">
            <v>42856</v>
          </cell>
          <cell r="F13811">
            <v>150000</v>
          </cell>
        </row>
        <row r="13814">
          <cell r="A13814">
            <v>320</v>
          </cell>
          <cell r="C13814" t="str">
            <v>AVISOS Y VALLAS</v>
          </cell>
        </row>
        <row r="13817">
          <cell r="A13817">
            <v>105674</v>
          </cell>
          <cell r="B13817" t="str">
            <v>ADHESIVO EN VINILO BRILLANTE D=40 cm</v>
          </cell>
          <cell r="C13817" t="str">
            <v>und</v>
          </cell>
          <cell r="E13817">
            <v>42864</v>
          </cell>
          <cell r="F13817">
            <v>9520</v>
          </cell>
        </row>
        <row r="13818">
          <cell r="A13818">
            <v>105749</v>
          </cell>
          <cell r="B13818" t="str">
            <v>Banner Impreso (2.56x2.04m)S/Des"Idrd Estadio</v>
          </cell>
          <cell r="C13818" t="str">
            <v>UN</v>
          </cell>
          <cell r="E13818">
            <v>42429</v>
          </cell>
          <cell r="F13818">
            <v>135000</v>
          </cell>
        </row>
        <row r="13819">
          <cell r="A13819">
            <v>105751</v>
          </cell>
          <cell r="B13819" t="str">
            <v>Banner Impreso (3.00x2.55m)S/Des"Banco</v>
          </cell>
          <cell r="C13819" t="str">
            <v>UN</v>
          </cell>
          <cell r="E13819">
            <v>42429</v>
          </cell>
          <cell r="F13819">
            <v>194880</v>
          </cell>
        </row>
        <row r="13820">
          <cell r="A13820">
            <v>105750</v>
          </cell>
          <cell r="B13820" t="str">
            <v>Banner Impreso (3.50x1.07m)S/Des"Idrd Estadio</v>
          </cell>
          <cell r="C13820" t="str">
            <v>UN</v>
          </cell>
          <cell r="E13820">
            <v>42429</v>
          </cell>
          <cell r="F13820">
            <v>103240</v>
          </cell>
        </row>
        <row r="13821">
          <cell r="A13821">
            <v>105748</v>
          </cell>
          <cell r="B13821" t="str">
            <v>Banner Impreso (5.03x3.02m)S/Descripción</v>
          </cell>
          <cell r="C13821" t="str">
            <v>UN</v>
          </cell>
          <cell r="E13821">
            <v>42429</v>
          </cell>
          <cell r="F13821">
            <v>388600</v>
          </cell>
        </row>
        <row r="13822">
          <cell r="A13822">
            <v>105754</v>
          </cell>
          <cell r="B13822" t="str">
            <v>Banner Impreso (6.30x2.94m)S/Des"Banco de</v>
          </cell>
          <cell r="C13822" t="str">
            <v>UN</v>
          </cell>
          <cell r="E13822">
            <v>42429</v>
          </cell>
          <cell r="F13822">
            <v>473280</v>
          </cell>
        </row>
        <row r="13823">
          <cell r="A13823">
            <v>105755</v>
          </cell>
          <cell r="B13823" t="str">
            <v>Banner Impreso (6.30x2.94m)S/Des"Banco de</v>
          </cell>
          <cell r="C13823" t="str">
            <v>UN</v>
          </cell>
          <cell r="E13823">
            <v>42429</v>
          </cell>
          <cell r="F13823">
            <v>134560</v>
          </cell>
        </row>
        <row r="13824">
          <cell r="A13824">
            <v>105745</v>
          </cell>
          <cell r="B13824" t="str">
            <v>Banner Impreso y pegado con</v>
          </cell>
          <cell r="C13824" t="str">
            <v>UN</v>
          </cell>
          <cell r="E13824">
            <v>42429</v>
          </cell>
          <cell r="F13824">
            <v>27840</v>
          </cell>
        </row>
        <row r="13825">
          <cell r="A13825">
            <v>105746</v>
          </cell>
          <cell r="B13825" t="str">
            <v>Banner Impreso y pegado con</v>
          </cell>
          <cell r="C13825" t="str">
            <v>UN</v>
          </cell>
          <cell r="E13825">
            <v>42429</v>
          </cell>
          <cell r="F13825">
            <v>84680</v>
          </cell>
        </row>
        <row r="13826">
          <cell r="A13826">
            <v>105747</v>
          </cell>
          <cell r="B13826" t="str">
            <v>Banner Impreso y pegado con</v>
          </cell>
          <cell r="C13826" t="str">
            <v>UN</v>
          </cell>
          <cell r="E13826">
            <v>42429</v>
          </cell>
          <cell r="F13826">
            <v>160080</v>
          </cell>
        </row>
        <row r="13827">
          <cell r="A13827">
            <v>105744</v>
          </cell>
          <cell r="B13827" t="str">
            <v>Mapa Vinilo Adhesivo con Acetato</v>
          </cell>
          <cell r="C13827" t="str">
            <v>UN</v>
          </cell>
          <cell r="E13827">
            <v>42429</v>
          </cell>
          <cell r="F13827">
            <v>245000</v>
          </cell>
        </row>
        <row r="13828">
          <cell r="A13828">
            <v>105752</v>
          </cell>
          <cell r="B13828" t="str">
            <v>STIKERS(22x15CM)S/Des"Puntos de Comida</v>
          </cell>
          <cell r="C13828" t="str">
            <v>UN</v>
          </cell>
          <cell r="E13828">
            <v>42429</v>
          </cell>
          <cell r="F13828">
            <v>2320</v>
          </cell>
        </row>
        <row r="13829">
          <cell r="A13829">
            <v>105753</v>
          </cell>
          <cell r="B13829" t="str">
            <v>STIKERS(22x15CM)S/Des"Puntos de Comida</v>
          </cell>
          <cell r="C13829" t="str">
            <v>UN</v>
          </cell>
          <cell r="E13829">
            <v>42429</v>
          </cell>
          <cell r="F13829">
            <v>2320</v>
          </cell>
        </row>
        <row r="13832">
          <cell r="A13832">
            <v>321</v>
          </cell>
          <cell r="C13832" t="str">
            <v>CERRADURAS Y HERRAJES</v>
          </cell>
        </row>
        <row r="13835">
          <cell r="A13835">
            <v>3335</v>
          </cell>
          <cell r="B13835" t="str">
            <v>CERRADURA CISA (ITALIANA) ANTIPANICO</v>
          </cell>
          <cell r="C13835" t="str">
            <v>UN</v>
          </cell>
          <cell r="D13835" t="str">
            <v>494 Y 502</v>
          </cell>
          <cell r="E13835">
            <v>42853</v>
          </cell>
          <cell r="F13835">
            <v>560000</v>
          </cell>
        </row>
        <row r="13837">
          <cell r="A13837">
            <v>104839</v>
          </cell>
          <cell r="B13837" t="str">
            <v>CERRADURA O BARRA ANTIPANICO</v>
          </cell>
          <cell r="C13837" t="str">
            <v>UN</v>
          </cell>
          <cell r="E13837">
            <v>42199</v>
          </cell>
          <cell r="F13837">
            <v>518426</v>
          </cell>
        </row>
        <row r="13838">
          <cell r="A13838">
            <v>104840</v>
          </cell>
          <cell r="B13838" t="str">
            <v>CERRADURA O BARRA ANTIPANICO VERTICAL</v>
          </cell>
          <cell r="C13838" t="str">
            <v>UN</v>
          </cell>
          <cell r="E13838">
            <v>42199</v>
          </cell>
          <cell r="F13838">
            <v>831372</v>
          </cell>
        </row>
        <row r="13839">
          <cell r="A13839">
            <v>104842</v>
          </cell>
          <cell r="B13839" t="str">
            <v>CERRADURA PARA BARRA ANTIPANICO</v>
          </cell>
          <cell r="C13839" t="str">
            <v>und</v>
          </cell>
          <cell r="E13839">
            <v>42199</v>
          </cell>
          <cell r="F13839">
            <v>288260</v>
          </cell>
        </row>
        <row r="13841">
          <cell r="A13841">
            <v>1175</v>
          </cell>
          <cell r="B13841" t="str">
            <v>CERRADURA SAFE ALC.141 CLASIC ST</v>
          </cell>
          <cell r="C13841" t="str">
            <v>UN</v>
          </cell>
          <cell r="D13841">
            <v>1141</v>
          </cell>
          <cell r="E13841">
            <v>42857</v>
          </cell>
          <cell r="F13841">
            <v>27790</v>
          </cell>
        </row>
        <row r="13842">
          <cell r="A13842">
            <v>1193</v>
          </cell>
          <cell r="B13842" t="str">
            <v>CERRADURA SCHLAGE ENTR.GOLD</v>
          </cell>
          <cell r="C13842" t="str">
            <v>UN</v>
          </cell>
          <cell r="D13842" t="str">
            <v>A80PD</v>
          </cell>
          <cell r="E13842">
            <v>42857</v>
          </cell>
          <cell r="F13842">
            <v>59124</v>
          </cell>
        </row>
        <row r="13843">
          <cell r="A13843">
            <v>1203</v>
          </cell>
          <cell r="B13843" t="str">
            <v>CERRADURA YALE SOBREPONER (987) ¼"</v>
          </cell>
          <cell r="C13843" t="str">
            <v>UN</v>
          </cell>
          <cell r="D13843" t="str">
            <v>987 ...1/4</v>
          </cell>
          <cell r="E13843">
            <v>42819</v>
          </cell>
          <cell r="F13843">
            <v>80900</v>
          </cell>
        </row>
        <row r="13845">
          <cell r="A13845">
            <v>104601</v>
          </cell>
          <cell r="B13845" t="str">
            <v>CERROJO DOBLE LLAVE ALTA SEGURIDAD</v>
          </cell>
          <cell r="C13845" t="str">
            <v>und</v>
          </cell>
          <cell r="E13845">
            <v>42200</v>
          </cell>
          <cell r="F13845">
            <v>79700</v>
          </cell>
        </row>
        <row r="13846">
          <cell r="A13846">
            <v>103513</v>
          </cell>
          <cell r="B13846" t="str">
            <v>PASADOR PORTACANDADO L=25CM;Varilla</v>
          </cell>
          <cell r="C13846" t="str">
            <v>und</v>
          </cell>
          <cell r="E13846">
            <v>42821</v>
          </cell>
          <cell r="F13846">
            <v>11900</v>
          </cell>
        </row>
        <row r="13848">
          <cell r="A13848">
            <v>100842</v>
          </cell>
          <cell r="B13848" t="str">
            <v>TOPE DE PUERTA METALICO 2-3/4"</v>
          </cell>
          <cell r="C13848" t="str">
            <v>UN</v>
          </cell>
          <cell r="D13848" t="str">
            <v>CROMADA</v>
          </cell>
          <cell r="E13848">
            <v>42857</v>
          </cell>
          <cell r="F13848">
            <v>3000</v>
          </cell>
        </row>
        <row r="13850">
          <cell r="A13850">
            <v>104579</v>
          </cell>
          <cell r="B13850" t="str">
            <v>TOPE MAGNETICO PARA PUERTA DE MUEBLE</v>
          </cell>
          <cell r="C13850" t="str">
            <v>UN</v>
          </cell>
          <cell r="E13850">
            <v>42114</v>
          </cell>
          <cell r="F13850">
            <v>490</v>
          </cell>
        </row>
        <row r="13853">
          <cell r="B13853" t="str">
            <v>Tekhne Ltda. Control Integral de Obras</v>
          </cell>
        </row>
        <row r="13857">
          <cell r="B13857" t="str">
            <v>Listado de Insumos</v>
          </cell>
        </row>
        <row r="13859">
          <cell r="A13859">
            <v>43132</v>
          </cell>
          <cell r="C13859" t="str">
            <v>INSTITUTO DISTRITAL DE RECREACION Y</v>
          </cell>
          <cell r="E13859" t="str">
            <v>Página **</v>
          </cell>
        </row>
        <row r="13862">
          <cell r="A13862" t="str">
            <v>Código</v>
          </cell>
          <cell r="B13862" t="str">
            <v>Descripción</v>
          </cell>
          <cell r="D13862" t="str">
            <v>Unidad</v>
          </cell>
          <cell r="F13862" t="str">
            <v>Referencia</v>
          </cell>
        </row>
        <row r="13865">
          <cell r="A13865">
            <v>322</v>
          </cell>
          <cell r="C13865" t="str">
            <v>CARPINTERIA METALICA</v>
          </cell>
        </row>
        <row r="13868">
          <cell r="A13868">
            <v>105898</v>
          </cell>
          <cell r="B13868" t="str">
            <v>AvisoLam2mm,acabOxidoCalado(9*0.45M)marco</v>
          </cell>
          <cell r="C13868" t="str">
            <v>und</v>
          </cell>
          <cell r="E13868">
            <v>42615</v>
          </cell>
          <cell r="F13868">
            <v>2436000</v>
          </cell>
        </row>
        <row r="13869">
          <cell r="A13869">
            <v>105900</v>
          </cell>
          <cell r="B13869" t="str">
            <v>BrazoAcero Inox Platina 2"x1/2"(silla parque)</v>
          </cell>
          <cell r="C13869" t="str">
            <v>und</v>
          </cell>
          <cell r="E13869">
            <v>42615</v>
          </cell>
          <cell r="F13869">
            <v>183280</v>
          </cell>
        </row>
        <row r="13870">
          <cell r="A13870">
            <v>103812</v>
          </cell>
          <cell r="B13870" t="str">
            <v>CERRAMIENTO REJA PEQUEÑA</v>
          </cell>
          <cell r="C13870" t="str">
            <v>ML</v>
          </cell>
          <cell r="E13870">
            <v>42837</v>
          </cell>
          <cell r="F13870">
            <v>148546</v>
          </cell>
        </row>
        <row r="13871">
          <cell r="A13871">
            <v>106428</v>
          </cell>
          <cell r="B13871" t="str">
            <v>LAMINA MICROPERFORADA CAL 20 HUECO</v>
          </cell>
          <cell r="C13871" t="str">
            <v>m2</v>
          </cell>
          <cell r="E13871">
            <v>42970</v>
          </cell>
          <cell r="F13871">
            <v>49909</v>
          </cell>
        </row>
        <row r="13872">
          <cell r="A13872">
            <v>106418</v>
          </cell>
          <cell r="B13872" t="str">
            <v>MUBLE GUARDAROPA VERTICAL 5 PUESTOS</v>
          </cell>
          <cell r="C13872" t="str">
            <v>und</v>
          </cell>
          <cell r="E13872">
            <v>42880</v>
          </cell>
          <cell r="F13872">
            <v>416500</v>
          </cell>
        </row>
        <row r="13873">
          <cell r="A13873">
            <v>106427</v>
          </cell>
          <cell r="B13873" t="str">
            <v>MUEBLE GUADAROPA</v>
          </cell>
          <cell r="C13873" t="str">
            <v>und</v>
          </cell>
          <cell r="E13873">
            <v>42515</v>
          </cell>
          <cell r="F13873">
            <v>1362000</v>
          </cell>
        </row>
        <row r="13874">
          <cell r="A13874">
            <v>105899</v>
          </cell>
          <cell r="B13874" t="str">
            <v>ParalPlatAcerInox3 1/2"x 1/2"Ref.PlatInox2"x1/8"</v>
          </cell>
          <cell r="C13874" t="str">
            <v>und</v>
          </cell>
          <cell r="E13874">
            <v>42615</v>
          </cell>
          <cell r="F13874">
            <v>160000</v>
          </cell>
        </row>
        <row r="13875">
          <cell r="A13875">
            <v>100960</v>
          </cell>
          <cell r="B13875" t="str">
            <v>Pivote para Puerta D=3/4" L=15CM</v>
          </cell>
          <cell r="C13875" t="str">
            <v>UN</v>
          </cell>
          <cell r="E13875">
            <v>40350</v>
          </cell>
          <cell r="F13875">
            <v>3100</v>
          </cell>
        </row>
        <row r="13876">
          <cell r="A13876">
            <v>106407</v>
          </cell>
          <cell r="B13876" t="str">
            <v>Puerta Aluminio nat tipo Persiana+marco</v>
          </cell>
          <cell r="C13876" t="str">
            <v>UN</v>
          </cell>
          <cell r="E13876">
            <v>42514</v>
          </cell>
          <cell r="F13876">
            <v>1100000</v>
          </cell>
        </row>
        <row r="13877">
          <cell r="A13877">
            <v>106405</v>
          </cell>
          <cell r="B13877" t="str">
            <v>Puerta panel corrediza lamina CR cal18+rejillavent</v>
          </cell>
          <cell r="C13877" t="str">
            <v>M2</v>
          </cell>
          <cell r="E13877">
            <v>42971</v>
          </cell>
          <cell r="F13877">
            <v>412101</v>
          </cell>
        </row>
        <row r="13878">
          <cell r="A13878">
            <v>105903</v>
          </cell>
          <cell r="B13878" t="str">
            <v>Sum/Inst Puerta tub.cuad1 1/2"-4"x1</v>
          </cell>
          <cell r="C13878" t="str">
            <v>und</v>
          </cell>
          <cell r="E13878">
            <v>42626</v>
          </cell>
          <cell r="F13878">
            <v>880000</v>
          </cell>
        </row>
        <row r="13879">
          <cell r="A13879">
            <v>106429</v>
          </cell>
          <cell r="B13879" t="str">
            <v>TUBO CUADRADO DE 1. 1/2" ESPESOR 1.10</v>
          </cell>
          <cell r="C13879" t="str">
            <v>mL</v>
          </cell>
          <cell r="E13879">
            <v>42970</v>
          </cell>
          <cell r="F13879">
            <v>4076</v>
          </cell>
        </row>
        <row r="13880">
          <cell r="A13880">
            <v>106408</v>
          </cell>
          <cell r="B13880" t="str">
            <v>VENTANA ALUMINIO PROY.3831+VIDRIO LAM</v>
          </cell>
          <cell r="C13880" t="str">
            <v>M2</v>
          </cell>
          <cell r="E13880">
            <v>42971</v>
          </cell>
          <cell r="F13880">
            <v>226100</v>
          </cell>
        </row>
        <row r="13883">
          <cell r="A13883">
            <v>323</v>
          </cell>
          <cell r="C13883" t="str">
            <v>EQUIPOS ATLETISMO</v>
          </cell>
        </row>
        <row r="13886">
          <cell r="A13886">
            <v>106026</v>
          </cell>
          <cell r="B13886" t="str">
            <v>Saltometro Salto Altura, requerimiientos IAAF</v>
          </cell>
          <cell r="C13886" t="str">
            <v>JUEGO</v>
          </cell>
          <cell r="E13886">
            <v>42829</v>
          </cell>
          <cell r="F13886">
            <v>19800000</v>
          </cell>
        </row>
        <row r="13887">
          <cell r="A13887">
            <v>105999</v>
          </cell>
          <cell r="B13887" t="str">
            <v>SISTEMA DE DETECCIÓN DE ARRANQUE EN</v>
          </cell>
          <cell r="C13887" t="str">
            <v>JG</v>
          </cell>
          <cell r="E13887">
            <v>42829</v>
          </cell>
          <cell r="F13887">
            <v>56826439</v>
          </cell>
        </row>
        <row r="13888">
          <cell r="A13888">
            <v>105998</v>
          </cell>
          <cell r="B13888" t="str">
            <v>SISTEMA ELECTRÓNICO DE MARCADORES Y</v>
          </cell>
          <cell r="C13888" t="str">
            <v>JG</v>
          </cell>
          <cell r="E13888">
            <v>42829</v>
          </cell>
          <cell r="F13888">
            <v>56826439</v>
          </cell>
        </row>
        <row r="13889">
          <cell r="A13889">
            <v>105996</v>
          </cell>
          <cell r="B13889" t="str">
            <v>SISTEMA ELECTRÓNICO FOTO</v>
          </cell>
          <cell r="C13889" t="str">
            <v>JG</v>
          </cell>
          <cell r="E13889">
            <v>42829</v>
          </cell>
          <cell r="F13889">
            <v>150929279</v>
          </cell>
        </row>
        <row r="13892">
          <cell r="A13892">
            <v>324</v>
          </cell>
          <cell r="C13892" t="str">
            <v>RED CONTRA INCENDIO</v>
          </cell>
        </row>
        <row r="13895">
          <cell r="A13895">
            <v>106223</v>
          </cell>
          <cell r="B13895" t="str">
            <v>ACOPLE FLEXIBLE HIERRO DUCTIL</v>
          </cell>
          <cell r="C13895" t="str">
            <v>UN</v>
          </cell>
          <cell r="E13895">
            <v>42847</v>
          </cell>
          <cell r="F13895">
            <v>8168</v>
          </cell>
        </row>
        <row r="13896">
          <cell r="A13896">
            <v>106225</v>
          </cell>
          <cell r="B13896" t="str">
            <v>ACOPLE FLEXIBLE HIERRO DUCTIL</v>
          </cell>
          <cell r="C13896" t="str">
            <v>UN</v>
          </cell>
          <cell r="E13896">
            <v>42847</v>
          </cell>
          <cell r="F13896">
            <v>11353</v>
          </cell>
        </row>
        <row r="13897">
          <cell r="A13897">
            <v>106224</v>
          </cell>
          <cell r="B13897" t="str">
            <v>ACOPLE FLEXIBLE HIERRO DUCTIL</v>
          </cell>
          <cell r="C13897" t="str">
            <v>UN</v>
          </cell>
          <cell r="E13897">
            <v>42847</v>
          </cell>
          <cell r="F13897">
            <v>10272</v>
          </cell>
        </row>
        <row r="13898">
          <cell r="A13898">
            <v>106226</v>
          </cell>
          <cell r="B13898" t="str">
            <v>ACOPLE FLEXIBLE HIERRO DUCTIL</v>
          </cell>
          <cell r="C13898" t="str">
            <v>UN</v>
          </cell>
          <cell r="E13898">
            <v>42847</v>
          </cell>
          <cell r="F13898">
            <v>13566</v>
          </cell>
        </row>
        <row r="13899">
          <cell r="A13899">
            <v>106227</v>
          </cell>
          <cell r="B13899" t="str">
            <v>ACOPLE FLEXIBLE HIERRO DUCTIL</v>
          </cell>
          <cell r="C13899" t="str">
            <v>UN</v>
          </cell>
          <cell r="E13899">
            <v>42847</v>
          </cell>
          <cell r="F13899">
            <v>15530</v>
          </cell>
        </row>
        <row r="13900">
          <cell r="A13900">
            <v>106228</v>
          </cell>
          <cell r="B13900" t="str">
            <v>ACOPLE FLEXIBLE HIERRO DUCTIL</v>
          </cell>
          <cell r="C13900" t="str">
            <v>UN</v>
          </cell>
          <cell r="E13900">
            <v>42847</v>
          </cell>
          <cell r="F13900">
            <v>31916</v>
          </cell>
        </row>
        <row r="13901">
          <cell r="A13901">
            <v>106248</v>
          </cell>
          <cell r="B13901" t="str">
            <v>BRIDA RANURADA HIERRO DUCTIL -2”</v>
          </cell>
          <cell r="C13901" t="str">
            <v>UN</v>
          </cell>
          <cell r="E13901">
            <v>42849</v>
          </cell>
          <cell r="F13901">
            <v>19064</v>
          </cell>
        </row>
        <row r="13902">
          <cell r="A13902">
            <v>106249</v>
          </cell>
          <cell r="B13902" t="str">
            <v>BRIDA RANURADA HIERRO DUCTIL -6”</v>
          </cell>
          <cell r="C13902" t="str">
            <v>UN</v>
          </cell>
          <cell r="E13902">
            <v>42849</v>
          </cell>
          <cell r="F13902">
            <v>52846</v>
          </cell>
        </row>
        <row r="13903">
          <cell r="A13903">
            <v>106235</v>
          </cell>
          <cell r="B13903" t="str">
            <v>CODO ACERO NEGRO ROSCADO 150 S.C.I. - 1</v>
          </cell>
          <cell r="C13903" t="str">
            <v>UN</v>
          </cell>
          <cell r="E13903">
            <v>42847</v>
          </cell>
          <cell r="F13903">
            <v>3412</v>
          </cell>
        </row>
        <row r="13904">
          <cell r="A13904">
            <v>106236</v>
          </cell>
          <cell r="B13904" t="str">
            <v>CODO ACERO NEGRO ROSCADO 150 S.C.I. -</v>
          </cell>
          <cell r="C13904" t="str">
            <v>UN</v>
          </cell>
          <cell r="E13904">
            <v>42847</v>
          </cell>
          <cell r="F13904">
            <v>5516</v>
          </cell>
        </row>
        <row r="13905">
          <cell r="A13905">
            <v>106229</v>
          </cell>
          <cell r="B13905" t="str">
            <v>CODO RANURADO HIERRO DUCTIL- 1 1/2"</v>
          </cell>
          <cell r="C13905" t="str">
            <v>UN</v>
          </cell>
          <cell r="E13905">
            <v>42847</v>
          </cell>
          <cell r="F13905">
            <v>6319</v>
          </cell>
        </row>
        <row r="13906">
          <cell r="A13906">
            <v>106231</v>
          </cell>
          <cell r="B13906" t="str">
            <v>CODO RANURADO HIERRO DUCTIL- 2 1/2"</v>
          </cell>
          <cell r="C13906" t="str">
            <v>UN</v>
          </cell>
          <cell r="E13906">
            <v>42847</v>
          </cell>
          <cell r="F13906">
            <v>14244</v>
          </cell>
        </row>
        <row r="13907">
          <cell r="A13907">
            <v>106230</v>
          </cell>
          <cell r="B13907" t="str">
            <v>CODO RANURADO HIERRO DUCTIL- 2"</v>
          </cell>
          <cell r="C13907" t="str">
            <v>UN</v>
          </cell>
          <cell r="E13907">
            <v>42847</v>
          </cell>
          <cell r="F13907">
            <v>10829</v>
          </cell>
        </row>
        <row r="13908">
          <cell r="A13908">
            <v>106232</v>
          </cell>
          <cell r="B13908" t="str">
            <v>CODO RANURADO HIERRO DUCTIL- 3"</v>
          </cell>
          <cell r="C13908" t="str">
            <v>UN</v>
          </cell>
          <cell r="E13908">
            <v>42847</v>
          </cell>
          <cell r="F13908">
            <v>20668</v>
          </cell>
        </row>
        <row r="13909">
          <cell r="A13909">
            <v>106233</v>
          </cell>
          <cell r="B13909" t="str">
            <v>CODO RANURADO HIERRO DUCTIL- 4"</v>
          </cell>
          <cell r="C13909" t="str">
            <v>UN</v>
          </cell>
          <cell r="E13909">
            <v>42847</v>
          </cell>
          <cell r="F13909">
            <v>26980</v>
          </cell>
        </row>
        <row r="13910">
          <cell r="A13910">
            <v>106234</v>
          </cell>
          <cell r="B13910" t="str">
            <v>CODO RANURADO HIERRO DUCTIL- 6"</v>
          </cell>
          <cell r="C13910" t="str">
            <v>UN</v>
          </cell>
          <cell r="E13910">
            <v>42847</v>
          </cell>
          <cell r="F13910">
            <v>50542</v>
          </cell>
        </row>
        <row r="13911">
          <cell r="A13911">
            <v>106333</v>
          </cell>
          <cell r="B13911" t="str">
            <v>COPA CONCENTRICA ACERO CARBON</v>
          </cell>
          <cell r="C13911" t="str">
            <v>UN</v>
          </cell>
          <cell r="E13911">
            <v>42849</v>
          </cell>
          <cell r="F13911">
            <v>15161</v>
          </cell>
        </row>
        <row r="13912">
          <cell r="A13912">
            <v>106241</v>
          </cell>
          <cell r="B13912" t="str">
            <v>COPA CONCENTRICA ACERO NEGRO</v>
          </cell>
          <cell r="C13912" t="str">
            <v>UN</v>
          </cell>
          <cell r="E13912">
            <v>42849</v>
          </cell>
          <cell r="F13912">
            <v>6093</v>
          </cell>
        </row>
        <row r="13913">
          <cell r="A13913">
            <v>106242</v>
          </cell>
          <cell r="B13913" t="str">
            <v>COPA CONCENTRICA ACERO NEGRO SOLDAR</v>
          </cell>
          <cell r="C13913" t="str">
            <v>UN</v>
          </cell>
          <cell r="E13913">
            <v>42849</v>
          </cell>
          <cell r="F13913">
            <v>12456</v>
          </cell>
        </row>
        <row r="13914">
          <cell r="A13914">
            <v>106243</v>
          </cell>
          <cell r="B13914" t="str">
            <v>COPA EXCENTRICA ACERO NEGRO ROSCAR</v>
          </cell>
          <cell r="C13914" t="str">
            <v>UN</v>
          </cell>
          <cell r="E13914">
            <v>42849</v>
          </cell>
          <cell r="F13914">
            <v>30167</v>
          </cell>
        </row>
        <row r="13915">
          <cell r="A13915">
            <v>106251</v>
          </cell>
          <cell r="B13915" t="str">
            <v>COUPLING ACERO RANURADO FLEXIBLE 1"</v>
          </cell>
          <cell r="C13915" t="str">
            <v>UN</v>
          </cell>
          <cell r="E13915">
            <v>42849</v>
          </cell>
          <cell r="F13915">
            <v>8168</v>
          </cell>
        </row>
        <row r="13916">
          <cell r="A13916">
            <v>106252</v>
          </cell>
          <cell r="B13916" t="str">
            <v>COUPLING ACERO RANURADO FLEXIBLE 3"</v>
          </cell>
          <cell r="C13916" t="str">
            <v>UN</v>
          </cell>
          <cell r="E13916">
            <v>42849</v>
          </cell>
          <cell r="F13916">
            <v>13566</v>
          </cell>
        </row>
        <row r="13917">
          <cell r="A13917">
            <v>106253</v>
          </cell>
          <cell r="B13917" t="str">
            <v>COUPLING ACERO RANURADO REGIDO 1 ½"</v>
          </cell>
          <cell r="C13917" t="str">
            <v>UN</v>
          </cell>
          <cell r="E13917">
            <v>42849</v>
          </cell>
          <cell r="F13917">
            <v>8033</v>
          </cell>
        </row>
        <row r="13918">
          <cell r="A13918">
            <v>106254</v>
          </cell>
          <cell r="B13918" t="str">
            <v>COUPLING ACERO RANURADO RIGIDO 2 "</v>
          </cell>
          <cell r="C13918" t="str">
            <v>UN</v>
          </cell>
          <cell r="E13918">
            <v>42849</v>
          </cell>
          <cell r="F13918">
            <v>9104</v>
          </cell>
        </row>
        <row r="13919">
          <cell r="A13919">
            <v>106255</v>
          </cell>
          <cell r="B13919" t="str">
            <v>COUPLING ACERO RANURADO RIGIDO 2 ½"</v>
          </cell>
          <cell r="C13919" t="str">
            <v>UN</v>
          </cell>
          <cell r="E13919">
            <v>42849</v>
          </cell>
          <cell r="F13919">
            <v>11620</v>
          </cell>
        </row>
        <row r="13922">
          <cell r="B13922" t="str">
            <v>Tekhne Ltda. Control Integral de Obras</v>
          </cell>
        </row>
        <row r="13926">
          <cell r="B13926" t="str">
            <v>Listado de Insumos</v>
          </cell>
        </row>
        <row r="13928">
          <cell r="A13928">
            <v>43132</v>
          </cell>
          <cell r="C13928" t="str">
            <v>INSTITUTO DISTRITAL DE RECREACION Y</v>
          </cell>
          <cell r="E13928" t="str">
            <v>Página **</v>
          </cell>
        </row>
        <row r="13931">
          <cell r="A13931" t="str">
            <v>Código</v>
          </cell>
          <cell r="B13931" t="str">
            <v>Descripción</v>
          </cell>
          <cell r="D13931" t="str">
            <v>Unidad</v>
          </cell>
          <cell r="F13931" t="str">
            <v>Referencia</v>
          </cell>
        </row>
        <row r="13934">
          <cell r="A13934">
            <v>106245</v>
          </cell>
          <cell r="B13934" t="str">
            <v>ESCUDO DOBLE PARA ROCIADOR CROMADO</v>
          </cell>
          <cell r="C13934" t="str">
            <v>UN</v>
          </cell>
          <cell r="E13934">
            <v>42849</v>
          </cell>
          <cell r="F13934">
            <v>4165</v>
          </cell>
        </row>
        <row r="13935">
          <cell r="A13935">
            <v>106244</v>
          </cell>
          <cell r="B13935" t="str">
            <v>ESCUDO PARA ROCIADOR CROMADO 1/2”</v>
          </cell>
          <cell r="C13935" t="str">
            <v>UN</v>
          </cell>
          <cell r="E13935">
            <v>42849</v>
          </cell>
          <cell r="F13935">
            <v>4165</v>
          </cell>
        </row>
        <row r="13936">
          <cell r="A13936">
            <v>106280</v>
          </cell>
          <cell r="B13936" t="str">
            <v>GABINETE CONTRAINCENDIO TIPO</v>
          </cell>
          <cell r="C13936" t="str">
            <v>UN</v>
          </cell>
          <cell r="E13936">
            <v>42849</v>
          </cell>
          <cell r="F13936">
            <v>894880</v>
          </cell>
        </row>
        <row r="13937">
          <cell r="A13937">
            <v>106213</v>
          </cell>
          <cell r="B13937" t="str">
            <v>LAMINA ANTIVORTICE PARA TUBO DE Ø6"</v>
          </cell>
          <cell r="C13937" t="str">
            <v>UN</v>
          </cell>
          <cell r="E13937">
            <v>42847</v>
          </cell>
          <cell r="F13937">
            <v>1182067</v>
          </cell>
        </row>
        <row r="13938">
          <cell r="A13938">
            <v>106212</v>
          </cell>
          <cell r="B13938" t="str">
            <v>NIPLE PASAMURO ACERO GALVANIZADO -</v>
          </cell>
          <cell r="C13938" t="str">
            <v>UN</v>
          </cell>
          <cell r="E13938">
            <v>42847</v>
          </cell>
          <cell r="F13938">
            <v>203788</v>
          </cell>
        </row>
        <row r="13939">
          <cell r="A13939">
            <v>106211</v>
          </cell>
          <cell r="B13939" t="str">
            <v>NIPLE PASAMURO ACERO INOXIDABLE - Ø6”</v>
          </cell>
          <cell r="C13939" t="str">
            <v>UN</v>
          </cell>
          <cell r="E13939">
            <v>42847</v>
          </cell>
          <cell r="F13939">
            <v>261800</v>
          </cell>
        </row>
        <row r="13940">
          <cell r="A13940">
            <v>106209</v>
          </cell>
          <cell r="B13940" t="str">
            <v>NIPLE PASAMURO ACERO</v>
          </cell>
          <cell r="C13940" t="str">
            <v>UN</v>
          </cell>
          <cell r="E13940">
            <v>42847</v>
          </cell>
          <cell r="F13940">
            <v>25704</v>
          </cell>
        </row>
        <row r="13941">
          <cell r="A13941">
            <v>106210</v>
          </cell>
          <cell r="B13941" t="str">
            <v>NIPLE PASAMURO ACERO NEGRO - Ø6”</v>
          </cell>
          <cell r="C13941" t="str">
            <v>UN</v>
          </cell>
          <cell r="E13941">
            <v>42847</v>
          </cell>
          <cell r="F13941">
            <v>113447</v>
          </cell>
        </row>
        <row r="13942">
          <cell r="A13942">
            <v>106246</v>
          </cell>
          <cell r="B13942" t="str">
            <v>ROCIADOR TIPO PENDENT QR K=5.6 R.</v>
          </cell>
          <cell r="C13942" t="str">
            <v>UN</v>
          </cell>
          <cell r="E13942">
            <v>42849</v>
          </cell>
          <cell r="F13942">
            <v>22134</v>
          </cell>
        </row>
        <row r="13943">
          <cell r="A13943">
            <v>106247</v>
          </cell>
          <cell r="B13943" t="str">
            <v>ROCIADOR TIPO UP RIGHT K=5.6 R. RÁPIDA</v>
          </cell>
          <cell r="C13943" t="str">
            <v>UN</v>
          </cell>
          <cell r="E13943">
            <v>42849</v>
          </cell>
          <cell r="F13943">
            <v>21848</v>
          </cell>
        </row>
        <row r="13944">
          <cell r="A13944">
            <v>106240</v>
          </cell>
          <cell r="B13944" t="str">
            <v>TAPON MACHO ACERO AL CARBON 1/2”</v>
          </cell>
          <cell r="C13944" t="str">
            <v>UN</v>
          </cell>
          <cell r="E13944">
            <v>42849</v>
          </cell>
          <cell r="F13944">
            <v>1071</v>
          </cell>
        </row>
        <row r="13945">
          <cell r="A13945">
            <v>106217</v>
          </cell>
          <cell r="B13945" t="str">
            <v>TEE RANURADA HIERRO DUCTIL - 1 1/2"</v>
          </cell>
          <cell r="C13945" t="str">
            <v>UN</v>
          </cell>
          <cell r="E13945">
            <v>42847</v>
          </cell>
          <cell r="F13945">
            <v>9282</v>
          </cell>
        </row>
        <row r="13946">
          <cell r="A13946">
            <v>106215</v>
          </cell>
          <cell r="B13946" t="str">
            <v>TEE ACERO NEGRO -1 1/4"</v>
          </cell>
          <cell r="C13946" t="str">
            <v>UN</v>
          </cell>
          <cell r="E13946">
            <v>42847</v>
          </cell>
          <cell r="F13946">
            <v>5554</v>
          </cell>
        </row>
        <row r="13947">
          <cell r="A13947">
            <v>106214</v>
          </cell>
          <cell r="B13947" t="str">
            <v>TEE ACERO NEGRO - 1 "</v>
          </cell>
          <cell r="C13947" t="str">
            <v>UN</v>
          </cell>
          <cell r="E13947">
            <v>42847</v>
          </cell>
          <cell r="F13947">
            <v>4046</v>
          </cell>
        </row>
        <row r="13948">
          <cell r="A13948">
            <v>106216</v>
          </cell>
          <cell r="B13948" t="str">
            <v>TEE ACERO NEGRO - 2"</v>
          </cell>
          <cell r="C13948" t="str">
            <v>UN</v>
          </cell>
          <cell r="E13948">
            <v>42847</v>
          </cell>
          <cell r="F13948">
            <v>11543</v>
          </cell>
        </row>
        <row r="13949">
          <cell r="A13949">
            <v>106218</v>
          </cell>
          <cell r="B13949" t="str">
            <v>TEE RANURADA HIERRO DUCTIL - 2"</v>
          </cell>
          <cell r="C13949" t="str">
            <v>UN</v>
          </cell>
          <cell r="E13949">
            <v>42847</v>
          </cell>
          <cell r="F13949">
            <v>14480</v>
          </cell>
        </row>
        <row r="13950">
          <cell r="A13950">
            <v>106221</v>
          </cell>
          <cell r="B13950" t="str">
            <v>TEE RANURADA HIERRO DUCTIL - 4"</v>
          </cell>
          <cell r="C13950" t="str">
            <v>UN</v>
          </cell>
          <cell r="E13950">
            <v>42847</v>
          </cell>
          <cell r="F13950">
            <v>44395</v>
          </cell>
        </row>
        <row r="13951">
          <cell r="A13951">
            <v>106219</v>
          </cell>
          <cell r="B13951" t="str">
            <v>TEE RANURADA HIERRO DUCTIL - 2 ½"</v>
          </cell>
          <cell r="C13951" t="str">
            <v>UN</v>
          </cell>
          <cell r="E13951">
            <v>42847</v>
          </cell>
          <cell r="F13951">
            <v>21905</v>
          </cell>
        </row>
        <row r="13952">
          <cell r="A13952">
            <v>106220</v>
          </cell>
          <cell r="B13952" t="str">
            <v>TEE RANURADA HIERRO DUCTIL - 3"</v>
          </cell>
          <cell r="C13952" t="str">
            <v>UN</v>
          </cell>
          <cell r="E13952">
            <v>42847</v>
          </cell>
          <cell r="F13952">
            <v>29331</v>
          </cell>
        </row>
        <row r="13953">
          <cell r="A13953">
            <v>106222</v>
          </cell>
          <cell r="B13953" t="str">
            <v>TEE RANURADA HIERRO DUCTIL - 6"</v>
          </cell>
          <cell r="C13953" t="str">
            <v>UN</v>
          </cell>
          <cell r="E13953">
            <v>42847</v>
          </cell>
          <cell r="F13953">
            <v>86965</v>
          </cell>
        </row>
        <row r="13954">
          <cell r="A13954">
            <v>106206</v>
          </cell>
          <cell r="B13954" t="str">
            <v>TUBO ACERO AL CARBON C/C SCH 40 - 4"</v>
          </cell>
          <cell r="C13954" t="str">
            <v>ML</v>
          </cell>
          <cell r="E13954">
            <v>42847</v>
          </cell>
          <cell r="F13954">
            <v>44554</v>
          </cell>
        </row>
        <row r="13955">
          <cell r="A13955">
            <v>106201</v>
          </cell>
          <cell r="B13955" t="str">
            <v>TUBO ACERO AL CARBON C/C SCH 40 - 1 ¼"</v>
          </cell>
          <cell r="C13955" t="str">
            <v>ML</v>
          </cell>
          <cell r="E13955">
            <v>42847</v>
          </cell>
          <cell r="F13955">
            <v>14328</v>
          </cell>
        </row>
        <row r="13956">
          <cell r="A13956">
            <v>106202</v>
          </cell>
          <cell r="B13956" t="str">
            <v>TUBO ACERO AL CARBON C/C SCH 40 - 1</v>
          </cell>
          <cell r="C13956" t="str">
            <v>ML</v>
          </cell>
          <cell r="E13956">
            <v>42847</v>
          </cell>
          <cell r="F13956">
            <v>16184</v>
          </cell>
        </row>
        <row r="13957">
          <cell r="A13957">
            <v>106204</v>
          </cell>
          <cell r="B13957" t="str">
            <v>TUBO ACERO AL CARBON C/C SCH 40 - 2 ½"</v>
          </cell>
          <cell r="C13957" t="str">
            <v>ML</v>
          </cell>
          <cell r="E13957">
            <v>42847</v>
          </cell>
          <cell r="F13957">
            <v>26894</v>
          </cell>
        </row>
        <row r="13958">
          <cell r="A13958">
            <v>106203</v>
          </cell>
          <cell r="B13958" t="str">
            <v>TUBO ACERO AL CARBON C/C SCH 40 - 2"</v>
          </cell>
          <cell r="C13958" t="str">
            <v>ML</v>
          </cell>
          <cell r="E13958">
            <v>42847</v>
          </cell>
          <cell r="F13958">
            <v>20932</v>
          </cell>
        </row>
        <row r="13959">
          <cell r="A13959">
            <v>106207</v>
          </cell>
          <cell r="B13959" t="str">
            <v>TUBO ACERO AL CARBON C/C SCH 40 - 6"</v>
          </cell>
          <cell r="C13959" t="str">
            <v>ML</v>
          </cell>
          <cell r="E13959">
            <v>42847</v>
          </cell>
          <cell r="F13959">
            <v>76612</v>
          </cell>
        </row>
        <row r="13960">
          <cell r="A13960">
            <v>106200</v>
          </cell>
          <cell r="B13960" t="str">
            <v>TUBO ACERO AL CARBON C/C SCH 40 – 1"</v>
          </cell>
          <cell r="C13960" t="str">
            <v>ML</v>
          </cell>
          <cell r="E13960">
            <v>42847</v>
          </cell>
          <cell r="F13960">
            <v>10948</v>
          </cell>
        </row>
        <row r="13961">
          <cell r="A13961">
            <v>106199</v>
          </cell>
          <cell r="B13961" t="str">
            <v>TUBO ACERO CARBON C/C SCH 40 – ½" CON</v>
          </cell>
          <cell r="C13961" t="str">
            <v>ML</v>
          </cell>
          <cell r="E13961">
            <v>42847</v>
          </cell>
          <cell r="F13961">
            <v>6508</v>
          </cell>
        </row>
        <row r="13962">
          <cell r="A13962">
            <v>106205</v>
          </cell>
          <cell r="B13962" t="str">
            <v>TUBO ACERO CARBON C/C SCH 40 - 3"</v>
          </cell>
          <cell r="C13962" t="str">
            <v>ML</v>
          </cell>
          <cell r="E13962">
            <v>42847</v>
          </cell>
          <cell r="F13962">
            <v>34379</v>
          </cell>
        </row>
        <row r="13963">
          <cell r="A13963">
            <v>106208</v>
          </cell>
          <cell r="B13963" t="str">
            <v>UNION ACERO CARBON ROSCADA SCH 40 -</v>
          </cell>
          <cell r="C13963" t="str">
            <v>UN</v>
          </cell>
          <cell r="E13963">
            <v>42847</v>
          </cell>
          <cell r="F13963">
            <v>6545</v>
          </cell>
        </row>
        <row r="13964">
          <cell r="A13964">
            <v>106238</v>
          </cell>
          <cell r="B13964" t="str">
            <v>UNIÓN ACERO NEGRO X 150 S.C.I.1 1/4”</v>
          </cell>
          <cell r="C13964" t="str">
            <v>UN</v>
          </cell>
          <cell r="E13964">
            <v>42847</v>
          </cell>
          <cell r="F13964">
            <v>3837</v>
          </cell>
        </row>
        <row r="13965">
          <cell r="A13965">
            <v>106237</v>
          </cell>
          <cell r="B13965" t="str">
            <v>UNIÓN ACERO NEGRO X 150 S.C.I.1”</v>
          </cell>
          <cell r="C13965" t="str">
            <v>UN</v>
          </cell>
          <cell r="E13965">
            <v>42847</v>
          </cell>
          <cell r="F13965">
            <v>2624</v>
          </cell>
        </row>
        <row r="13966">
          <cell r="A13966">
            <v>106239</v>
          </cell>
          <cell r="B13966" t="str">
            <v>UNIÓN ACERO NEGRO X 150 S.C.I.2”</v>
          </cell>
          <cell r="C13966" t="str">
            <v>UN</v>
          </cell>
          <cell r="E13966">
            <v>42849</v>
          </cell>
          <cell r="F13966">
            <v>8152</v>
          </cell>
        </row>
        <row r="13967">
          <cell r="A13967">
            <v>106250</v>
          </cell>
          <cell r="B13967" t="str">
            <v>UNIVERSAL ACERO 1 1/4"</v>
          </cell>
          <cell r="C13967" t="str">
            <v>UN</v>
          </cell>
          <cell r="E13967">
            <v>42849</v>
          </cell>
          <cell r="F13967">
            <v>16213</v>
          </cell>
        </row>
        <row r="13970">
          <cell r="A13970">
            <v>325</v>
          </cell>
          <cell r="C13970" t="str">
            <v>PINTURAS</v>
          </cell>
        </row>
        <row r="13973">
          <cell r="A13973">
            <v>106655</v>
          </cell>
          <cell r="B13973" t="str">
            <v>Tintilla (1/2 galón)</v>
          </cell>
          <cell r="C13973" t="str">
            <v>UN</v>
          </cell>
          <cell r="E13973">
            <v>43063</v>
          </cell>
          <cell r="F13973">
            <v>55600</v>
          </cell>
        </row>
        <row r="13976">
          <cell r="A13976">
            <v>999</v>
          </cell>
          <cell r="C13976" t="str">
            <v>MISCELANEA</v>
          </cell>
        </row>
        <row r="13979">
          <cell r="A13979">
            <v>104092</v>
          </cell>
          <cell r="B13979" t="str">
            <v>ABRAZADERA COLGANTE 2"</v>
          </cell>
          <cell r="C13979" t="str">
            <v>UN</v>
          </cell>
          <cell r="E13979">
            <v>40688</v>
          </cell>
          <cell r="F13979">
            <v>1856</v>
          </cell>
        </row>
        <row r="13980">
          <cell r="A13980">
            <v>104060</v>
          </cell>
          <cell r="B13980" t="str">
            <v>ABRAZADERA COLGANTE 3"</v>
          </cell>
          <cell r="C13980" t="str">
            <v>UN</v>
          </cell>
          <cell r="E13980">
            <v>40667</v>
          </cell>
          <cell r="F13980">
            <v>6090</v>
          </cell>
        </row>
        <row r="13981">
          <cell r="A13981">
            <v>102867</v>
          </cell>
          <cell r="B13981" t="str">
            <v>ABRAZADERA DE 1"</v>
          </cell>
          <cell r="C13981" t="str">
            <v>UN</v>
          </cell>
          <cell r="E13981">
            <v>42853</v>
          </cell>
          <cell r="F13981">
            <v>242</v>
          </cell>
        </row>
        <row r="13982">
          <cell r="A13982">
            <v>102869</v>
          </cell>
          <cell r="B13982" t="str">
            <v>ABRAZADERA DE 11/2"</v>
          </cell>
          <cell r="C13982" t="str">
            <v>UN</v>
          </cell>
          <cell r="E13982">
            <v>42775</v>
          </cell>
          <cell r="F13982">
            <v>428</v>
          </cell>
        </row>
        <row r="13983">
          <cell r="A13983">
            <v>102868</v>
          </cell>
          <cell r="B13983" t="str">
            <v>ABRAZADERA DE 11/4"</v>
          </cell>
          <cell r="C13983" t="str">
            <v>UN</v>
          </cell>
          <cell r="E13983">
            <v>42775</v>
          </cell>
          <cell r="F13983">
            <v>784</v>
          </cell>
        </row>
        <row r="13984">
          <cell r="A13984">
            <v>103403</v>
          </cell>
          <cell r="B13984" t="str">
            <v>Abrazadera en"U"Doble Ala+2-perf.Ø3/8"(Para Tub</v>
          </cell>
          <cell r="C13984" t="str">
            <v>UN</v>
          </cell>
          <cell r="E13984">
            <v>42878</v>
          </cell>
          <cell r="F13984">
            <v>3528</v>
          </cell>
        </row>
        <row r="13985">
          <cell r="A13985">
            <v>104222</v>
          </cell>
          <cell r="B13985" t="str">
            <v>Abrillantador de 40 cm3</v>
          </cell>
          <cell r="C13985" t="str">
            <v>UN</v>
          </cell>
          <cell r="E13985">
            <v>40843</v>
          </cell>
          <cell r="F13985">
            <v>21000</v>
          </cell>
        </row>
        <row r="13986">
          <cell r="A13986">
            <v>103143</v>
          </cell>
          <cell r="B13986" t="str">
            <v>Acople a desague hasta 4"(Imperm. membranas</v>
          </cell>
          <cell r="C13986" t="str">
            <v>und</v>
          </cell>
          <cell r="E13986">
            <v>42185</v>
          </cell>
          <cell r="F13986">
            <v>40600</v>
          </cell>
        </row>
        <row r="13987">
          <cell r="A13987">
            <v>103639</v>
          </cell>
          <cell r="B13987" t="str">
            <v>ADAPTADOR MACHO COBRE 1 1/2"</v>
          </cell>
          <cell r="C13987" t="str">
            <v>UN</v>
          </cell>
          <cell r="E13987">
            <v>40571</v>
          </cell>
          <cell r="F13987">
            <v>14500</v>
          </cell>
        </row>
        <row r="13988">
          <cell r="A13988">
            <v>103258</v>
          </cell>
          <cell r="B13988" t="str">
            <v>ADAPTADOR TERMINAL CONDUIT PVC 3/4" **</v>
          </cell>
          <cell r="C13988" t="str">
            <v>UN</v>
          </cell>
          <cell r="E13988">
            <v>42865</v>
          </cell>
          <cell r="F13988">
            <v>250</v>
          </cell>
        </row>
        <row r="13990">
          <cell r="B13990" t="str">
            <v>Tekhne Ltda. Control Integral de Obras</v>
          </cell>
        </row>
        <row r="13994">
          <cell r="B13994" t="str">
            <v>Listado de Insumos</v>
          </cell>
        </row>
        <row r="13996">
          <cell r="A13996">
            <v>43132</v>
          </cell>
          <cell r="C13996" t="str">
            <v>INSTITUTO DISTRITAL DE RECREACION Y</v>
          </cell>
          <cell r="E13996" t="str">
            <v>Página **</v>
          </cell>
        </row>
        <row r="13999">
          <cell r="A13999" t="str">
            <v>Código</v>
          </cell>
          <cell r="B13999" t="str">
            <v>Descripción</v>
          </cell>
          <cell r="D13999" t="str">
            <v>Unidad</v>
          </cell>
          <cell r="F13999" t="str">
            <v>Referencia</v>
          </cell>
        </row>
        <row r="14002">
          <cell r="A14002">
            <v>103613</v>
          </cell>
          <cell r="B14002" t="str">
            <v>ADHESIVO MASTICOL TIPO BOXER</v>
          </cell>
          <cell r="C14002" t="str">
            <v>gln</v>
          </cell>
          <cell r="E14002">
            <v>40526</v>
          </cell>
          <cell r="F14002">
            <v>22433</v>
          </cell>
        </row>
        <row r="14003">
          <cell r="A14003">
            <v>103435</v>
          </cell>
          <cell r="B14003" t="str">
            <v>Alambre de Cobre Desnudo N°6</v>
          </cell>
          <cell r="C14003" t="str">
            <v>ML</v>
          </cell>
          <cell r="E14003">
            <v>40772</v>
          </cell>
          <cell r="F14003">
            <v>3630</v>
          </cell>
        </row>
        <row r="14004">
          <cell r="A14004">
            <v>103542</v>
          </cell>
          <cell r="B14004" t="str">
            <v>Alfajia en aluminio de 11cms</v>
          </cell>
          <cell r="C14004" t="str">
            <v>mL</v>
          </cell>
          <cell r="E14004">
            <v>42836</v>
          </cell>
          <cell r="F14004">
            <v>8658.33</v>
          </cell>
        </row>
        <row r="14005">
          <cell r="A14005">
            <v>104403</v>
          </cell>
          <cell r="B14005" t="str">
            <v>Alfajia en aluminio de 11cms (sumnist+inst)</v>
          </cell>
          <cell r="C14005" t="str">
            <v>mL</v>
          </cell>
          <cell r="E14005">
            <v>41094</v>
          </cell>
          <cell r="F14005">
            <v>35796</v>
          </cell>
        </row>
        <row r="14006">
          <cell r="A14006">
            <v>103412</v>
          </cell>
          <cell r="B14006" t="str">
            <v>Alfajia para Aluzinc calibre 26**</v>
          </cell>
          <cell r="C14006" t="str">
            <v>ml</v>
          </cell>
          <cell r="E14006">
            <v>40467</v>
          </cell>
          <cell r="F14006">
            <v>38790</v>
          </cell>
        </row>
        <row r="14007">
          <cell r="A14007">
            <v>105150</v>
          </cell>
          <cell r="B14007" t="str">
            <v>Alguicida</v>
          </cell>
          <cell r="C14007" t="str">
            <v>gln</v>
          </cell>
          <cell r="E14007">
            <v>42809</v>
          </cell>
          <cell r="F14007">
            <v>20836.900000000001</v>
          </cell>
        </row>
        <row r="14008">
          <cell r="A14008">
            <v>103272</v>
          </cell>
          <cell r="B14008" t="str">
            <v>AMARRE DEXSON 15CM BLANCO</v>
          </cell>
          <cell r="C14008" t="str">
            <v>UN</v>
          </cell>
          <cell r="E14008">
            <v>40432</v>
          </cell>
          <cell r="F14008">
            <v>29</v>
          </cell>
        </row>
        <row r="14009">
          <cell r="A14009">
            <v>103546</v>
          </cell>
          <cell r="B14009" t="str">
            <v>AMARRE TEJA</v>
          </cell>
          <cell r="C14009" t="str">
            <v>UND</v>
          </cell>
          <cell r="E14009">
            <v>40519</v>
          </cell>
          <cell r="F14009">
            <v>120</v>
          </cell>
        </row>
        <row r="14010">
          <cell r="A14010">
            <v>103529</v>
          </cell>
          <cell r="B14010" t="str">
            <v>ANCLAJE QUIMICO Nº5 L=20CM+EPOXICO</v>
          </cell>
          <cell r="C14010" t="str">
            <v>UN</v>
          </cell>
          <cell r="E14010">
            <v>40518</v>
          </cell>
          <cell r="F14010">
            <v>7500</v>
          </cell>
        </row>
        <row r="14011">
          <cell r="A14011">
            <v>103530</v>
          </cell>
          <cell r="B14011" t="str">
            <v>ANCLAJE QUIMICO Nº6 L=20CM+EPOXICO</v>
          </cell>
          <cell r="C14011" t="str">
            <v>UN</v>
          </cell>
          <cell r="E14011">
            <v>40518</v>
          </cell>
          <cell r="F14011">
            <v>8250</v>
          </cell>
        </row>
        <row r="14012">
          <cell r="A14012">
            <v>103531</v>
          </cell>
          <cell r="B14012" t="str">
            <v>ANCLAJE QUIMICO Nº7 L=20CM+EPOXICO</v>
          </cell>
          <cell r="C14012" t="str">
            <v>UN</v>
          </cell>
          <cell r="E14012">
            <v>40518</v>
          </cell>
          <cell r="F14012">
            <v>11250</v>
          </cell>
        </row>
        <row r="14013">
          <cell r="A14013">
            <v>103532</v>
          </cell>
          <cell r="B14013" t="str">
            <v>ANCLAJE QUIMICO Nº8 L=25CM+EPOXICO</v>
          </cell>
          <cell r="C14013" t="str">
            <v>UN</v>
          </cell>
          <cell r="E14013">
            <v>40518</v>
          </cell>
          <cell r="F14013">
            <v>16500</v>
          </cell>
        </row>
        <row r="14014">
          <cell r="A14014">
            <v>103360</v>
          </cell>
          <cell r="B14014" t="str">
            <v>Anclajes para Duro Panel</v>
          </cell>
          <cell r="C14014" t="str">
            <v>und</v>
          </cell>
          <cell r="E14014">
            <v>40464</v>
          </cell>
          <cell r="F14014">
            <v>46795</v>
          </cell>
        </row>
        <row r="14015">
          <cell r="A14015">
            <v>103593</v>
          </cell>
          <cell r="B14015" t="str">
            <v>ANCLAJES PARA ENTREPAÑO EN TABLEX</v>
          </cell>
          <cell r="C14015" t="str">
            <v>und</v>
          </cell>
          <cell r="E14015">
            <v>40534</v>
          </cell>
          <cell r="F14015">
            <v>4000</v>
          </cell>
        </row>
        <row r="14016">
          <cell r="A14016">
            <v>105928</v>
          </cell>
          <cell r="B14016" t="str">
            <v>Anemometro electr. wind Speed</v>
          </cell>
          <cell r="C14016" t="str">
            <v>UN</v>
          </cell>
          <cell r="E14016">
            <v>42648</v>
          </cell>
          <cell r="F14016">
            <v>3764200</v>
          </cell>
        </row>
        <row r="14017">
          <cell r="A14017">
            <v>103220</v>
          </cell>
          <cell r="B14017" t="str">
            <v>ANGULO 2x2 2.44</v>
          </cell>
          <cell r="C14017" t="str">
            <v>und</v>
          </cell>
          <cell r="E14017">
            <v>40581</v>
          </cell>
          <cell r="F14017">
            <v>1807</v>
          </cell>
        </row>
        <row r="14018">
          <cell r="A14018">
            <v>104151</v>
          </cell>
          <cell r="B14018" t="str">
            <v>Angulo 29mmX2.44m</v>
          </cell>
          <cell r="C14018" t="str">
            <v>UN</v>
          </cell>
          <cell r="E14018">
            <v>40742</v>
          </cell>
          <cell r="F14018">
            <v>3000</v>
          </cell>
        </row>
        <row r="14019">
          <cell r="A14019">
            <v>103702</v>
          </cell>
          <cell r="B14019" t="str">
            <v>ARANDELA PRESIÓN ZINCADA 1/2"</v>
          </cell>
          <cell r="C14019" t="str">
            <v>und</v>
          </cell>
          <cell r="E14019">
            <v>41093</v>
          </cell>
          <cell r="F14019">
            <v>67</v>
          </cell>
        </row>
        <row r="14020">
          <cell r="A14020">
            <v>102256</v>
          </cell>
          <cell r="B14020" t="str">
            <v>ARCHIVO RODANTE 3.4 x 0.9 x 2.1 (sum e inst)</v>
          </cell>
          <cell r="C14020" t="str">
            <v>und</v>
          </cell>
          <cell r="E14020">
            <v>40109</v>
          </cell>
          <cell r="F14020">
            <v>2600000</v>
          </cell>
        </row>
        <row r="14021">
          <cell r="A14021">
            <v>102676</v>
          </cell>
          <cell r="B14021" t="str">
            <v>ARCHIVO RODANTE EXISTENTE</v>
          </cell>
          <cell r="C14021" t="str">
            <v>und</v>
          </cell>
          <cell r="E14021">
            <v>40283</v>
          </cell>
          <cell r="F14021">
            <v>605000</v>
          </cell>
        </row>
        <row r="14022">
          <cell r="A14022">
            <v>102675</v>
          </cell>
          <cell r="B14022" t="str">
            <v>ARCHIVO RODANTE EXISTENTE</v>
          </cell>
          <cell r="C14022" t="str">
            <v>und</v>
          </cell>
          <cell r="E14022">
            <v>40283</v>
          </cell>
          <cell r="F14022">
            <v>770000</v>
          </cell>
        </row>
        <row r="14023">
          <cell r="A14023">
            <v>102674</v>
          </cell>
          <cell r="B14023" t="str">
            <v>ARCHIVO RODANTE EXISTENTE</v>
          </cell>
          <cell r="C14023" t="str">
            <v>und</v>
          </cell>
          <cell r="E14023">
            <v>40283</v>
          </cell>
          <cell r="F14023">
            <v>1045000</v>
          </cell>
        </row>
        <row r="14024">
          <cell r="A14024">
            <v>104647</v>
          </cell>
          <cell r="B14024" t="str">
            <v>ARENA SILICE</v>
          </cell>
          <cell r="C14024" t="str">
            <v>KG</v>
          </cell>
          <cell r="E14024">
            <v>41178</v>
          </cell>
          <cell r="F14024">
            <v>285</v>
          </cell>
        </row>
        <row r="14025">
          <cell r="A14025">
            <v>103448</v>
          </cell>
          <cell r="B14025" t="str">
            <v>ARNES</v>
          </cell>
          <cell r="C14025" t="str">
            <v>DD</v>
          </cell>
          <cell r="E14025">
            <v>41183</v>
          </cell>
          <cell r="F14025">
            <v>2500</v>
          </cell>
        </row>
        <row r="14026">
          <cell r="A14026">
            <v>103538</v>
          </cell>
          <cell r="B14026" t="str">
            <v>ARNES 4 ARGOLLAS (ARSEG)</v>
          </cell>
          <cell r="C14026" t="str">
            <v>UND</v>
          </cell>
          <cell r="E14026">
            <v>41095</v>
          </cell>
          <cell r="F14026">
            <v>267682</v>
          </cell>
        </row>
        <row r="14027">
          <cell r="A14027">
            <v>104250</v>
          </cell>
          <cell r="B14027" t="str">
            <v>Arrancador Motobomba direct.trifasico 10 a16A</v>
          </cell>
          <cell r="C14027" t="str">
            <v>und</v>
          </cell>
          <cell r="E14027">
            <v>40960</v>
          </cell>
          <cell r="F14027">
            <v>210040</v>
          </cell>
        </row>
        <row r="14028">
          <cell r="A14028">
            <v>103307</v>
          </cell>
          <cell r="B14028" t="str">
            <v>Arrancador para Motobomba 2 A 4A A 110/220V.</v>
          </cell>
          <cell r="C14028" t="str">
            <v>und</v>
          </cell>
          <cell r="E14028">
            <v>42605</v>
          </cell>
          <cell r="F14028">
            <v>208800</v>
          </cell>
        </row>
        <row r="14029">
          <cell r="A14029">
            <v>103747</v>
          </cell>
          <cell r="B14029" t="str">
            <v>ASOLEADORA PLÁSTICA</v>
          </cell>
          <cell r="C14029" t="str">
            <v>UN</v>
          </cell>
          <cell r="E14029">
            <v>41052</v>
          </cell>
          <cell r="F14029">
            <v>214318</v>
          </cell>
        </row>
        <row r="14030">
          <cell r="A14030">
            <v>102567</v>
          </cell>
          <cell r="B14030" t="str">
            <v>Aspersor de Rotor</v>
          </cell>
          <cell r="C14030" t="str">
            <v>UN</v>
          </cell>
          <cell r="E14030">
            <v>40234</v>
          </cell>
          <cell r="F14030">
            <v>385000</v>
          </cell>
        </row>
        <row r="14031">
          <cell r="A14031">
            <v>105125</v>
          </cell>
          <cell r="B14031" t="str">
            <v>Aspiradora cabezote en bronce cromado</v>
          </cell>
          <cell r="C14031" t="str">
            <v>UN</v>
          </cell>
          <cell r="E14031">
            <v>42873</v>
          </cell>
          <cell r="F14031">
            <v>1171393</v>
          </cell>
        </row>
        <row r="14032">
          <cell r="A14032">
            <v>105129</v>
          </cell>
          <cell r="B14032" t="str">
            <v>Aspiradora plastica de 8 ruedas Cabezote plastico</v>
          </cell>
          <cell r="C14032" t="str">
            <v>UN</v>
          </cell>
          <cell r="E14032">
            <v>42873</v>
          </cell>
          <cell r="F14032">
            <v>73587.86</v>
          </cell>
        </row>
        <row r="14033">
          <cell r="A14033">
            <v>106027</v>
          </cell>
          <cell r="B14033" t="str">
            <v>Aviso(50x100cm)marco Tubo Cuadrado</v>
          </cell>
          <cell r="C14033" t="str">
            <v>UN</v>
          </cell>
          <cell r="E14033">
            <v>42699</v>
          </cell>
          <cell r="F14033">
            <v>162400</v>
          </cell>
        </row>
        <row r="14034">
          <cell r="A14034">
            <v>103240</v>
          </cell>
          <cell r="B14034" t="str">
            <v>BALA METALAR 150 MULTIV 110/277</v>
          </cell>
          <cell r="C14034" t="str">
            <v>UN</v>
          </cell>
          <cell r="E14034">
            <v>40431</v>
          </cell>
          <cell r="F14034">
            <v>112056</v>
          </cell>
        </row>
        <row r="14035">
          <cell r="A14035">
            <v>103243</v>
          </cell>
          <cell r="B14035" t="str">
            <v>BALASTO ELECTRONICO 2 x 32W-120 voltios</v>
          </cell>
          <cell r="C14035" t="str">
            <v>UND</v>
          </cell>
          <cell r="E14035">
            <v>41564</v>
          </cell>
          <cell r="F14035">
            <v>18560</v>
          </cell>
        </row>
        <row r="14036">
          <cell r="A14036">
            <v>103614</v>
          </cell>
          <cell r="B14036" t="str">
            <v>BALDOSA RETAL DE MARMOL</v>
          </cell>
          <cell r="C14036" t="str">
            <v>M2</v>
          </cell>
          <cell r="E14036">
            <v>40557</v>
          </cell>
          <cell r="F14036">
            <v>29500</v>
          </cell>
        </row>
        <row r="14037">
          <cell r="A14037">
            <v>103617</v>
          </cell>
          <cell r="B14037" t="str">
            <v>BALDOSA RETAL DE MARMOL 35X60</v>
          </cell>
          <cell r="C14037" t="str">
            <v>M2</v>
          </cell>
          <cell r="E14037">
            <v>40557</v>
          </cell>
          <cell r="F14037">
            <v>118499</v>
          </cell>
        </row>
        <row r="14038">
          <cell r="A14038">
            <v>103624</v>
          </cell>
          <cell r="B14038" t="str">
            <v>BALDOSA RETAL DE MARMOL NEGRO SAN GIL</v>
          </cell>
          <cell r="C14038" t="str">
            <v>M2</v>
          </cell>
          <cell r="E14038">
            <v>40557</v>
          </cell>
          <cell r="F14038">
            <v>32082</v>
          </cell>
        </row>
        <row r="14039">
          <cell r="A14039">
            <v>104013</v>
          </cell>
          <cell r="B14039" t="str">
            <v>BALINERAS PARA RODAMIENTO DE RIEL</v>
          </cell>
          <cell r="C14039" t="str">
            <v>UND</v>
          </cell>
          <cell r="E14039">
            <v>40638</v>
          </cell>
          <cell r="F14039">
            <v>14000</v>
          </cell>
        </row>
        <row r="14040">
          <cell r="A14040">
            <v>103635</v>
          </cell>
          <cell r="B14040" t="str">
            <v>BANCA PLASTICA EN POLIPROPILENO SIN</v>
          </cell>
          <cell r="C14040" t="str">
            <v>ML</v>
          </cell>
          <cell r="E14040">
            <v>40568</v>
          </cell>
          <cell r="F14040">
            <v>335865</v>
          </cell>
        </row>
        <row r="14041">
          <cell r="A14041">
            <v>104026</v>
          </cell>
          <cell r="B14041" t="str">
            <v>Bandeja AceroInoxi.Cal.18+rejilla varilla 3/8"-304</v>
          </cell>
          <cell r="C14041" t="str">
            <v>UN</v>
          </cell>
          <cell r="E14041">
            <v>40640</v>
          </cell>
          <cell r="F14041">
            <v>1624000</v>
          </cell>
        </row>
        <row r="14042">
          <cell r="A14042">
            <v>106663</v>
          </cell>
          <cell r="B14042" t="str">
            <v>BANDEJA CABLOFIL 54*300*3 Mts</v>
          </cell>
          <cell r="C14042" t="str">
            <v>ML</v>
          </cell>
          <cell r="E14042">
            <v>43084</v>
          </cell>
          <cell r="F14042">
            <v>21767</v>
          </cell>
        </row>
        <row r="14043">
          <cell r="A14043">
            <v>106662</v>
          </cell>
          <cell r="B14043" t="str">
            <v>BANDEJA CABLOFIL 54*400*3 Mts</v>
          </cell>
          <cell r="C14043" t="str">
            <v>ML</v>
          </cell>
          <cell r="E14043">
            <v>43084</v>
          </cell>
          <cell r="F14043">
            <v>27194</v>
          </cell>
        </row>
        <row r="14044">
          <cell r="A14044">
            <v>104032</v>
          </cell>
          <cell r="B14044" t="str">
            <v>BANDEJA DE FIBRA OPTICA (CAJA</v>
          </cell>
          <cell r="C14044" t="str">
            <v>UND</v>
          </cell>
          <cell r="E14044">
            <v>40641</v>
          </cell>
          <cell r="F14044">
            <v>290000</v>
          </cell>
        </row>
        <row r="14045">
          <cell r="A14045">
            <v>106160</v>
          </cell>
          <cell r="B14045" t="str">
            <v>Bandeja TipoDucto</v>
          </cell>
          <cell r="C14045" t="str">
            <v>ML</v>
          </cell>
          <cell r="E14045">
            <v>42833</v>
          </cell>
          <cell r="F14045">
            <v>44377</v>
          </cell>
        </row>
        <row r="14046">
          <cell r="A14046">
            <v>106159</v>
          </cell>
          <cell r="B14046" t="str">
            <v>BandejaTipoDucto(5x50cm)LamCal16+Pint.El(NO</v>
          </cell>
          <cell r="C14046" t="str">
            <v>ML</v>
          </cell>
          <cell r="E14046">
            <v>42833</v>
          </cell>
          <cell r="F14046">
            <v>51546</v>
          </cell>
        </row>
        <row r="14047">
          <cell r="A14047">
            <v>103561</v>
          </cell>
          <cell r="B14047" t="str">
            <v>Baranda Curva Ø1 1/2"+Plat.20x20 -</v>
          </cell>
          <cell r="C14047" t="str">
            <v>mL</v>
          </cell>
          <cell r="E14047">
            <v>40521</v>
          </cell>
          <cell r="F14047">
            <v>90000</v>
          </cell>
        </row>
        <row r="14048">
          <cell r="A14048">
            <v>103019</v>
          </cell>
          <cell r="B14048" t="str">
            <v>BARNIZ 559 PINTUCO **</v>
          </cell>
          <cell r="C14048" t="str">
            <v>GN</v>
          </cell>
          <cell r="E14048">
            <v>40884</v>
          </cell>
          <cell r="F14048">
            <v>43000</v>
          </cell>
        </row>
        <row r="14049">
          <cell r="A14049">
            <v>106453</v>
          </cell>
          <cell r="B14049" t="str">
            <v>Barra Para Pasamanos</v>
          </cell>
          <cell r="C14049" t="str">
            <v>UN</v>
          </cell>
          <cell r="E14049">
            <v>42940</v>
          </cell>
          <cell r="F14049">
            <v>78064</v>
          </cell>
        </row>
        <row r="14050">
          <cell r="A14050">
            <v>103370</v>
          </cell>
          <cell r="B14050" t="str">
            <v>Barraje para neutros de 30 circuitos Legran- tierr</v>
          </cell>
          <cell r="C14050" t="str">
            <v>UN</v>
          </cell>
          <cell r="E14050">
            <v>42773</v>
          </cell>
          <cell r="F14050">
            <v>103370</v>
          </cell>
        </row>
        <row r="14051">
          <cell r="A14051">
            <v>103739</v>
          </cell>
          <cell r="B14051" t="str">
            <v>BASE CILINDRO CANECA M-120</v>
          </cell>
          <cell r="C14051" t="str">
            <v>UN</v>
          </cell>
          <cell r="E14051">
            <v>41079</v>
          </cell>
          <cell r="F14051">
            <v>30000</v>
          </cell>
        </row>
        <row r="14053">
          <cell r="B14053" t="str">
            <v>Tekhne Ltda. Control Integral de Obras</v>
          </cell>
        </row>
        <row r="14057">
          <cell r="B14057" t="str">
            <v>Listado de Insumos</v>
          </cell>
        </row>
        <row r="14059">
          <cell r="A14059">
            <v>43132</v>
          </cell>
          <cell r="C14059" t="str">
            <v>INSTITUTO DISTRITAL DE RECREACION Y</v>
          </cell>
          <cell r="E14059" t="str">
            <v>Página **</v>
          </cell>
        </row>
        <row r="14062">
          <cell r="A14062" t="str">
            <v>Código</v>
          </cell>
          <cell r="B14062" t="str">
            <v>Descripción</v>
          </cell>
          <cell r="D14062" t="str">
            <v>Unidad</v>
          </cell>
          <cell r="F14062" t="str">
            <v>Referencia</v>
          </cell>
        </row>
        <row r="14065">
          <cell r="A14065">
            <v>103755</v>
          </cell>
          <cell r="B14065" t="str">
            <v>BASE PLASTICA PARASOL</v>
          </cell>
          <cell r="C14065" t="str">
            <v>UN</v>
          </cell>
          <cell r="E14065">
            <v>41080</v>
          </cell>
          <cell r="F14065">
            <v>80000</v>
          </cell>
        </row>
        <row r="14066">
          <cell r="A14066">
            <v>103291</v>
          </cell>
          <cell r="B14066" t="str">
            <v>BASES MESON GRANITO NEGRO SAN</v>
          </cell>
          <cell r="C14066" t="str">
            <v>UN</v>
          </cell>
          <cell r="E14066">
            <v>42612</v>
          </cell>
          <cell r="F14066">
            <v>130000</v>
          </cell>
        </row>
        <row r="14067">
          <cell r="A14067">
            <v>103250</v>
          </cell>
          <cell r="B14067" t="str">
            <v>BAYETILLA</v>
          </cell>
          <cell r="C14067" t="str">
            <v>UN</v>
          </cell>
          <cell r="E14067">
            <v>42858</v>
          </cell>
          <cell r="F14067">
            <v>3566</v>
          </cell>
        </row>
        <row r="14068">
          <cell r="A14068">
            <v>105151</v>
          </cell>
          <cell r="B14068" t="str">
            <v>Bicarbinato de Sodio</v>
          </cell>
          <cell r="C14068" t="str">
            <v>kg</v>
          </cell>
          <cell r="E14068">
            <v>42810</v>
          </cell>
          <cell r="F14068">
            <v>2896.01</v>
          </cell>
        </row>
        <row r="14069">
          <cell r="A14069">
            <v>103995</v>
          </cell>
          <cell r="B14069" t="str">
            <v>BLOQUE MADERA 18X18X3 MTS</v>
          </cell>
          <cell r="C14069" t="str">
            <v>UND</v>
          </cell>
          <cell r="E14069">
            <v>40634</v>
          </cell>
          <cell r="F14069">
            <v>382800</v>
          </cell>
        </row>
        <row r="14070">
          <cell r="A14070">
            <v>104003</v>
          </cell>
          <cell r="B14070" t="str">
            <v>BOLILLO SAPAN 10mm PARA TARUGO 2.70mts</v>
          </cell>
          <cell r="C14070" t="str">
            <v>UND</v>
          </cell>
          <cell r="E14070">
            <v>40637</v>
          </cell>
          <cell r="F14070">
            <v>21900</v>
          </cell>
        </row>
        <row r="14071">
          <cell r="A14071">
            <v>104121</v>
          </cell>
          <cell r="B14071" t="str">
            <v>bombilla 150 W Sodio</v>
          </cell>
          <cell r="C14071" t="str">
            <v>UN</v>
          </cell>
          <cell r="E14071">
            <v>41081</v>
          </cell>
          <cell r="F14071">
            <v>22920</v>
          </cell>
        </row>
        <row r="14072">
          <cell r="A14072">
            <v>104120</v>
          </cell>
          <cell r="B14072" t="str">
            <v>bombilla 70 W Sodio</v>
          </cell>
          <cell r="C14072" t="str">
            <v>UN</v>
          </cell>
          <cell r="E14072">
            <v>41081</v>
          </cell>
          <cell r="F14072">
            <v>14152</v>
          </cell>
        </row>
        <row r="14073">
          <cell r="A14073">
            <v>102525</v>
          </cell>
          <cell r="B14073" t="str">
            <v>BOMBILLA METAL HALIDE 2000W</v>
          </cell>
          <cell r="C14073" t="str">
            <v>UN</v>
          </cell>
          <cell r="E14073">
            <v>40226</v>
          </cell>
          <cell r="F14073">
            <v>434436</v>
          </cell>
        </row>
        <row r="14074">
          <cell r="A14074">
            <v>103685</v>
          </cell>
          <cell r="B14074" t="str">
            <v>Boquilla esp. modif. STON MIX BOQ. LATEX **</v>
          </cell>
          <cell r="C14074" t="str">
            <v>KG</v>
          </cell>
          <cell r="E14074">
            <v>42663</v>
          </cell>
          <cell r="F14074">
            <v>3689</v>
          </cell>
        </row>
        <row r="14075">
          <cell r="A14075">
            <v>103416</v>
          </cell>
          <cell r="B14075" t="str">
            <v>Boquilla para piso**</v>
          </cell>
          <cell r="C14075" t="str">
            <v>kg</v>
          </cell>
          <cell r="E14075">
            <v>40467</v>
          </cell>
          <cell r="F14075">
            <v>3650</v>
          </cell>
        </row>
        <row r="14076">
          <cell r="A14076">
            <v>104262</v>
          </cell>
          <cell r="B14076" t="str">
            <v>BORNA N°12</v>
          </cell>
          <cell r="C14076" t="str">
            <v>UN</v>
          </cell>
          <cell r="E14076">
            <v>40960</v>
          </cell>
          <cell r="F14076">
            <v>1241</v>
          </cell>
        </row>
        <row r="14077">
          <cell r="A14077">
            <v>105912</v>
          </cell>
          <cell r="B14077" t="str">
            <v>Boton fluxom. sanitario TOTO</v>
          </cell>
          <cell r="C14077" t="str">
            <v>und</v>
          </cell>
          <cell r="E14077">
            <v>42628</v>
          </cell>
          <cell r="F14077">
            <v>91640</v>
          </cell>
        </row>
        <row r="14078">
          <cell r="A14078">
            <v>104388</v>
          </cell>
          <cell r="B14078" t="str">
            <v>BRAZO LUMINARIA 1 1/2"</v>
          </cell>
          <cell r="C14078" t="str">
            <v>UN</v>
          </cell>
          <cell r="E14078">
            <v>41081</v>
          </cell>
          <cell r="F14078">
            <v>75000</v>
          </cell>
        </row>
        <row r="14079">
          <cell r="A14079">
            <v>103535</v>
          </cell>
          <cell r="B14079" t="str">
            <v>BREAKER 300 AMP LG</v>
          </cell>
          <cell r="C14079" t="str">
            <v>UN</v>
          </cell>
          <cell r="E14079">
            <v>40519</v>
          </cell>
          <cell r="F14079">
            <v>596240</v>
          </cell>
        </row>
        <row r="14080">
          <cell r="A14080">
            <v>103855</v>
          </cell>
          <cell r="B14080" t="str">
            <v>Breaker Ench 1x20A (NO USAR)</v>
          </cell>
          <cell r="C14080" t="str">
            <v>UN</v>
          </cell>
          <cell r="E14080">
            <v>42857</v>
          </cell>
          <cell r="F14080">
            <v>8500</v>
          </cell>
        </row>
        <row r="14081">
          <cell r="A14081">
            <v>102520</v>
          </cell>
          <cell r="B14081" t="str">
            <v>Breaker Ench. 1X30A (NO USAR)</v>
          </cell>
          <cell r="C14081" t="str">
            <v>und</v>
          </cell>
          <cell r="E14081">
            <v>40226</v>
          </cell>
          <cell r="F14081">
            <v>7802</v>
          </cell>
        </row>
        <row r="14082">
          <cell r="A14082">
            <v>104651</v>
          </cell>
          <cell r="B14082" t="str">
            <v>Breaker Ench. 1x30A LMX (NO USAR)</v>
          </cell>
          <cell r="C14082" t="str">
            <v>UN</v>
          </cell>
          <cell r="E14082">
            <v>41072</v>
          </cell>
          <cell r="F14082">
            <v>25724</v>
          </cell>
        </row>
        <row r="14083">
          <cell r="A14083">
            <v>103433</v>
          </cell>
          <cell r="B14083" t="str">
            <v>Breaker Ench. 2x20A</v>
          </cell>
          <cell r="C14083" t="str">
            <v>UN</v>
          </cell>
          <cell r="E14083">
            <v>41169</v>
          </cell>
          <cell r="F14083">
            <v>25724</v>
          </cell>
        </row>
        <row r="14084">
          <cell r="A14084">
            <v>103608</v>
          </cell>
          <cell r="B14084" t="str">
            <v>Breaker Ench. 3x50A L/nex</v>
          </cell>
          <cell r="C14084" t="str">
            <v>und</v>
          </cell>
          <cell r="E14084">
            <v>42998</v>
          </cell>
          <cell r="F14084">
            <v>38000</v>
          </cell>
        </row>
        <row r="14085">
          <cell r="A14085">
            <v>104171</v>
          </cell>
          <cell r="B14085" t="str">
            <v>Breaker Ench. 3x60A</v>
          </cell>
          <cell r="C14085" t="str">
            <v>UND</v>
          </cell>
          <cell r="E14085">
            <v>40778</v>
          </cell>
          <cell r="F14085">
            <v>116000</v>
          </cell>
        </row>
        <row r="14086">
          <cell r="A14086">
            <v>103432</v>
          </cell>
          <cell r="B14086" t="str">
            <v>Breaker Enchufable 1x15A</v>
          </cell>
          <cell r="C14086" t="str">
            <v>UN</v>
          </cell>
          <cell r="E14086">
            <v>40883</v>
          </cell>
          <cell r="F14086">
            <v>8310</v>
          </cell>
        </row>
        <row r="14087">
          <cell r="A14087">
            <v>104025</v>
          </cell>
          <cell r="B14087" t="str">
            <v>BREAKER TOTALIZADOR 1000AMP - 1250AMP</v>
          </cell>
          <cell r="C14087" t="str">
            <v>UND</v>
          </cell>
          <cell r="E14087">
            <v>42775</v>
          </cell>
          <cell r="F14087">
            <v>4495820</v>
          </cell>
        </row>
        <row r="14088">
          <cell r="A14088">
            <v>103066</v>
          </cell>
          <cell r="B14088" t="str">
            <v>BROCA 1/2"</v>
          </cell>
          <cell r="C14088" t="str">
            <v>UN</v>
          </cell>
          <cell r="E14088">
            <v>40389</v>
          </cell>
          <cell r="F14088">
            <v>2900</v>
          </cell>
        </row>
        <row r="14089">
          <cell r="A14089">
            <v>103680</v>
          </cell>
          <cell r="B14089" t="str">
            <v>BROCA TUGSTENO 5/16 X 4" DEWALT</v>
          </cell>
          <cell r="C14089" t="str">
            <v>UND</v>
          </cell>
          <cell r="E14089">
            <v>42996</v>
          </cell>
          <cell r="F14089">
            <v>7800</v>
          </cell>
        </row>
        <row r="14090">
          <cell r="A14090">
            <v>103249</v>
          </cell>
          <cell r="B14090" t="str">
            <v>BROCHA DE NYLON 4" PROFESIONAL</v>
          </cell>
          <cell r="C14090" t="str">
            <v>UND</v>
          </cell>
          <cell r="E14090">
            <v>42992</v>
          </cell>
          <cell r="F14090">
            <v>9447</v>
          </cell>
        </row>
        <row r="14091">
          <cell r="A14091">
            <v>103306</v>
          </cell>
          <cell r="B14091" t="str">
            <v>Buje de 21/2" a 11/2" PVC</v>
          </cell>
          <cell r="C14091" t="str">
            <v>und</v>
          </cell>
          <cell r="E14091">
            <v>42612</v>
          </cell>
          <cell r="F14091">
            <v>4173</v>
          </cell>
        </row>
        <row r="14092">
          <cell r="A14092">
            <v>103677</v>
          </cell>
          <cell r="B14092" t="str">
            <v>BUJE SANITARIO SOLDADO 4X3"</v>
          </cell>
          <cell r="C14092" t="str">
            <v>UN</v>
          </cell>
          <cell r="E14092">
            <v>40596</v>
          </cell>
          <cell r="F14092">
            <v>6424</v>
          </cell>
        </row>
        <row r="14093">
          <cell r="A14093">
            <v>103159</v>
          </cell>
          <cell r="B14093" t="str">
            <v>CABLE 3#2/0 cobre AWG 15Kv XLPE</v>
          </cell>
          <cell r="C14093" t="str">
            <v>mL</v>
          </cell>
          <cell r="E14093">
            <v>40417</v>
          </cell>
          <cell r="F14093">
            <v>100900</v>
          </cell>
        </row>
        <row r="14094">
          <cell r="A14094">
            <v>100924</v>
          </cell>
          <cell r="B14094" t="str">
            <v>CABLE Alum. Aisl. 6 THW</v>
          </cell>
          <cell r="C14094" t="str">
            <v>ML</v>
          </cell>
          <cell r="E14094">
            <v>42899</v>
          </cell>
          <cell r="F14094">
            <v>1134</v>
          </cell>
        </row>
        <row r="14095">
          <cell r="A14095">
            <v>102275</v>
          </cell>
          <cell r="B14095" t="str">
            <v>CABLE cobre THHN 90-600V 3/0 AWG</v>
          </cell>
          <cell r="C14095" t="str">
            <v>mL</v>
          </cell>
          <cell r="E14095">
            <v>42976</v>
          </cell>
          <cell r="F14095">
            <v>25650</v>
          </cell>
        </row>
        <row r="14096">
          <cell r="A14096">
            <v>101726</v>
          </cell>
          <cell r="B14096" t="str">
            <v>CABLE cobre THHN 90 - 600V 2/0 AWG **</v>
          </cell>
          <cell r="C14096" t="str">
            <v>mL</v>
          </cell>
          <cell r="E14096">
            <v>42976</v>
          </cell>
          <cell r="F14096">
            <v>20200</v>
          </cell>
        </row>
        <row r="14097">
          <cell r="A14097">
            <v>104251</v>
          </cell>
          <cell r="B14097" t="str">
            <v>Cable de control AWG 3X18</v>
          </cell>
          <cell r="C14097" t="str">
            <v>ML</v>
          </cell>
          <cell r="E14097">
            <v>40960</v>
          </cell>
          <cell r="F14097">
            <v>3126</v>
          </cell>
        </row>
        <row r="14098">
          <cell r="A14098">
            <v>103845</v>
          </cell>
          <cell r="B14098" t="str">
            <v>cable duplex 2 x14</v>
          </cell>
          <cell r="C14098" t="str">
            <v>ML</v>
          </cell>
          <cell r="E14098">
            <v>42998</v>
          </cell>
          <cell r="F14098">
            <v>1815</v>
          </cell>
        </row>
        <row r="14099">
          <cell r="A14099">
            <v>104097</v>
          </cell>
          <cell r="B14099" t="str">
            <v>CABLE DUPLEX 2X10 AWG</v>
          </cell>
          <cell r="C14099" t="str">
            <v>ML</v>
          </cell>
          <cell r="E14099">
            <v>40688</v>
          </cell>
          <cell r="F14099">
            <v>8217</v>
          </cell>
        </row>
        <row r="14101">
          <cell r="A14101">
            <v>101722</v>
          </cell>
          <cell r="B14101" t="str">
            <v>CABLE TRIPLEX 3X2/0 XLPE MV-90 15kV **</v>
          </cell>
          <cell r="C14101" t="str">
            <v>mL</v>
          </cell>
          <cell r="D14101">
            <v>201705</v>
          </cell>
          <cell r="E14101">
            <v>40499</v>
          </cell>
          <cell r="F14101">
            <v>176757</v>
          </cell>
        </row>
        <row r="14103">
          <cell r="A14103">
            <v>103286</v>
          </cell>
          <cell r="B14103" t="str">
            <v>CAJA D/PASO 20X25 LUMINEX **</v>
          </cell>
          <cell r="C14103" t="str">
            <v>UN</v>
          </cell>
          <cell r="E14103">
            <v>40435</v>
          </cell>
          <cell r="F14103">
            <v>34610</v>
          </cell>
        </row>
        <row r="14104">
          <cell r="A14104">
            <v>103366</v>
          </cell>
          <cell r="B14104" t="str">
            <v>CAJA D/PASO 28X28X15cm LUMINEX</v>
          </cell>
          <cell r="C14104" t="str">
            <v>UN</v>
          </cell>
          <cell r="E14104">
            <v>41172</v>
          </cell>
          <cell r="F14104">
            <v>55448</v>
          </cell>
        </row>
        <row r="14105">
          <cell r="A14105">
            <v>105554</v>
          </cell>
          <cell r="B14105" t="str">
            <v>CAJA D/PASO 40X40X20 METALICA pint</v>
          </cell>
          <cell r="C14105" t="str">
            <v>UN</v>
          </cell>
          <cell r="E14105">
            <v>42835</v>
          </cell>
          <cell r="F14105">
            <v>77000</v>
          </cell>
        </row>
        <row r="14106">
          <cell r="A14106">
            <v>104069</v>
          </cell>
          <cell r="B14106" t="str">
            <v>CAJA D/PASO 40X40X25cm</v>
          </cell>
          <cell r="C14106" t="str">
            <v>UN</v>
          </cell>
          <cell r="E14106">
            <v>40668</v>
          </cell>
          <cell r="F14106">
            <v>632000</v>
          </cell>
        </row>
        <row r="14107">
          <cell r="A14107">
            <v>103668</v>
          </cell>
          <cell r="B14107" t="str">
            <v>CAJA PLASTICA CONDUIT DOBLE FONDO REF</v>
          </cell>
          <cell r="C14107" t="str">
            <v>UND</v>
          </cell>
          <cell r="E14107">
            <v>40591</v>
          </cell>
          <cell r="F14107">
            <v>2800</v>
          </cell>
        </row>
        <row r="14108">
          <cell r="A14108">
            <v>106000</v>
          </cell>
          <cell r="B14108" t="str">
            <v>CALDERA DE 40 BHP</v>
          </cell>
          <cell r="C14108" t="str">
            <v>UN</v>
          </cell>
          <cell r="E14108">
            <v>42671</v>
          </cell>
          <cell r="F14108">
            <v>81548</v>
          </cell>
        </row>
        <row r="14109">
          <cell r="A14109">
            <v>103684</v>
          </cell>
          <cell r="B14109" t="str">
            <v>CALENTADOR ELECT.TRIFASICO SM 700</v>
          </cell>
          <cell r="C14109" t="str">
            <v>UND</v>
          </cell>
          <cell r="E14109">
            <v>40940</v>
          </cell>
          <cell r="F14109">
            <v>599900</v>
          </cell>
        </row>
        <row r="14110">
          <cell r="A14110">
            <v>103049</v>
          </cell>
          <cell r="B14110" t="str">
            <v>CANAL 92MM 3X5/8" LONG 2.44M CAL 20</v>
          </cell>
          <cell r="C14110" t="str">
            <v>UN</v>
          </cell>
          <cell r="E14110">
            <v>40387</v>
          </cell>
          <cell r="F14110">
            <v>14800</v>
          </cell>
        </row>
        <row r="14111">
          <cell r="A14111">
            <v>103663</v>
          </cell>
          <cell r="B14111" t="str">
            <v>canal desarrollo 1.22m lam galv cal 18 (sum+inst)</v>
          </cell>
          <cell r="C14111" t="str">
            <v>ML</v>
          </cell>
          <cell r="E14111">
            <v>40590</v>
          </cell>
          <cell r="F14111">
            <v>75000</v>
          </cell>
        </row>
        <row r="14112">
          <cell r="A14112">
            <v>103182</v>
          </cell>
          <cell r="B14112" t="str">
            <v>CANALETA 20X20MM 2M ND</v>
          </cell>
          <cell r="C14112" t="str">
            <v>UN</v>
          </cell>
          <cell r="E14112">
            <v>40420</v>
          </cell>
          <cell r="F14112">
            <v>4756</v>
          </cell>
        </row>
        <row r="14113">
          <cell r="A14113">
            <v>101545</v>
          </cell>
          <cell r="B14113" t="str">
            <v>CANALETA 90 FV ANTIGRANIZO</v>
          </cell>
          <cell r="C14113" t="str">
            <v>UN</v>
          </cell>
          <cell r="E14113">
            <v>42382</v>
          </cell>
          <cell r="F14113">
            <v>582900</v>
          </cell>
        </row>
        <row r="14114">
          <cell r="A14114">
            <v>103336</v>
          </cell>
          <cell r="B14114" t="str">
            <v>Canaleta met. cal 22 pint. electrost. 15x4 (2.4m)</v>
          </cell>
          <cell r="C14114" t="str">
            <v>UN</v>
          </cell>
          <cell r="E14114">
            <v>40450</v>
          </cell>
          <cell r="F14114">
            <v>49880</v>
          </cell>
        </row>
        <row r="14115">
          <cell r="A14115">
            <v>103904</v>
          </cell>
          <cell r="B14115" t="str">
            <v>CANALETA METALICA pintura electros.12x5cm</v>
          </cell>
          <cell r="C14115" t="str">
            <v>UN</v>
          </cell>
          <cell r="E14115">
            <v>41073</v>
          </cell>
          <cell r="F14115">
            <v>43291</v>
          </cell>
        </row>
        <row r="14116">
          <cell r="A14116">
            <v>103251</v>
          </cell>
          <cell r="B14116" t="str">
            <v>CANALETA PLASTICA 20X20MM (2M ND)</v>
          </cell>
          <cell r="C14116" t="str">
            <v>UND</v>
          </cell>
          <cell r="E14116">
            <v>40431</v>
          </cell>
          <cell r="F14116">
            <v>4100</v>
          </cell>
        </row>
        <row r="14118">
          <cell r="B14118" t="str">
            <v>Tekhne Ltda. Control Integral de Obras</v>
          </cell>
        </row>
        <row r="14122">
          <cell r="B14122" t="str">
            <v>Listado de Insumos</v>
          </cell>
        </row>
        <row r="14124">
          <cell r="A14124">
            <v>43132</v>
          </cell>
          <cell r="C14124" t="str">
            <v>INSTITUTO DISTRITAL DE RECREACION Y</v>
          </cell>
          <cell r="E14124" t="str">
            <v>Página **</v>
          </cell>
        </row>
        <row r="14127">
          <cell r="A14127" t="str">
            <v>Código</v>
          </cell>
          <cell r="B14127" t="str">
            <v>Descripción</v>
          </cell>
          <cell r="D14127" t="str">
            <v>Unidad</v>
          </cell>
          <cell r="F14127" t="str">
            <v>Referencia</v>
          </cell>
        </row>
        <row r="14130">
          <cell r="A14130">
            <v>104258</v>
          </cell>
          <cell r="B14130" t="str">
            <v>CANALETA PLASTICA 32X12 POR 2m</v>
          </cell>
          <cell r="C14130" t="str">
            <v>UN</v>
          </cell>
          <cell r="E14130">
            <v>40960</v>
          </cell>
          <cell r="F14130">
            <v>8688</v>
          </cell>
        </row>
        <row r="14131">
          <cell r="A14131">
            <v>104088</v>
          </cell>
          <cell r="B14131" t="str">
            <v>CAPATAZ (Prestac:60.15%)</v>
          </cell>
          <cell r="C14131" t="str">
            <v>dd</v>
          </cell>
          <cell r="E14131">
            <v>40679</v>
          </cell>
          <cell r="F14131">
            <v>88083</v>
          </cell>
        </row>
        <row r="14132">
          <cell r="A14132">
            <v>105729</v>
          </cell>
          <cell r="B14132" t="str">
            <v>CARTELERA INFORMATIVA ALUMINIO (2X1</v>
          </cell>
          <cell r="C14132" t="str">
            <v>und</v>
          </cell>
          <cell r="E14132">
            <v>42409</v>
          </cell>
          <cell r="F14132">
            <v>577680</v>
          </cell>
        </row>
        <row r="14134">
          <cell r="A14134">
            <v>100617</v>
          </cell>
          <cell r="B14134" t="str">
            <v>CASETON EN LONA 0.35m***</v>
          </cell>
          <cell r="C14134" t="str">
            <v>M2</v>
          </cell>
          <cell r="D14134">
            <v>0</v>
          </cell>
          <cell r="E14134">
            <v>40339</v>
          </cell>
          <cell r="F14134">
            <v>14616</v>
          </cell>
        </row>
        <row r="14135">
          <cell r="A14135">
            <v>100733</v>
          </cell>
          <cell r="B14135" t="str">
            <v>CASETON EN LONA 0.52 m***</v>
          </cell>
          <cell r="C14135" t="str">
            <v>M2</v>
          </cell>
          <cell r="D14135">
            <v>0</v>
          </cell>
          <cell r="E14135">
            <v>40339</v>
          </cell>
          <cell r="F14135">
            <v>16588</v>
          </cell>
        </row>
        <row r="14137">
          <cell r="A14137">
            <v>104562</v>
          </cell>
          <cell r="B14137" t="str">
            <v>CATALIZADOR PINTURA POLIURETANO (1/8</v>
          </cell>
          <cell r="C14137" t="str">
            <v>GL</v>
          </cell>
          <cell r="E14137">
            <v>41169</v>
          </cell>
          <cell r="F14137">
            <v>32000</v>
          </cell>
        </row>
        <row r="14138">
          <cell r="A14138">
            <v>104649</v>
          </cell>
          <cell r="B14138" t="str">
            <v>CAUCHO GRANULADO</v>
          </cell>
          <cell r="C14138" t="str">
            <v>KG</v>
          </cell>
          <cell r="E14138">
            <v>41178</v>
          </cell>
          <cell r="F14138">
            <v>912</v>
          </cell>
        </row>
        <row r="14139">
          <cell r="A14139">
            <v>105136</v>
          </cell>
          <cell r="B14139" t="str">
            <v>Cepillo cerdas de nylon de 18"</v>
          </cell>
          <cell r="C14139" t="str">
            <v>UN</v>
          </cell>
          <cell r="E14139">
            <v>42873</v>
          </cell>
          <cell r="F14139">
            <v>35700</v>
          </cell>
        </row>
        <row r="14140">
          <cell r="A14140">
            <v>105737</v>
          </cell>
          <cell r="B14140" t="str">
            <v>CHALECO SALVAVIDAS</v>
          </cell>
          <cell r="C14140" t="str">
            <v>UN</v>
          </cell>
          <cell r="E14140">
            <v>42410</v>
          </cell>
          <cell r="F14140">
            <v>55000</v>
          </cell>
        </row>
        <row r="14141">
          <cell r="A14141">
            <v>103255</v>
          </cell>
          <cell r="B14141" t="str">
            <v>CHAZO PLASTICO 3/8"</v>
          </cell>
          <cell r="C14141" t="str">
            <v>DOCEN</v>
          </cell>
          <cell r="E14141">
            <v>42996</v>
          </cell>
          <cell r="F14141">
            <v>150</v>
          </cell>
        </row>
        <row r="14142">
          <cell r="A14142">
            <v>103686</v>
          </cell>
          <cell r="B14142" t="str">
            <v>CHEQUE 1/2"</v>
          </cell>
          <cell r="C14142" t="str">
            <v>UND</v>
          </cell>
          <cell r="E14142">
            <v>40598</v>
          </cell>
          <cell r="F14142">
            <v>53000</v>
          </cell>
        </row>
        <row r="14143">
          <cell r="A14143">
            <v>106388</v>
          </cell>
          <cell r="B14143" t="str">
            <v>CHEQUE HIDRO Ø 3/4” VERTICAL (150-200</v>
          </cell>
          <cell r="C14143" t="str">
            <v>UN</v>
          </cell>
          <cell r="E14143">
            <v>42877</v>
          </cell>
          <cell r="F14143">
            <v>36271</v>
          </cell>
        </row>
        <row r="14144">
          <cell r="A14144">
            <v>105663</v>
          </cell>
          <cell r="B14144" t="str">
            <v>CIELO RASO PVC BLANCO BRILLANTE</v>
          </cell>
          <cell r="C14144" t="str">
            <v>und</v>
          </cell>
          <cell r="E14144">
            <v>42250</v>
          </cell>
          <cell r="F14144">
            <v>36932</v>
          </cell>
        </row>
        <row r="14145">
          <cell r="A14145">
            <v>103539</v>
          </cell>
          <cell r="B14145" t="str">
            <v>Cinta Antideslizante 2 cm negra</v>
          </cell>
          <cell r="C14145" t="str">
            <v>ML</v>
          </cell>
          <cell r="E14145">
            <v>40519</v>
          </cell>
          <cell r="F14145">
            <v>3360</v>
          </cell>
        </row>
        <row r="14146">
          <cell r="A14146">
            <v>103144</v>
          </cell>
          <cell r="B14146" t="str">
            <v>CINTA ANTIDESLIZANTE MINERAL FUNDIDO</v>
          </cell>
          <cell r="C14146" t="str">
            <v>mL</v>
          </cell>
          <cell r="E14146">
            <v>42857</v>
          </cell>
          <cell r="F14146">
            <v>15470</v>
          </cell>
        </row>
        <row r="14148">
          <cell r="A14148">
            <v>103533</v>
          </cell>
          <cell r="B14148" t="str">
            <v>CINTA ANTIDESLIZANTE NEGRA 2" rollo 20m **</v>
          </cell>
          <cell r="C14148" t="str">
            <v>ML</v>
          </cell>
          <cell r="D14148">
            <v>201896</v>
          </cell>
          <cell r="E14148">
            <v>42626</v>
          </cell>
          <cell r="F14148">
            <v>4980</v>
          </cell>
        </row>
        <row r="14149">
          <cell r="A14149">
            <v>103301</v>
          </cell>
          <cell r="B14149" t="str">
            <v>CINTA ANTIDESLIZANTE NEGRA 25mm 4.5m **</v>
          </cell>
          <cell r="C14149" t="str">
            <v>UN</v>
          </cell>
          <cell r="D14149">
            <v>5192</v>
          </cell>
          <cell r="E14149">
            <v>40795</v>
          </cell>
          <cell r="F14149">
            <v>10800</v>
          </cell>
        </row>
        <row r="14151">
          <cell r="A14151">
            <v>103062</v>
          </cell>
          <cell r="B14151" t="str">
            <v>CINTA EN FIBRA DE VIDRIO TOPEX</v>
          </cell>
          <cell r="C14151" t="str">
            <v>UN</v>
          </cell>
          <cell r="E14151">
            <v>40388</v>
          </cell>
          <cell r="F14151">
            <v>8500</v>
          </cell>
        </row>
        <row r="14153">
          <cell r="A14153">
            <v>101818</v>
          </cell>
          <cell r="B14153" t="str">
            <v>CODO 45° CALIENTE 3/4" ULTRATEMP PAVCO</v>
          </cell>
          <cell r="C14153" t="str">
            <v>UN</v>
          </cell>
          <cell r="D14153">
            <v>10827</v>
          </cell>
          <cell r="E14153">
            <v>40009</v>
          </cell>
          <cell r="F14153">
            <v>1317</v>
          </cell>
        </row>
        <row r="14155">
          <cell r="A14155">
            <v>103632</v>
          </cell>
          <cell r="B14155" t="str">
            <v>CODO COBRE 1" **</v>
          </cell>
          <cell r="C14155" t="str">
            <v>UN</v>
          </cell>
          <cell r="E14155">
            <v>42850</v>
          </cell>
          <cell r="F14155">
            <v>4222</v>
          </cell>
        </row>
        <row r="14156">
          <cell r="A14156">
            <v>103992</v>
          </cell>
          <cell r="B14156" t="str">
            <v>COLBON MR 60</v>
          </cell>
          <cell r="C14156" t="str">
            <v>KG</v>
          </cell>
          <cell r="E14156">
            <v>40634</v>
          </cell>
          <cell r="F14156">
            <v>8100</v>
          </cell>
        </row>
        <row r="14157">
          <cell r="A14157">
            <v>103649</v>
          </cell>
          <cell r="B14157" t="str">
            <v>COLOR GLAS BLANCO(SIN ARENA)</v>
          </cell>
          <cell r="C14157" t="str">
            <v>kg</v>
          </cell>
          <cell r="E14157">
            <v>40574</v>
          </cell>
          <cell r="F14157">
            <v>4969</v>
          </cell>
        </row>
        <row r="14158">
          <cell r="A14158">
            <v>104567</v>
          </cell>
          <cell r="B14158" t="str">
            <v>COLUMNA EN ABARCO DE 18 X 18/h=3,9</v>
          </cell>
          <cell r="C14158" t="str">
            <v>und</v>
          </cell>
          <cell r="E14158">
            <v>41169</v>
          </cell>
          <cell r="F14158">
            <v>661200</v>
          </cell>
        </row>
        <row r="14159">
          <cell r="A14159">
            <v>103288</v>
          </cell>
          <cell r="B14159" t="str">
            <v>COMBO BAÑO ACUARIO **</v>
          </cell>
          <cell r="C14159" t="str">
            <v>UN</v>
          </cell>
          <cell r="E14159">
            <v>40435</v>
          </cell>
          <cell r="F14159">
            <v>205000</v>
          </cell>
        </row>
        <row r="14160">
          <cell r="A14160">
            <v>101819</v>
          </cell>
          <cell r="B14160" t="str">
            <v>CONCRETO 2000 PSI (140N) COMUN Gr=1"</v>
          </cell>
          <cell r="C14160" t="str">
            <v>M3</v>
          </cell>
          <cell r="E14160">
            <v>41072</v>
          </cell>
          <cell r="F14160">
            <v>274805</v>
          </cell>
        </row>
        <row r="14161">
          <cell r="A14161">
            <v>100699</v>
          </cell>
          <cell r="B14161" t="str">
            <v>CONCRETO AUTOCOMPACTANTE 4000 PSI</v>
          </cell>
          <cell r="C14161" t="str">
            <v>M3</v>
          </cell>
          <cell r="E14161">
            <v>40130</v>
          </cell>
          <cell r="F14161">
            <v>371200</v>
          </cell>
        </row>
        <row r="14162">
          <cell r="A14162">
            <v>103337</v>
          </cell>
          <cell r="B14162" t="str">
            <v>CONECTOR BASE DE ALUMINIO (6M)</v>
          </cell>
          <cell r="C14162" t="str">
            <v>UN</v>
          </cell>
          <cell r="E14162">
            <v>42975</v>
          </cell>
          <cell r="F14162">
            <v>104000</v>
          </cell>
        </row>
        <row r="14163">
          <cell r="A14163">
            <v>103338</v>
          </cell>
          <cell r="B14163" t="str">
            <v>CONECTOR PARA POLICARBONATO (12M)</v>
          </cell>
          <cell r="C14163" t="str">
            <v>UN</v>
          </cell>
          <cell r="E14163">
            <v>42975</v>
          </cell>
          <cell r="F14163">
            <v>120000</v>
          </cell>
        </row>
        <row r="14164">
          <cell r="A14164">
            <v>103218</v>
          </cell>
          <cell r="B14164" t="str">
            <v>CONECTOR RESORTADO ROJO IMPORTADO</v>
          </cell>
          <cell r="C14164" t="str">
            <v>UN</v>
          </cell>
          <cell r="E14164">
            <v>42858</v>
          </cell>
          <cell r="F14164">
            <v>503.37</v>
          </cell>
        </row>
        <row r="14165">
          <cell r="A14165">
            <v>104030</v>
          </cell>
          <cell r="B14165" t="str">
            <v>CONECTOR TIPO BASTAGO SERIE SC</v>
          </cell>
          <cell r="C14165" t="str">
            <v>UND</v>
          </cell>
          <cell r="E14165">
            <v>42902</v>
          </cell>
          <cell r="F14165">
            <v>26800</v>
          </cell>
        </row>
        <row r="14166">
          <cell r="A14166">
            <v>2628</v>
          </cell>
          <cell r="B14166" t="str">
            <v>CONO DE ABRAHAMS (SLUM Concr)</v>
          </cell>
          <cell r="C14166" t="str">
            <v>SM</v>
          </cell>
          <cell r="E14166">
            <v>40150</v>
          </cell>
          <cell r="F14166">
            <v>5278</v>
          </cell>
        </row>
        <row r="14167">
          <cell r="A14167">
            <v>3333</v>
          </cell>
          <cell r="B14167" t="str">
            <v>CORTABALDOSA 400 MM</v>
          </cell>
          <cell r="C14167" t="str">
            <v>DD</v>
          </cell>
          <cell r="E14167">
            <v>40494</v>
          </cell>
          <cell r="F14167">
            <v>13000</v>
          </cell>
        </row>
        <row r="14168">
          <cell r="A14168">
            <v>103057</v>
          </cell>
          <cell r="B14168" t="str">
            <v>CORTADORA CIRCULAR</v>
          </cell>
          <cell r="C14168" t="str">
            <v>DD</v>
          </cell>
          <cell r="E14168">
            <v>40388</v>
          </cell>
          <cell r="F14168">
            <v>10000</v>
          </cell>
        </row>
        <row r="14169">
          <cell r="A14169">
            <v>103679</v>
          </cell>
          <cell r="B14169" t="str">
            <v>CORTADORA DE LAMINA</v>
          </cell>
          <cell r="C14169" t="str">
            <v>DIA</v>
          </cell>
          <cell r="E14169">
            <v>40596</v>
          </cell>
          <cell r="F14169">
            <v>25750</v>
          </cell>
        </row>
        <row r="14170">
          <cell r="A14170">
            <v>103410</v>
          </cell>
          <cell r="B14170" t="str">
            <v>Cortasol Termobrise 150 Hunter Douglas**</v>
          </cell>
          <cell r="C14170" t="str">
            <v>m2</v>
          </cell>
          <cell r="E14170">
            <v>40467</v>
          </cell>
          <cell r="F14170">
            <v>452395</v>
          </cell>
        </row>
        <row r="14171">
          <cell r="A14171">
            <v>103490</v>
          </cell>
          <cell r="B14171" t="str">
            <v>CORTE EN CONCRETO(CORTAD.MANUAL</v>
          </cell>
          <cell r="C14171" t="str">
            <v>CM</v>
          </cell>
          <cell r="E14171">
            <v>40493</v>
          </cell>
          <cell r="F14171">
            <v>3200</v>
          </cell>
        </row>
        <row r="14172">
          <cell r="A14172">
            <v>106654</v>
          </cell>
          <cell r="B14172" t="str">
            <v>Cortina Enrollable Black out blanco 100% polieste</v>
          </cell>
          <cell r="C14172" t="str">
            <v>m2</v>
          </cell>
          <cell r="E14172">
            <v>43063</v>
          </cell>
          <cell r="F14172">
            <v>57120</v>
          </cell>
        </row>
        <row r="14173">
          <cell r="A14173">
            <v>105442</v>
          </cell>
          <cell r="B14173" t="str">
            <v>CUERPO DIFUSOR TAPA (Mant. Equip)</v>
          </cell>
          <cell r="C14173" t="str">
            <v>UN</v>
          </cell>
          <cell r="E14173">
            <v>42207</v>
          </cell>
          <cell r="F14173">
            <v>65141</v>
          </cell>
        </row>
        <row r="14174">
          <cell r="A14174">
            <v>104068</v>
          </cell>
          <cell r="B14174" t="str">
            <v>CURVA GALV IMC 3"</v>
          </cell>
          <cell r="C14174" t="str">
            <v>UN</v>
          </cell>
          <cell r="E14174">
            <v>41072</v>
          </cell>
          <cell r="F14174">
            <v>107834</v>
          </cell>
        </row>
        <row r="14175">
          <cell r="A14175">
            <v>103213</v>
          </cell>
          <cell r="B14175" t="str">
            <v>CURVA CONDUIT 90° PVC 1/2"CE**</v>
          </cell>
          <cell r="C14175" t="str">
            <v>UN</v>
          </cell>
          <cell r="E14175">
            <v>41172</v>
          </cell>
          <cell r="F14175">
            <v>200</v>
          </cell>
        </row>
        <row r="14176">
          <cell r="A14176">
            <v>104353</v>
          </cell>
          <cell r="B14176" t="str">
            <v>CURVA CONDUIT 90º PVC 1 1/4"</v>
          </cell>
          <cell r="C14176" t="str">
            <v>UN</v>
          </cell>
          <cell r="E14176">
            <v>41072</v>
          </cell>
          <cell r="F14176">
            <v>2450</v>
          </cell>
        </row>
        <row r="14177">
          <cell r="A14177">
            <v>104363</v>
          </cell>
          <cell r="B14177" t="str">
            <v>CURVA GALV IMC 1"</v>
          </cell>
          <cell r="C14177" t="str">
            <v>UN</v>
          </cell>
          <cell r="E14177">
            <v>41554</v>
          </cell>
          <cell r="F14177">
            <v>6053</v>
          </cell>
        </row>
        <row r="14178">
          <cell r="A14178">
            <v>104362</v>
          </cell>
          <cell r="B14178" t="str">
            <v>CURVA GALV IMC 1 1/4"</v>
          </cell>
          <cell r="C14178" t="str">
            <v>UN</v>
          </cell>
          <cell r="E14178">
            <v>41073</v>
          </cell>
          <cell r="F14178">
            <v>14274</v>
          </cell>
        </row>
        <row r="14179">
          <cell r="A14179">
            <v>104369</v>
          </cell>
          <cell r="B14179" t="str">
            <v>CURVA GALV IMC 1/2"</v>
          </cell>
          <cell r="C14179" t="str">
            <v>UN</v>
          </cell>
          <cell r="E14179">
            <v>41073</v>
          </cell>
          <cell r="F14179">
            <v>4526</v>
          </cell>
        </row>
        <row r="14180">
          <cell r="A14180">
            <v>104366</v>
          </cell>
          <cell r="B14180" t="str">
            <v>CURVA GALV IMC 3/4"</v>
          </cell>
          <cell r="C14180" t="str">
            <v>UN</v>
          </cell>
          <cell r="E14180">
            <v>41554</v>
          </cell>
          <cell r="F14180">
            <v>4508</v>
          </cell>
        </row>
        <row r="14182">
          <cell r="A14182">
            <v>103252</v>
          </cell>
          <cell r="B14182" t="str">
            <v>CURVA PVC CONDUIT CXE 45º 3/4" **</v>
          </cell>
          <cell r="C14182" t="str">
            <v>UN</v>
          </cell>
          <cell r="D14182">
            <v>36802520</v>
          </cell>
          <cell r="E14182">
            <v>42865</v>
          </cell>
          <cell r="F14182">
            <v>400</v>
          </cell>
        </row>
        <row r="14184">
          <cell r="A14184">
            <v>105152</v>
          </cell>
          <cell r="B14184" t="str">
            <v>Desengrasante industrial</v>
          </cell>
          <cell r="C14184" t="str">
            <v>gln</v>
          </cell>
          <cell r="E14184">
            <v>42810</v>
          </cell>
          <cell r="F14184">
            <v>23990</v>
          </cell>
        </row>
        <row r="14185">
          <cell r="A14185">
            <v>102695</v>
          </cell>
          <cell r="B14185" t="str">
            <v>DESMONT.MUROS DRY-WALLCON RETIRO.(A</v>
          </cell>
          <cell r="C14185" t="str">
            <v>M2</v>
          </cell>
          <cell r="E14185">
            <v>40281</v>
          </cell>
          <cell r="F14185">
            <v>24200</v>
          </cell>
        </row>
        <row r="14186">
          <cell r="A14186">
            <v>103721</v>
          </cell>
          <cell r="B14186" t="str">
            <v>DESMONTE ACOPLE</v>
          </cell>
          <cell r="C14186" t="str">
            <v>UN</v>
          </cell>
          <cell r="E14186">
            <v>40617</v>
          </cell>
          <cell r="F14186">
            <v>12815</v>
          </cell>
        </row>
        <row r="14187">
          <cell r="A14187">
            <v>103321</v>
          </cell>
          <cell r="B14187" t="str">
            <v>Desmonte de Silla Estadio</v>
          </cell>
          <cell r="C14187" t="str">
            <v>UND</v>
          </cell>
          <cell r="E14187">
            <v>41060</v>
          </cell>
          <cell r="F14187">
            <v>6953</v>
          </cell>
        </row>
        <row r="14189">
          <cell r="B14189" t="str">
            <v>Tekhne Ltda. Control Integral de Obras</v>
          </cell>
        </row>
        <row r="14193">
          <cell r="B14193" t="str">
            <v>Listado de Insumos</v>
          </cell>
        </row>
        <row r="14195">
          <cell r="A14195">
            <v>43132</v>
          </cell>
          <cell r="C14195" t="str">
            <v>INSTITUTO DISTRITAL DE RECREACION Y</v>
          </cell>
          <cell r="E14195" t="str">
            <v>Página **</v>
          </cell>
        </row>
        <row r="14198">
          <cell r="A14198" t="str">
            <v>Código</v>
          </cell>
          <cell r="B14198" t="str">
            <v>Descripción</v>
          </cell>
          <cell r="D14198" t="str">
            <v>Unidad</v>
          </cell>
          <cell r="F14198" t="str">
            <v>Referencia</v>
          </cell>
        </row>
        <row r="14201">
          <cell r="A14201">
            <v>103688</v>
          </cell>
          <cell r="B14201" t="str">
            <v>DESMONTE E INSTALACIÒN PUERTAS VIDRIO</v>
          </cell>
          <cell r="C14201" t="str">
            <v>UND</v>
          </cell>
          <cell r="E14201">
            <v>40599</v>
          </cell>
          <cell r="F14201">
            <v>111360</v>
          </cell>
        </row>
        <row r="14202">
          <cell r="A14202">
            <v>103348</v>
          </cell>
          <cell r="B14202" t="str">
            <v>Destronque, pulida y brillada piso granito cancha</v>
          </cell>
          <cell r="C14202" t="str">
            <v>M2</v>
          </cell>
          <cell r="E14202">
            <v>40359</v>
          </cell>
          <cell r="F14202">
            <v>13700</v>
          </cell>
        </row>
        <row r="14203">
          <cell r="A14203">
            <v>104018</v>
          </cell>
          <cell r="B14203" t="str">
            <v>DISCO 9"X1/8" para corte de metal</v>
          </cell>
          <cell r="C14203" t="str">
            <v>UN</v>
          </cell>
          <cell r="E14203">
            <v>40639</v>
          </cell>
          <cell r="F14203">
            <v>10440</v>
          </cell>
        </row>
        <row r="14204">
          <cell r="A14204">
            <v>103067</v>
          </cell>
          <cell r="B14204" t="str">
            <v>DISCO DE CORTE 41/2"</v>
          </cell>
          <cell r="C14204" t="str">
            <v>UN</v>
          </cell>
          <cell r="E14204">
            <v>41179</v>
          </cell>
          <cell r="F14204">
            <v>13900</v>
          </cell>
        </row>
        <row r="14205">
          <cell r="A14205">
            <v>103068</v>
          </cell>
          <cell r="B14205" t="str">
            <v>DISCO DE CORTE 7" (DISCOS PARA CORTAR</v>
          </cell>
          <cell r="C14205" t="str">
            <v>und</v>
          </cell>
          <cell r="E14205">
            <v>42993</v>
          </cell>
          <cell r="F14205">
            <v>4800</v>
          </cell>
        </row>
        <row r="14206">
          <cell r="A14206">
            <v>103186</v>
          </cell>
          <cell r="B14206" t="str">
            <v>DISCO DIAMANTADO SEGMENTADO 7pg</v>
          </cell>
          <cell r="C14206" t="str">
            <v>UN</v>
          </cell>
          <cell r="E14206">
            <v>41206</v>
          </cell>
          <cell r="F14206">
            <v>69900</v>
          </cell>
        </row>
        <row r="14207">
          <cell r="A14207">
            <v>104002</v>
          </cell>
          <cell r="B14207" t="str">
            <v>DISCO PARA PULILIR MADERA VELCRO 5"</v>
          </cell>
          <cell r="C14207" t="str">
            <v>UND</v>
          </cell>
          <cell r="E14207">
            <v>40637</v>
          </cell>
          <cell r="F14207">
            <v>1700</v>
          </cell>
        </row>
        <row r="14208">
          <cell r="A14208">
            <v>104220</v>
          </cell>
          <cell r="B14208" t="str">
            <v>DISOLVENTE LENTO O RAPIDO (IXELL PLUS) **</v>
          </cell>
          <cell r="C14208" t="str">
            <v>GL</v>
          </cell>
          <cell r="E14208">
            <v>40842</v>
          </cell>
          <cell r="F14208">
            <v>47091</v>
          </cell>
        </row>
        <row r="14209">
          <cell r="A14209">
            <v>103750</v>
          </cell>
          <cell r="B14209" t="str">
            <v>DIVAN TAPIZADO</v>
          </cell>
          <cell r="C14209" t="str">
            <v>UN</v>
          </cell>
          <cell r="E14209">
            <v>41052</v>
          </cell>
          <cell r="F14209">
            <v>244222</v>
          </cell>
        </row>
        <row r="14210">
          <cell r="A14210">
            <v>103299</v>
          </cell>
          <cell r="B14210" t="str">
            <v>DIVISION BAÑO VIDRIO TEMPL. 2 FIJOS 2</v>
          </cell>
          <cell r="C14210" t="str">
            <v>UN</v>
          </cell>
          <cell r="E14210">
            <v>40435</v>
          </cell>
          <cell r="F14210">
            <v>3589040</v>
          </cell>
        </row>
        <row r="14211">
          <cell r="A14211">
            <v>103294</v>
          </cell>
          <cell r="B14211" t="str">
            <v>DIVISION BAÑO VIDRIO TEMPL. 5 FIJOS 3</v>
          </cell>
          <cell r="C14211" t="str">
            <v>UN</v>
          </cell>
          <cell r="E14211">
            <v>40435</v>
          </cell>
          <cell r="F14211">
            <v>6195560</v>
          </cell>
        </row>
        <row r="14212">
          <cell r="A14212">
            <v>103497</v>
          </cell>
          <cell r="B14212" t="str">
            <v>DIVISION EN ACERO INOX.PARA BAÑO</v>
          </cell>
          <cell r="C14212" t="str">
            <v>m2</v>
          </cell>
          <cell r="E14212">
            <v>42850</v>
          </cell>
          <cell r="F14212">
            <v>550000</v>
          </cell>
        </row>
        <row r="14213">
          <cell r="A14213">
            <v>103313</v>
          </cell>
          <cell r="B14213" t="str">
            <v>División media alt. mixta (paño vidrio) h=1.65 **</v>
          </cell>
          <cell r="C14213" t="str">
            <v>M2</v>
          </cell>
          <cell r="E14213">
            <v>40444</v>
          </cell>
          <cell r="F14213">
            <v>278400</v>
          </cell>
        </row>
        <row r="14214">
          <cell r="A14214">
            <v>103295</v>
          </cell>
          <cell r="B14214" t="str">
            <v>DIVISION ORINAL BAÑO VIDRIO TEMPLADO</v>
          </cell>
          <cell r="C14214" t="str">
            <v>UN</v>
          </cell>
          <cell r="E14214">
            <v>40435</v>
          </cell>
          <cell r="F14214">
            <v>232000</v>
          </cell>
        </row>
        <row r="14215">
          <cell r="A14215">
            <v>103334</v>
          </cell>
          <cell r="B14215" t="str">
            <v>División vidrio 8mm sandbl. 1mont 3 fijos 1 puerta</v>
          </cell>
          <cell r="C14215" t="str">
            <v>UN</v>
          </cell>
          <cell r="E14215">
            <v>40448</v>
          </cell>
          <cell r="F14215">
            <v>7012200</v>
          </cell>
        </row>
        <row r="14216">
          <cell r="A14216">
            <v>103550</v>
          </cell>
          <cell r="B14216" t="str">
            <v>DOBLADORA DE LÁMINA (Alquiler)</v>
          </cell>
          <cell r="C14216" t="str">
            <v>DD</v>
          </cell>
          <cell r="E14216">
            <v>40519</v>
          </cell>
          <cell r="F14216">
            <v>234500</v>
          </cell>
        </row>
        <row r="14217">
          <cell r="A14217">
            <v>103343</v>
          </cell>
          <cell r="B14217" t="str">
            <v>Domo circular acrílico 3mm D=0.76 (sum e inst) **</v>
          </cell>
          <cell r="C14217" t="str">
            <v>UN</v>
          </cell>
          <cell r="E14217">
            <v>40451</v>
          </cell>
          <cell r="F14217">
            <v>104400</v>
          </cell>
        </row>
        <row r="14218">
          <cell r="A14218">
            <v>104963</v>
          </cell>
          <cell r="B14218" t="str">
            <v>DPS (TVSS) CATEGORIA - A (25KA) 120</v>
          </cell>
          <cell r="C14218" t="str">
            <v>UN</v>
          </cell>
          <cell r="E14218">
            <v>41480</v>
          </cell>
          <cell r="F14218">
            <v>145371</v>
          </cell>
        </row>
        <row r="14219">
          <cell r="A14219">
            <v>103551</v>
          </cell>
          <cell r="B14219" t="str">
            <v>DPS TIPO C TRIF.208V/120V-5</v>
          </cell>
          <cell r="C14219" t="str">
            <v>UN</v>
          </cell>
          <cell r="E14219">
            <v>42832</v>
          </cell>
          <cell r="F14219">
            <v>671993</v>
          </cell>
        </row>
        <row r="14220">
          <cell r="A14220">
            <v>102282</v>
          </cell>
          <cell r="B14220" t="str">
            <v>DUCTO DIVIS.PISOTECHOY MEDIA ALTC.22</v>
          </cell>
          <cell r="C14220" t="str">
            <v>ML</v>
          </cell>
          <cell r="E14220">
            <v>40278</v>
          </cell>
          <cell r="F14220">
            <v>46400</v>
          </cell>
        </row>
        <row r="14221">
          <cell r="A14221">
            <v>103666</v>
          </cell>
          <cell r="B14221" t="str">
            <v>DURMIENTE .04mx.08m (3m)</v>
          </cell>
          <cell r="C14221" t="str">
            <v>ML</v>
          </cell>
          <cell r="E14221">
            <v>41068</v>
          </cell>
          <cell r="F14221">
            <v>2126</v>
          </cell>
        </row>
        <row r="14222">
          <cell r="A14222">
            <v>717</v>
          </cell>
          <cell r="B14222" t="str">
            <v>DURRSBANT</v>
          </cell>
          <cell r="C14222" t="str">
            <v>LT</v>
          </cell>
          <cell r="E14222">
            <v>40499</v>
          </cell>
          <cell r="F14222">
            <v>29700</v>
          </cell>
        </row>
        <row r="14223">
          <cell r="A14223">
            <v>105909</v>
          </cell>
          <cell r="B14223" t="str">
            <v>Eje central grif. presmatic (lavam,orinal, ducha)</v>
          </cell>
          <cell r="C14223" t="str">
            <v>und</v>
          </cell>
          <cell r="E14223">
            <v>42628</v>
          </cell>
          <cell r="F14223">
            <v>23780</v>
          </cell>
        </row>
        <row r="14225">
          <cell r="A14225">
            <v>104252</v>
          </cell>
          <cell r="B14225" t="str">
            <v>ELECTROBOMBA 10HP-TRIFAS.ALTA PRES.</v>
          </cell>
          <cell r="C14225" t="str">
            <v>UN</v>
          </cell>
          <cell r="D14225" t="str">
            <v>2020HHE-10-3</v>
          </cell>
          <cell r="E14225">
            <v>41421</v>
          </cell>
          <cell r="F14225">
            <v>2028840</v>
          </cell>
        </row>
        <row r="14227">
          <cell r="A14227">
            <v>101559</v>
          </cell>
          <cell r="B14227" t="str">
            <v>ELECTRODO IGN WESTWOCO 9/16”X12”</v>
          </cell>
          <cell r="C14227" t="str">
            <v>UN</v>
          </cell>
          <cell r="E14227">
            <v>42389</v>
          </cell>
          <cell r="F14227">
            <v>81200</v>
          </cell>
        </row>
        <row r="14228">
          <cell r="A14228">
            <v>103709</v>
          </cell>
          <cell r="B14228" t="str">
            <v>ELEMNTOS DE FIJACION PARA ARGOLLA EN</v>
          </cell>
          <cell r="C14228" t="str">
            <v>und</v>
          </cell>
          <cell r="E14228">
            <v>40611</v>
          </cell>
          <cell r="F14228">
            <v>500</v>
          </cell>
        </row>
        <row r="14229">
          <cell r="A14229">
            <v>103577</v>
          </cell>
          <cell r="B14229" t="str">
            <v>EMPALME 500 Amp 3M subterráneo</v>
          </cell>
          <cell r="C14229" t="str">
            <v>und</v>
          </cell>
          <cell r="E14229">
            <v>40526</v>
          </cell>
          <cell r="F14229">
            <v>222000</v>
          </cell>
        </row>
        <row r="14230">
          <cell r="A14230">
            <v>106002</v>
          </cell>
          <cell r="B14230" t="str">
            <v>ENROLLADOR PARA MANTA TERMICA USO DE</v>
          </cell>
          <cell r="C14230" t="str">
            <v>UN</v>
          </cell>
          <cell r="E14230">
            <v>42671</v>
          </cell>
          <cell r="F14230">
            <v>11718000</v>
          </cell>
        </row>
        <row r="14231">
          <cell r="A14231">
            <v>103359</v>
          </cell>
          <cell r="B14231" t="str">
            <v>Equipo de montaje para Duro panel</v>
          </cell>
          <cell r="C14231" t="str">
            <v>dd</v>
          </cell>
          <cell r="E14231">
            <v>40464</v>
          </cell>
          <cell r="F14231">
            <v>24230</v>
          </cell>
        </row>
        <row r="14232">
          <cell r="A14232">
            <v>102533</v>
          </cell>
          <cell r="B14232" t="str">
            <v>EQUIPO FUMIGACION</v>
          </cell>
          <cell r="C14232" t="str">
            <v>m2</v>
          </cell>
          <cell r="E14232">
            <v>40960</v>
          </cell>
          <cell r="F14232">
            <v>300</v>
          </cell>
        </row>
        <row r="14233">
          <cell r="A14233">
            <v>104788</v>
          </cell>
          <cell r="B14233" t="str">
            <v>EQUIPO PRESION AGUA</v>
          </cell>
          <cell r="C14233" t="str">
            <v>UN</v>
          </cell>
          <cell r="E14233">
            <v>41207</v>
          </cell>
          <cell r="F14233">
            <v>12180000</v>
          </cell>
        </row>
        <row r="14234">
          <cell r="A14234">
            <v>103813</v>
          </cell>
          <cell r="B14234" t="str">
            <v>ESCALADOR DE ARCO</v>
          </cell>
          <cell r="C14234" t="str">
            <v>UN</v>
          </cell>
          <cell r="E14234">
            <v>41052</v>
          </cell>
          <cell r="F14234">
            <v>285622</v>
          </cell>
        </row>
        <row r="14235">
          <cell r="A14235">
            <v>103719</v>
          </cell>
          <cell r="B14235" t="str">
            <v>ESCALERA DE EXTENSIÓN 16 PASOS</v>
          </cell>
          <cell r="C14235" t="str">
            <v>DIA</v>
          </cell>
          <cell r="E14235">
            <v>40616</v>
          </cell>
          <cell r="F14235">
            <v>14000</v>
          </cell>
        </row>
        <row r="14236">
          <cell r="A14236">
            <v>103718</v>
          </cell>
          <cell r="B14236" t="str">
            <v>ESCALERA DE EXTENSIÓN 24 PASOS</v>
          </cell>
          <cell r="C14236" t="str">
            <v>DIA</v>
          </cell>
          <cell r="E14236">
            <v>40616</v>
          </cell>
          <cell r="F14236">
            <v>22000</v>
          </cell>
        </row>
        <row r="14237">
          <cell r="A14237">
            <v>9478</v>
          </cell>
          <cell r="B14237" t="str">
            <v>ESFUERZO CORTANTE EN MALLAS</v>
          </cell>
          <cell r="C14237" t="str">
            <v>UN</v>
          </cell>
          <cell r="E14237">
            <v>40150</v>
          </cell>
          <cell r="F14237">
            <v>80040</v>
          </cell>
        </row>
        <row r="14238">
          <cell r="A14238">
            <v>103540</v>
          </cell>
          <cell r="B14238" t="str">
            <v>ESLINGA CON ABSORVEDOR CHOQUE</v>
          </cell>
          <cell r="C14238" t="str">
            <v>UND</v>
          </cell>
          <cell r="E14238">
            <v>41095</v>
          </cell>
          <cell r="F14238">
            <v>177724</v>
          </cell>
        </row>
        <row r="14239">
          <cell r="A14239">
            <v>103298</v>
          </cell>
          <cell r="B14239" t="str">
            <v>ESPEJO 4mm CDD CRISTAL DILATADORES</v>
          </cell>
          <cell r="C14239" t="str">
            <v>UN</v>
          </cell>
          <cell r="E14239">
            <v>40435</v>
          </cell>
          <cell r="F14239">
            <v>158920</v>
          </cell>
        </row>
        <row r="14240">
          <cell r="A14240">
            <v>103332</v>
          </cell>
          <cell r="B14240" t="str">
            <v>Espejo para baño sec. IDRD marco en madera **</v>
          </cell>
          <cell r="C14240" t="str">
            <v>UN</v>
          </cell>
          <cell r="E14240">
            <v>40448</v>
          </cell>
          <cell r="F14240">
            <v>119900</v>
          </cell>
        </row>
        <row r="14241">
          <cell r="A14241">
            <v>9473</v>
          </cell>
          <cell r="B14241" t="str">
            <v>ESTABILIDAD MARSHALL (1 BRIQUETA)</v>
          </cell>
          <cell r="C14241" t="str">
            <v>UN</v>
          </cell>
          <cell r="E14241">
            <v>40150</v>
          </cell>
          <cell r="F14241">
            <v>40600</v>
          </cell>
        </row>
        <row r="14242">
          <cell r="A14242">
            <v>103794</v>
          </cell>
          <cell r="B14242" t="str">
            <v>ESTACION 1-POSTE ESTIRAMIENTO</v>
          </cell>
          <cell r="C14242" t="str">
            <v>UN</v>
          </cell>
          <cell r="E14242">
            <v>42601</v>
          </cell>
          <cell r="F14242">
            <v>452400</v>
          </cell>
        </row>
        <row r="14243">
          <cell r="A14243">
            <v>103796</v>
          </cell>
          <cell r="B14243" t="str">
            <v>ESTACION 11- BANCA FORTALECIMIENTO</v>
          </cell>
          <cell r="C14243" t="str">
            <v>UN</v>
          </cell>
          <cell r="E14243">
            <v>41242</v>
          </cell>
          <cell r="F14243">
            <v>1250000</v>
          </cell>
        </row>
        <row r="14244">
          <cell r="A14244">
            <v>103797</v>
          </cell>
          <cell r="B14244" t="str">
            <v>ESTACION 12- POSTE ABDOMINALES</v>
          </cell>
          <cell r="C14244" t="str">
            <v>UN</v>
          </cell>
          <cell r="E14244">
            <v>41242</v>
          </cell>
          <cell r="F14244">
            <v>475000</v>
          </cell>
        </row>
        <row r="14245">
          <cell r="A14245">
            <v>103800</v>
          </cell>
          <cell r="B14245" t="str">
            <v>ESTACION 2-TUBO EJERCICIO GEMELOS</v>
          </cell>
          <cell r="C14245" t="str">
            <v>UN</v>
          </cell>
          <cell r="E14245">
            <v>41242</v>
          </cell>
          <cell r="F14245">
            <v>400000</v>
          </cell>
        </row>
        <row r="14246">
          <cell r="A14246">
            <v>103801</v>
          </cell>
          <cell r="B14246" t="str">
            <v>ESTACION 3- BANCA ABDOMINALES</v>
          </cell>
          <cell r="C14246" t="str">
            <v>UN</v>
          </cell>
          <cell r="E14246">
            <v>41242</v>
          </cell>
          <cell r="F14246">
            <v>1200000</v>
          </cell>
        </row>
        <row r="14247">
          <cell r="A14247">
            <v>103802</v>
          </cell>
          <cell r="B14247" t="str">
            <v>ESTACION 4- BARRA PARA SALTO</v>
          </cell>
          <cell r="C14247" t="str">
            <v>UN</v>
          </cell>
          <cell r="E14247">
            <v>41242</v>
          </cell>
          <cell r="F14247">
            <v>580000</v>
          </cell>
        </row>
        <row r="14248">
          <cell r="A14248">
            <v>103803</v>
          </cell>
          <cell r="B14248" t="str">
            <v>ESTACION 5- BARRA FLEXION ESPALDA</v>
          </cell>
          <cell r="C14248" t="str">
            <v>UN</v>
          </cell>
          <cell r="E14248">
            <v>42864</v>
          </cell>
          <cell r="F14248">
            <v>708050</v>
          </cell>
        </row>
        <row r="14249">
          <cell r="A14249">
            <v>103805</v>
          </cell>
          <cell r="B14249" t="str">
            <v>ESTACION 6- BANCA PARA ESTIRAMIENTO</v>
          </cell>
          <cell r="C14249" t="str">
            <v>UN</v>
          </cell>
          <cell r="E14249">
            <v>41242</v>
          </cell>
          <cell r="F14249">
            <v>1200000</v>
          </cell>
        </row>
        <row r="14250">
          <cell r="A14250">
            <v>103804</v>
          </cell>
          <cell r="B14250" t="str">
            <v>ESTACION 6- BARRA FLEXION PECHO</v>
          </cell>
          <cell r="C14250" t="str">
            <v>UN</v>
          </cell>
          <cell r="E14250">
            <v>41242</v>
          </cell>
          <cell r="F14250">
            <v>480000</v>
          </cell>
        </row>
        <row r="14251">
          <cell r="A14251">
            <v>103806</v>
          </cell>
          <cell r="B14251" t="str">
            <v>ESTACION 7- BARRAS PARALELAS</v>
          </cell>
          <cell r="C14251" t="str">
            <v>UN</v>
          </cell>
          <cell r="E14251">
            <v>41242</v>
          </cell>
          <cell r="F14251">
            <v>680000</v>
          </cell>
        </row>
        <row r="14252">
          <cell r="A14252">
            <v>103807</v>
          </cell>
          <cell r="B14252" t="str">
            <v>ESTACION 8- TUBOS PARA BRINCO</v>
          </cell>
          <cell r="C14252" t="str">
            <v>UN</v>
          </cell>
          <cell r="E14252">
            <v>41242</v>
          </cell>
          <cell r="F14252">
            <v>500000</v>
          </cell>
        </row>
        <row r="14254">
          <cell r="B14254" t="str">
            <v>Tekhne Ltda. Control Integral de Obras</v>
          </cell>
        </row>
        <row r="14258">
          <cell r="B14258" t="str">
            <v>Listado de Insumos</v>
          </cell>
        </row>
        <row r="14260">
          <cell r="A14260">
            <v>43132</v>
          </cell>
          <cell r="C14260" t="str">
            <v>INSTITUTO DISTRITAL DE RECREACION Y</v>
          </cell>
          <cell r="E14260" t="str">
            <v>Página **</v>
          </cell>
        </row>
        <row r="14263">
          <cell r="A14263" t="str">
            <v>Código</v>
          </cell>
          <cell r="B14263" t="str">
            <v>Descripción</v>
          </cell>
          <cell r="D14263" t="str">
            <v>Unidad</v>
          </cell>
          <cell r="F14263" t="str">
            <v>Referencia</v>
          </cell>
        </row>
        <row r="14266">
          <cell r="A14266">
            <v>103808</v>
          </cell>
          <cell r="B14266" t="str">
            <v>ESTACION 9- BANCA ABDOMINALES ALTO</v>
          </cell>
          <cell r="C14266" t="str">
            <v>UN</v>
          </cell>
          <cell r="E14266">
            <v>41242</v>
          </cell>
          <cell r="F14266">
            <v>1200000</v>
          </cell>
        </row>
        <row r="14267">
          <cell r="A14267">
            <v>103411</v>
          </cell>
          <cell r="B14267" t="str">
            <v>Estructura Aluminio para cortasol termobrise 150*</v>
          </cell>
          <cell r="C14267" t="str">
            <v>m2</v>
          </cell>
          <cell r="E14267">
            <v>40467</v>
          </cell>
          <cell r="F14267">
            <v>35264</v>
          </cell>
        </row>
        <row r="14268">
          <cell r="A14268">
            <v>104540</v>
          </cell>
          <cell r="B14268" t="str">
            <v>EXTINTOR SOKAFLAN 123 (3.700GR)+ soporte</v>
          </cell>
          <cell r="C14268" t="str">
            <v>UN</v>
          </cell>
          <cell r="E14268">
            <v>42856</v>
          </cell>
          <cell r="F14268">
            <v>172000</v>
          </cell>
        </row>
        <row r="14269">
          <cell r="A14269">
            <v>9480</v>
          </cell>
          <cell r="B14269" t="str">
            <v>EXTRACCION DE ANCLAJES O PERNOS</v>
          </cell>
          <cell r="C14269" t="str">
            <v>UN</v>
          </cell>
          <cell r="E14269">
            <v>40150</v>
          </cell>
          <cell r="F14269">
            <v>34800</v>
          </cell>
        </row>
        <row r="14270">
          <cell r="A14270">
            <v>100685</v>
          </cell>
          <cell r="B14270" t="str">
            <v>Fertilizante para siembra arboles</v>
          </cell>
          <cell r="C14270" t="str">
            <v>KG</v>
          </cell>
          <cell r="E14270">
            <v>40493</v>
          </cell>
          <cell r="F14270">
            <v>2138</v>
          </cell>
        </row>
        <row r="14271">
          <cell r="A14271">
            <v>102926</v>
          </cell>
          <cell r="B14271" t="str">
            <v>FICHA TECN.FORESTAL(Inc.Format1 y 2):20-99</v>
          </cell>
          <cell r="C14271" t="str">
            <v>UN</v>
          </cell>
          <cell r="E14271">
            <v>41137</v>
          </cell>
          <cell r="F14271">
            <v>23200</v>
          </cell>
        </row>
        <row r="14272">
          <cell r="A14272">
            <v>103569</v>
          </cell>
          <cell r="B14272" t="str">
            <v>FIJADOR CANALETA 90</v>
          </cell>
          <cell r="C14272" t="str">
            <v>UND</v>
          </cell>
          <cell r="E14272">
            <v>41565</v>
          </cell>
          <cell r="F14272">
            <v>2938</v>
          </cell>
        </row>
        <row r="14273">
          <cell r="A14273">
            <v>3199</v>
          </cell>
          <cell r="B14273" t="str">
            <v>FISURAS</v>
          </cell>
          <cell r="C14273" t="str">
            <v>LB</v>
          </cell>
          <cell r="E14273">
            <v>40499</v>
          </cell>
          <cell r="F14273">
            <v>11000</v>
          </cell>
        </row>
        <row r="14274">
          <cell r="A14274">
            <v>104022</v>
          </cell>
          <cell r="B14274" t="str">
            <v>Flanche en lám galv cal 26 L=2.40mts desar</v>
          </cell>
          <cell r="C14274" t="str">
            <v>und</v>
          </cell>
          <cell r="E14274">
            <v>41185</v>
          </cell>
          <cell r="F14274">
            <v>18900</v>
          </cell>
        </row>
        <row r="14275">
          <cell r="A14275">
            <v>102925</v>
          </cell>
          <cell r="B14275" t="str">
            <v>FLANCHE LAMINA **</v>
          </cell>
          <cell r="C14275" t="str">
            <v>ML</v>
          </cell>
          <cell r="E14275">
            <v>40345</v>
          </cell>
          <cell r="F14275">
            <v>15155</v>
          </cell>
        </row>
        <row r="14276">
          <cell r="A14276">
            <v>104261</v>
          </cell>
          <cell r="B14276" t="str">
            <v>FLOTADOR PARA PROTECCION DE NIVEL</v>
          </cell>
          <cell r="C14276" t="str">
            <v>UN</v>
          </cell>
          <cell r="E14276">
            <v>40960</v>
          </cell>
          <cell r="F14276">
            <v>45500</v>
          </cell>
        </row>
        <row r="14277">
          <cell r="A14277">
            <v>103311</v>
          </cell>
          <cell r="B14277" t="str">
            <v>FORMALETA METÁLICA PARA MUROS DE</v>
          </cell>
          <cell r="C14277" t="str">
            <v>MES</v>
          </cell>
          <cell r="E14277">
            <v>40439</v>
          </cell>
          <cell r="F14277">
            <v>30000</v>
          </cell>
        </row>
        <row r="14278">
          <cell r="A14278">
            <v>103422</v>
          </cell>
          <cell r="B14278" t="str">
            <v>FORMALETA METALICA PLACAS (MES)</v>
          </cell>
          <cell r="C14278" t="str">
            <v>m2</v>
          </cell>
          <cell r="E14278">
            <v>41453</v>
          </cell>
          <cell r="F14278">
            <v>2600</v>
          </cell>
        </row>
        <row r="14279">
          <cell r="A14279">
            <v>103054</v>
          </cell>
          <cell r="B14279" t="str">
            <v>FULMINANTE DE FIJACIÓN</v>
          </cell>
          <cell r="C14279" t="str">
            <v>UN</v>
          </cell>
          <cell r="E14279">
            <v>40388</v>
          </cell>
          <cell r="F14279">
            <v>189</v>
          </cell>
        </row>
        <row r="14280">
          <cell r="A14280">
            <v>104031</v>
          </cell>
          <cell r="B14280" t="str">
            <v>FUSION DE CONECTORES</v>
          </cell>
          <cell r="C14280" t="str">
            <v>UND</v>
          </cell>
          <cell r="E14280">
            <v>40641</v>
          </cell>
          <cell r="F14280">
            <v>59000</v>
          </cell>
        </row>
        <row r="14281">
          <cell r="A14281">
            <v>104833</v>
          </cell>
          <cell r="B14281" t="str">
            <v>GABINETE 200</v>
          </cell>
          <cell r="C14281" t="str">
            <v>UN</v>
          </cell>
          <cell r="E14281">
            <v>42857</v>
          </cell>
          <cell r="F14281">
            <v>658409.53</v>
          </cell>
        </row>
        <row r="14282">
          <cell r="A14282">
            <v>103545</v>
          </cell>
          <cell r="B14282" t="str">
            <v>GANCHO EN ALUMINIO PARA TEJA</v>
          </cell>
          <cell r="C14282" t="str">
            <v>und</v>
          </cell>
          <cell r="E14282">
            <v>40519</v>
          </cell>
          <cell r="F14282">
            <v>600</v>
          </cell>
        </row>
        <row r="14283">
          <cell r="A14283">
            <v>103570</v>
          </cell>
          <cell r="B14283" t="str">
            <v>GANCHO PARA CANALETA 90</v>
          </cell>
          <cell r="C14283" t="str">
            <v>UND</v>
          </cell>
          <cell r="E14283">
            <v>40526</v>
          </cell>
          <cell r="F14283">
            <v>4320</v>
          </cell>
        </row>
        <row r="14284">
          <cell r="A14284">
            <v>103720</v>
          </cell>
          <cell r="B14284" t="str">
            <v>GARGOLA 0.15X0.09X0.50M</v>
          </cell>
          <cell r="C14284" t="str">
            <v>und</v>
          </cell>
          <cell r="E14284">
            <v>40616</v>
          </cell>
          <cell r="F14284">
            <v>30500</v>
          </cell>
        </row>
        <row r="14285">
          <cell r="A14285">
            <v>103305</v>
          </cell>
          <cell r="B14285" t="str">
            <v>GEODREN CIRCULAR 100MMM H=2M</v>
          </cell>
          <cell r="C14285" t="str">
            <v>ML</v>
          </cell>
          <cell r="E14285">
            <v>40933</v>
          </cell>
          <cell r="F14285">
            <v>57420</v>
          </cell>
        </row>
        <row r="14286">
          <cell r="A14286">
            <v>104038</v>
          </cell>
          <cell r="B14286" t="str">
            <v>GEOmalla Biaxial LBO 301 Pavco</v>
          </cell>
          <cell r="C14286" t="str">
            <v>m2</v>
          </cell>
          <cell r="E14286">
            <v>40821</v>
          </cell>
          <cell r="F14286">
            <v>8657</v>
          </cell>
        </row>
        <row r="14287">
          <cell r="A14287">
            <v>103998</v>
          </cell>
          <cell r="B14287" t="str">
            <v>GEOmalla Fortgrid BX 100 refuerzo biaxial</v>
          </cell>
          <cell r="C14287" t="str">
            <v>M2</v>
          </cell>
          <cell r="E14287">
            <v>40876</v>
          </cell>
          <cell r="F14287">
            <v>14087</v>
          </cell>
        </row>
        <row r="14288">
          <cell r="A14288">
            <v>104648</v>
          </cell>
          <cell r="B14288" t="str">
            <v>GRAMA SINTETICA 1000 gr/m2, ALFA</v>
          </cell>
          <cell r="C14288" t="str">
            <v>M2</v>
          </cell>
          <cell r="E14288">
            <v>41178</v>
          </cell>
          <cell r="F14288">
            <v>52900</v>
          </cell>
        </row>
        <row r="14289">
          <cell r="A14289">
            <v>106656</v>
          </cell>
          <cell r="B14289" t="str">
            <v>Graniplast Blanco Esgrafiado Antihongo(4</v>
          </cell>
          <cell r="C14289" t="str">
            <v>GLN</v>
          </cell>
          <cell r="E14289">
            <v>43063</v>
          </cell>
          <cell r="F14289">
            <v>22975</v>
          </cell>
        </row>
        <row r="14290">
          <cell r="A14290">
            <v>103178</v>
          </cell>
          <cell r="B14290" t="str">
            <v>GRANITO N°2 Y 3 (BULTO DE 40 Kg).</v>
          </cell>
          <cell r="C14290" t="str">
            <v>und</v>
          </cell>
          <cell r="E14290">
            <v>41171</v>
          </cell>
          <cell r="F14290">
            <v>19000</v>
          </cell>
        </row>
        <row r="14291">
          <cell r="A14291">
            <v>3150</v>
          </cell>
          <cell r="B14291" t="str">
            <v>GRANITO VERDE UBATUBA</v>
          </cell>
          <cell r="C14291" t="str">
            <v>M2</v>
          </cell>
          <cell r="E14291">
            <v>40499</v>
          </cell>
          <cell r="F14291">
            <v>472236</v>
          </cell>
        </row>
        <row r="14292">
          <cell r="A14292">
            <v>103521</v>
          </cell>
          <cell r="B14292" t="str">
            <v>GRANO MARMOL BLANCO/NEGRO</v>
          </cell>
          <cell r="C14292" t="str">
            <v>BLT</v>
          </cell>
          <cell r="E14292">
            <v>40515</v>
          </cell>
          <cell r="F14292">
            <v>15600</v>
          </cell>
        </row>
        <row r="14293">
          <cell r="A14293">
            <v>104037</v>
          </cell>
          <cell r="B14293" t="str">
            <v>GRAPA ZINCADA / GALV 1" UN ALA</v>
          </cell>
          <cell r="C14293" t="str">
            <v>UND</v>
          </cell>
          <cell r="E14293">
            <v>42846</v>
          </cell>
          <cell r="F14293">
            <v>238</v>
          </cell>
        </row>
        <row r="14294">
          <cell r="A14294">
            <v>104017</v>
          </cell>
          <cell r="B14294" t="str">
            <v>GRASA LUBRICANTE MINERAL</v>
          </cell>
          <cell r="C14294" t="str">
            <v>kg</v>
          </cell>
          <cell r="E14294">
            <v>40638</v>
          </cell>
          <cell r="F14294">
            <v>6393</v>
          </cell>
        </row>
        <row r="14295">
          <cell r="A14295">
            <v>103287</v>
          </cell>
          <cell r="B14295" t="str">
            <v>GRIFERIA LAVAMANOS ELECTRONICA</v>
          </cell>
          <cell r="C14295" t="str">
            <v>UN</v>
          </cell>
          <cell r="E14295">
            <v>41059</v>
          </cell>
          <cell r="F14295">
            <v>525650</v>
          </cell>
        </row>
        <row r="14296">
          <cell r="A14296">
            <v>103496</v>
          </cell>
          <cell r="B14296" t="str">
            <v>GUARDA ESCOBA MEDIA CAÑA 10X10X100CM</v>
          </cell>
          <cell r="C14296" t="str">
            <v>ML</v>
          </cell>
          <cell r="E14296">
            <v>41091</v>
          </cell>
          <cell r="F14296">
            <v>48952</v>
          </cell>
        </row>
        <row r="14297">
          <cell r="A14297">
            <v>103352</v>
          </cell>
          <cell r="B14297" t="str">
            <v>GUARDAESCOBA MOORE 25X7.5X1.2</v>
          </cell>
          <cell r="C14297" t="str">
            <v>mL</v>
          </cell>
          <cell r="E14297">
            <v>40455</v>
          </cell>
          <cell r="F14297">
            <v>3423</v>
          </cell>
        </row>
        <row r="14298">
          <cell r="A14298">
            <v>103662</v>
          </cell>
          <cell r="B14298" t="str">
            <v>GUARDAESCOBA PVC 6.8CM (Sum+Inst)</v>
          </cell>
          <cell r="C14298" t="str">
            <v>ML</v>
          </cell>
          <cell r="E14298">
            <v>40588</v>
          </cell>
          <cell r="F14298">
            <v>5457</v>
          </cell>
        </row>
        <row r="14299">
          <cell r="A14299">
            <v>105920</v>
          </cell>
          <cell r="B14299" t="str">
            <v>Guardaescoba PVC wengue de 8.5 cm x 3ml</v>
          </cell>
          <cell r="C14299" t="str">
            <v>und</v>
          </cell>
          <cell r="E14299">
            <v>42641</v>
          </cell>
          <cell r="F14299">
            <v>18900</v>
          </cell>
        </row>
        <row r="14300">
          <cell r="A14300">
            <v>103487</v>
          </cell>
          <cell r="B14300" t="str">
            <v>Guardaescoba Rinconera o Esquinera grano</v>
          </cell>
          <cell r="C14300" t="str">
            <v>und</v>
          </cell>
          <cell r="E14300">
            <v>41091</v>
          </cell>
          <cell r="F14300">
            <v>9640</v>
          </cell>
        </row>
        <row r="14301">
          <cell r="A14301">
            <v>105911</v>
          </cell>
          <cell r="B14301" t="str">
            <v>Guaya conector fluxom. TOTO</v>
          </cell>
          <cell r="C14301" t="str">
            <v>und</v>
          </cell>
          <cell r="E14301">
            <v>42628</v>
          </cell>
          <cell r="F14301">
            <v>49880</v>
          </cell>
        </row>
        <row r="14302">
          <cell r="A14302">
            <v>105738</v>
          </cell>
          <cell r="B14302" t="str">
            <v>HIDROLAVADORA MEDIANA MOTOR 7,5 HP</v>
          </cell>
          <cell r="C14302" t="str">
            <v>UN</v>
          </cell>
          <cell r="E14302">
            <v>42873</v>
          </cell>
          <cell r="F14302">
            <v>6055200</v>
          </cell>
        </row>
        <row r="14303">
          <cell r="A14303">
            <v>103584</v>
          </cell>
          <cell r="B14303" t="str">
            <v>IGAS GRIS MASILLA PLASTICA 4.5 MxROLLO</v>
          </cell>
          <cell r="C14303" t="str">
            <v>ROLLO</v>
          </cell>
          <cell r="E14303">
            <v>41565</v>
          </cell>
          <cell r="F14303">
            <v>17108</v>
          </cell>
        </row>
        <row r="14304">
          <cell r="A14304">
            <v>104347</v>
          </cell>
          <cell r="B14304" t="str">
            <v>IMPERMEABILIZANTE INTEGRAL SIKA-1 (4Kg)**</v>
          </cell>
          <cell r="C14304" t="str">
            <v>KG</v>
          </cell>
          <cell r="E14304">
            <v>41473</v>
          </cell>
          <cell r="F14304">
            <v>7911</v>
          </cell>
        </row>
        <row r="14305">
          <cell r="A14305">
            <v>103997</v>
          </cell>
          <cell r="B14305" t="str">
            <v>INMUNIZANTE INCOLORO TEXSA</v>
          </cell>
          <cell r="C14305" t="str">
            <v>GLN</v>
          </cell>
          <cell r="E14305">
            <v>40634</v>
          </cell>
          <cell r="F14305">
            <v>29900</v>
          </cell>
        </row>
        <row r="14306">
          <cell r="A14306">
            <v>287</v>
          </cell>
          <cell r="B14306" t="str">
            <v>INSOLUX MURO IMPORTADO NUBIO 19.5X19.5</v>
          </cell>
          <cell r="C14306" t="str">
            <v>UN</v>
          </cell>
          <cell r="E14306">
            <v>40493</v>
          </cell>
          <cell r="F14306">
            <v>9010</v>
          </cell>
        </row>
        <row r="14307">
          <cell r="A14307">
            <v>103714</v>
          </cell>
          <cell r="B14307" t="str">
            <v>INSTALAC TABLERO BALONCESTO 1.20*1.80</v>
          </cell>
          <cell r="C14307" t="str">
            <v>JG</v>
          </cell>
          <cell r="E14307">
            <v>40612</v>
          </cell>
          <cell r="F14307">
            <v>35000</v>
          </cell>
        </row>
        <row r="14308">
          <cell r="A14308">
            <v>103722</v>
          </cell>
          <cell r="B14308" t="str">
            <v>INSTALACIÓN ACOPLE</v>
          </cell>
          <cell r="C14308" t="str">
            <v>UN</v>
          </cell>
          <cell r="E14308">
            <v>40617</v>
          </cell>
          <cell r="F14308">
            <v>15984</v>
          </cell>
        </row>
        <row r="14309">
          <cell r="A14309">
            <v>103921</v>
          </cell>
          <cell r="B14309" t="str">
            <v>Instalación de lampara</v>
          </cell>
          <cell r="C14309" t="str">
            <v>UND</v>
          </cell>
          <cell r="E14309">
            <v>40630</v>
          </cell>
          <cell r="F14309">
            <v>12000</v>
          </cell>
        </row>
        <row r="14310">
          <cell r="A14310">
            <v>103920</v>
          </cell>
          <cell r="B14310" t="str">
            <v>Instalación de lampara 60x60</v>
          </cell>
          <cell r="C14310" t="str">
            <v>UND</v>
          </cell>
          <cell r="E14310">
            <v>40630</v>
          </cell>
          <cell r="F14310">
            <v>195000</v>
          </cell>
        </row>
        <row r="14311">
          <cell r="A14311">
            <v>103377</v>
          </cell>
          <cell r="B14311" t="str">
            <v>Instalación de Silla Estadio</v>
          </cell>
          <cell r="C14311" t="str">
            <v>UN</v>
          </cell>
          <cell r="E14311">
            <v>41060</v>
          </cell>
          <cell r="F14311">
            <v>9725</v>
          </cell>
        </row>
        <row r="14312">
          <cell r="A14312">
            <v>103097</v>
          </cell>
          <cell r="B14312" t="str">
            <v>Instalación lavamanos Novara CRNA (acc. y herr)</v>
          </cell>
          <cell r="C14312" t="str">
            <v>UN</v>
          </cell>
          <cell r="E14312">
            <v>40409</v>
          </cell>
          <cell r="F14312">
            <v>52400</v>
          </cell>
        </row>
        <row r="14313">
          <cell r="A14313">
            <v>103725</v>
          </cell>
          <cell r="B14313" t="str">
            <v>INSTALACIÓN TAPAS SEMIESFERICAS</v>
          </cell>
          <cell r="C14313" t="str">
            <v>UN</v>
          </cell>
          <cell r="E14313">
            <v>41059</v>
          </cell>
          <cell r="F14313">
            <v>6716</v>
          </cell>
        </row>
        <row r="14314">
          <cell r="A14314">
            <v>100611</v>
          </cell>
          <cell r="B14314" t="str">
            <v>INSTALACIONES PISCINAS -</v>
          </cell>
          <cell r="C14314" t="str">
            <v>M2</v>
          </cell>
          <cell r="E14314">
            <v>39661</v>
          </cell>
          <cell r="F14314">
            <v>1635798</v>
          </cell>
        </row>
        <row r="14315">
          <cell r="A14315">
            <v>9410</v>
          </cell>
          <cell r="B14315" t="str">
            <v>INTERNET CUOTA MENSUAL PC ADICIONAL</v>
          </cell>
          <cell r="C14315" t="str">
            <v>UN</v>
          </cell>
          <cell r="E14315">
            <v>40492</v>
          </cell>
          <cell r="F14315">
            <v>37900</v>
          </cell>
        </row>
        <row r="14317">
          <cell r="B14317" t="str">
            <v>Tekhne Ltda. Control Integral de Obras</v>
          </cell>
        </row>
        <row r="14321">
          <cell r="B14321" t="str">
            <v>Listado de Insumos</v>
          </cell>
        </row>
        <row r="14323">
          <cell r="A14323">
            <v>43132</v>
          </cell>
          <cell r="C14323" t="str">
            <v>INSTITUTO DISTRITAL DE RECREACION Y</v>
          </cell>
          <cell r="E14323" t="str">
            <v>Página **</v>
          </cell>
        </row>
        <row r="14326">
          <cell r="A14326" t="str">
            <v>Código</v>
          </cell>
          <cell r="B14326" t="str">
            <v>Descripción</v>
          </cell>
          <cell r="D14326" t="str">
            <v>Unidad</v>
          </cell>
          <cell r="F14326" t="str">
            <v>Referencia</v>
          </cell>
        </row>
        <row r="14329">
          <cell r="A14329">
            <v>103342</v>
          </cell>
          <cell r="B14329" t="str">
            <v>INTERRUPTOR DOBLE LUZ PILOTO</v>
          </cell>
          <cell r="C14329" t="str">
            <v>UN</v>
          </cell>
          <cell r="E14329">
            <v>42934</v>
          </cell>
          <cell r="F14329">
            <v>17900</v>
          </cell>
        </row>
        <row r="14330">
          <cell r="A14330">
            <v>103431</v>
          </cell>
          <cell r="B14330" t="str">
            <v>INTERRUPTOR SENCILLO KORA LUMINEX</v>
          </cell>
          <cell r="C14330" t="str">
            <v>UN</v>
          </cell>
          <cell r="E14330">
            <v>40474</v>
          </cell>
          <cell r="F14330">
            <v>12500</v>
          </cell>
        </row>
        <row r="14331">
          <cell r="A14331">
            <v>103865</v>
          </cell>
          <cell r="B14331" t="str">
            <v>interruptor triple incluye tapa</v>
          </cell>
          <cell r="C14331" t="str">
            <v>UN</v>
          </cell>
          <cell r="E14331">
            <v>41074</v>
          </cell>
          <cell r="F14331">
            <v>12180</v>
          </cell>
        </row>
        <row r="14332">
          <cell r="A14332">
            <v>105514</v>
          </cell>
          <cell r="B14332" t="str">
            <v>JABON LIMPIA PISOS</v>
          </cell>
          <cell r="C14332" t="str">
            <v>UN</v>
          </cell>
          <cell r="E14332">
            <v>42873</v>
          </cell>
          <cell r="F14332">
            <v>2745</v>
          </cell>
        </row>
        <row r="14333">
          <cell r="A14333">
            <v>103665</v>
          </cell>
          <cell r="B14333" t="str">
            <v>JABONERA CERÁMICA</v>
          </cell>
          <cell r="C14333" t="str">
            <v>UND</v>
          </cell>
          <cell r="E14333">
            <v>40590</v>
          </cell>
          <cell r="F14333">
            <v>17700</v>
          </cell>
        </row>
        <row r="14334">
          <cell r="A14334">
            <v>106051</v>
          </cell>
          <cell r="B14334" t="str">
            <v>Juego carrusel 5-12 años Cap: 8 niños</v>
          </cell>
          <cell r="C14334" t="str">
            <v>und</v>
          </cell>
          <cell r="E14334">
            <v>43054</v>
          </cell>
          <cell r="F14334">
            <v>24207435</v>
          </cell>
        </row>
        <row r="14335">
          <cell r="A14335">
            <v>106170</v>
          </cell>
          <cell r="B14335" t="str">
            <v>JUNTA DE EXPANSIÓN PVCS Ø 6"</v>
          </cell>
          <cell r="C14335" t="str">
            <v>UN</v>
          </cell>
          <cell r="E14335">
            <v>42836</v>
          </cell>
          <cell r="F14335">
            <v>46141</v>
          </cell>
        </row>
        <row r="14336">
          <cell r="A14336">
            <v>103822</v>
          </cell>
          <cell r="B14336" t="str">
            <v>karraplast</v>
          </cell>
          <cell r="C14336" t="str">
            <v>KG</v>
          </cell>
          <cell r="E14336">
            <v>40620</v>
          </cell>
          <cell r="F14336">
            <v>800</v>
          </cell>
        </row>
        <row r="14337">
          <cell r="A14337">
            <v>105906</v>
          </cell>
          <cell r="B14337" t="str">
            <v>Kit Completo para ducha Marca DOCOL</v>
          </cell>
          <cell r="C14337" t="str">
            <v>und</v>
          </cell>
          <cell r="E14337">
            <v>42628</v>
          </cell>
          <cell r="F14337">
            <v>42920</v>
          </cell>
        </row>
        <row r="14338">
          <cell r="A14338">
            <v>105908</v>
          </cell>
          <cell r="B14338" t="str">
            <v>Kit empaques grif. presmatic (lavam,orinal, ducha)</v>
          </cell>
          <cell r="C14338" t="str">
            <v>und</v>
          </cell>
          <cell r="E14338">
            <v>42628</v>
          </cell>
          <cell r="F14338">
            <v>9280</v>
          </cell>
        </row>
        <row r="14339">
          <cell r="A14339">
            <v>103964</v>
          </cell>
          <cell r="B14339" t="str">
            <v>kit luminaria 250W, arranc, cond, reactancia</v>
          </cell>
          <cell r="C14339" t="str">
            <v>UN</v>
          </cell>
          <cell r="E14339">
            <v>41082</v>
          </cell>
          <cell r="F14339">
            <v>55100</v>
          </cell>
        </row>
        <row r="14340">
          <cell r="A14340">
            <v>105905</v>
          </cell>
          <cell r="B14340" t="str">
            <v>Kit mezclador presmatic compacto, importado</v>
          </cell>
          <cell r="C14340" t="str">
            <v>und</v>
          </cell>
          <cell r="E14340">
            <v>42628</v>
          </cell>
          <cell r="F14340">
            <v>18560</v>
          </cell>
        </row>
        <row r="14341">
          <cell r="A14341">
            <v>105741</v>
          </cell>
          <cell r="B14341" t="str">
            <v>Kit para determinar parámetros in situ</v>
          </cell>
          <cell r="C14341" t="str">
            <v>UN</v>
          </cell>
          <cell r="E14341">
            <v>42873</v>
          </cell>
          <cell r="F14341">
            <v>116058</v>
          </cell>
        </row>
        <row r="14342">
          <cell r="A14342">
            <v>103450</v>
          </cell>
          <cell r="B14342" t="str">
            <v>Kit Transformador Regulable+Bombillo 1000W</v>
          </cell>
          <cell r="C14342" t="str">
            <v>UN</v>
          </cell>
          <cell r="E14342">
            <v>41093</v>
          </cell>
          <cell r="F14342">
            <v>431520</v>
          </cell>
        </row>
        <row r="14343">
          <cell r="A14343">
            <v>103434</v>
          </cell>
          <cell r="B14343" t="str">
            <v>Kit Transformador. Regulable.+Bombillo 400W</v>
          </cell>
          <cell r="C14343" t="str">
            <v>UN</v>
          </cell>
          <cell r="E14343">
            <v>43081</v>
          </cell>
          <cell r="F14343">
            <v>89000</v>
          </cell>
        </row>
        <row r="14344">
          <cell r="A14344">
            <v>104009</v>
          </cell>
          <cell r="B14344" t="str">
            <v>LAMINA ACRILICO TRNSP.2MM(1.2X1.8M)</v>
          </cell>
          <cell r="C14344" t="str">
            <v>und</v>
          </cell>
          <cell r="E14344">
            <v>40638</v>
          </cell>
          <cell r="F14344">
            <v>69600</v>
          </cell>
        </row>
        <row r="14345">
          <cell r="A14345">
            <v>103275</v>
          </cell>
          <cell r="B14345" t="str">
            <v>LAMINA ALFAJOR (1.0X2.0M) 3MM/1/8"</v>
          </cell>
          <cell r="C14345" t="str">
            <v>UN</v>
          </cell>
          <cell r="E14345">
            <v>41179</v>
          </cell>
          <cell r="F14345">
            <v>162400</v>
          </cell>
        </row>
        <row r="14346">
          <cell r="A14346">
            <v>103554</v>
          </cell>
          <cell r="B14346" t="str">
            <v>LAMINA CALIBRE 20</v>
          </cell>
          <cell r="C14346" t="str">
            <v>M2</v>
          </cell>
          <cell r="E14346">
            <v>40521</v>
          </cell>
          <cell r="F14346">
            <v>46440</v>
          </cell>
        </row>
        <row r="14347">
          <cell r="A14347">
            <v>103267</v>
          </cell>
          <cell r="B14347" t="str">
            <v>LAMINA FIBROCEMENTO 20MM (1.22X2.44)**</v>
          </cell>
          <cell r="C14347" t="str">
            <v>M2</v>
          </cell>
          <cell r="E14347">
            <v>42879</v>
          </cell>
          <cell r="F14347">
            <v>44446</v>
          </cell>
        </row>
        <row r="14348">
          <cell r="A14348">
            <v>104142</v>
          </cell>
          <cell r="B14348" t="str">
            <v>LAMINA HOT ROLLED (HR) 3/8" (9.5mm) de 2m x</v>
          </cell>
          <cell r="C14348" t="str">
            <v>UN</v>
          </cell>
          <cell r="E14348">
            <v>40725</v>
          </cell>
          <cell r="F14348">
            <v>375000</v>
          </cell>
        </row>
        <row r="14349">
          <cell r="A14349">
            <v>104141</v>
          </cell>
          <cell r="B14349" t="str">
            <v>LAMINA HOT ROLLED (HR) 5/16 (8mm) de 2m x</v>
          </cell>
          <cell r="C14349" t="str">
            <v>UN</v>
          </cell>
          <cell r="E14349">
            <v>40725</v>
          </cell>
          <cell r="F14349">
            <v>303500</v>
          </cell>
        </row>
        <row r="14350">
          <cell r="A14350">
            <v>104639</v>
          </cell>
          <cell r="B14350" t="str">
            <v>LAMINA NEOPRENO 0.04X0.003</v>
          </cell>
          <cell r="C14350" t="str">
            <v>ML</v>
          </cell>
          <cell r="E14350">
            <v>41177</v>
          </cell>
          <cell r="F14350">
            <v>1896</v>
          </cell>
        </row>
        <row r="14351">
          <cell r="A14351">
            <v>103512</v>
          </cell>
          <cell r="B14351" t="str">
            <v>Lámina policarbonato alveolar trnsp.4mm</v>
          </cell>
          <cell r="C14351" t="str">
            <v>m2</v>
          </cell>
          <cell r="E14351">
            <v>40511</v>
          </cell>
          <cell r="F14351">
            <v>40511</v>
          </cell>
        </row>
        <row r="14352">
          <cell r="A14352">
            <v>103514</v>
          </cell>
          <cell r="B14352" t="str">
            <v>Lámina policarbonato alveolar</v>
          </cell>
          <cell r="C14352" t="str">
            <v>UN</v>
          </cell>
          <cell r="E14352">
            <v>41564</v>
          </cell>
          <cell r="F14352">
            <v>166900</v>
          </cell>
        </row>
        <row r="14353">
          <cell r="A14353">
            <v>105858</v>
          </cell>
          <cell r="B14353" t="str">
            <v>LÁMINA SEÑAL HGCAL.18(60x90cm)+Vinilo</v>
          </cell>
          <cell r="C14353" t="str">
            <v>UN</v>
          </cell>
          <cell r="E14353">
            <v>42871</v>
          </cell>
          <cell r="F14353">
            <v>410072</v>
          </cell>
        </row>
        <row r="14354">
          <cell r="A14354">
            <v>105861</v>
          </cell>
          <cell r="B14354" t="str">
            <v>LÁMINA SEÑAL HGCAL.18(90x120cm)+Vinilo</v>
          </cell>
          <cell r="C14354" t="str">
            <v>UN</v>
          </cell>
          <cell r="E14354">
            <v>42871</v>
          </cell>
          <cell r="F14354">
            <v>786516</v>
          </cell>
        </row>
        <row r="14355">
          <cell r="A14355">
            <v>103591</v>
          </cell>
          <cell r="B14355" t="str">
            <v>Lamina tablex 18 mm (1.53x2.44m)***</v>
          </cell>
          <cell r="C14355" t="str">
            <v>UN</v>
          </cell>
          <cell r="E14355">
            <v>40534</v>
          </cell>
          <cell r="F14355">
            <v>72175</v>
          </cell>
        </row>
        <row r="14356">
          <cell r="A14356">
            <v>103798</v>
          </cell>
          <cell r="B14356" t="str">
            <v>LAMINA VALLA INSTRUCCIÓN</v>
          </cell>
          <cell r="C14356" t="str">
            <v>UN</v>
          </cell>
          <cell r="E14356">
            <v>41242</v>
          </cell>
          <cell r="F14356">
            <v>630000</v>
          </cell>
        </row>
        <row r="14357">
          <cell r="A14357">
            <v>104378</v>
          </cell>
          <cell r="B14357" t="str">
            <v>LAMPARA AUTONOMA</v>
          </cell>
          <cell r="C14357" t="str">
            <v>UN</v>
          </cell>
          <cell r="E14357">
            <v>41075</v>
          </cell>
          <cell r="F14357">
            <v>61596</v>
          </cell>
        </row>
        <row r="14358">
          <cell r="A14358">
            <v>103425</v>
          </cell>
          <cell r="B14358" t="str">
            <v>LAMPARA FLUORESCENTE</v>
          </cell>
          <cell r="C14358" t="str">
            <v>UN</v>
          </cell>
          <cell r="E14358">
            <v>40473</v>
          </cell>
          <cell r="F14358">
            <v>54520</v>
          </cell>
        </row>
        <row r="14359">
          <cell r="A14359">
            <v>103503</v>
          </cell>
          <cell r="B14359" t="str">
            <v>LAMPARA FLUORESCENTE</v>
          </cell>
          <cell r="C14359" t="str">
            <v>UN</v>
          </cell>
          <cell r="E14359">
            <v>40508</v>
          </cell>
          <cell r="F14359">
            <v>130000</v>
          </cell>
        </row>
        <row r="14360">
          <cell r="A14360">
            <v>104373</v>
          </cell>
          <cell r="B14360" t="str">
            <v>LAMPARA REDONDA CERRADA 2X32+BOMB.</v>
          </cell>
          <cell r="C14360" t="str">
            <v>UN</v>
          </cell>
          <cell r="E14360">
            <v>41075</v>
          </cell>
          <cell r="F14360">
            <v>70000</v>
          </cell>
        </row>
        <row r="14361">
          <cell r="A14361">
            <v>104375</v>
          </cell>
          <cell r="B14361" t="str">
            <v>LAMPARA REDONDA CERRADA(1X26W)+bomb</v>
          </cell>
          <cell r="C14361" t="str">
            <v>UN</v>
          </cell>
          <cell r="E14361">
            <v>41614</v>
          </cell>
          <cell r="F14361">
            <v>19000</v>
          </cell>
        </row>
        <row r="14362">
          <cell r="A14362">
            <v>104374</v>
          </cell>
          <cell r="B14362" t="str">
            <v>LAMPARA REDONDA CERRADA1X32W+bombillo</v>
          </cell>
          <cell r="C14362" t="str">
            <v>UN</v>
          </cell>
          <cell r="E14362">
            <v>41075</v>
          </cell>
          <cell r="F14362">
            <v>33500</v>
          </cell>
        </row>
        <row r="14363">
          <cell r="A14363">
            <v>104377</v>
          </cell>
          <cell r="B14363" t="str">
            <v>LAMPARA TIPO TORTUGA 1X16W+bombillos</v>
          </cell>
          <cell r="C14363" t="str">
            <v>UN</v>
          </cell>
          <cell r="E14363">
            <v>41075</v>
          </cell>
          <cell r="F14363">
            <v>20880</v>
          </cell>
        </row>
        <row r="14364">
          <cell r="A14364">
            <v>104376</v>
          </cell>
          <cell r="B14364" t="str">
            <v>LAMPARA TIPO TORTUGA 1X26 W + bombillo</v>
          </cell>
          <cell r="C14364" t="str">
            <v>UN</v>
          </cell>
          <cell r="E14364">
            <v>41075</v>
          </cell>
          <cell r="F14364">
            <v>24000</v>
          </cell>
        </row>
        <row r="14365">
          <cell r="A14365">
            <v>103571</v>
          </cell>
          <cell r="B14365" t="str">
            <v>LAVADERO PREFABRICADO 0.60x0.50x0.40m **</v>
          </cell>
          <cell r="C14365" t="str">
            <v>UN</v>
          </cell>
          <cell r="E14365">
            <v>41059</v>
          </cell>
          <cell r="F14365">
            <v>130000</v>
          </cell>
        </row>
        <row r="14366">
          <cell r="A14366">
            <v>103373</v>
          </cell>
          <cell r="B14366" t="str">
            <v>LAVAMANOS COLGAR INSTITUC.</v>
          </cell>
          <cell r="C14366" t="str">
            <v>UND</v>
          </cell>
          <cell r="E14366">
            <v>42605</v>
          </cell>
          <cell r="F14366">
            <v>339900</v>
          </cell>
        </row>
        <row r="14367">
          <cell r="A14367">
            <v>103984</v>
          </cell>
          <cell r="B14367" t="str">
            <v>LAVAMANOS ESFERICO 0.32m ACERO INOX.</v>
          </cell>
          <cell r="C14367" t="str">
            <v>UN</v>
          </cell>
          <cell r="E14367">
            <v>41554</v>
          </cell>
          <cell r="F14367">
            <v>116492</v>
          </cell>
        </row>
        <row r="14368">
          <cell r="A14368">
            <v>103985</v>
          </cell>
          <cell r="B14368" t="str">
            <v>LAVAMANOS ESFERICO 0.42m ACERO INOX.</v>
          </cell>
          <cell r="C14368" t="str">
            <v>UN</v>
          </cell>
          <cell r="E14368">
            <v>41059</v>
          </cell>
          <cell r="F14368">
            <v>112798</v>
          </cell>
        </row>
        <row r="14369">
          <cell r="A14369">
            <v>103098</v>
          </cell>
          <cell r="B14369" t="str">
            <v>LAVAMANOS NOVARA CRNA **</v>
          </cell>
          <cell r="C14369" t="str">
            <v>UN</v>
          </cell>
          <cell r="E14369">
            <v>42605</v>
          </cell>
          <cell r="F14369">
            <v>159900</v>
          </cell>
        </row>
        <row r="14370">
          <cell r="A14370">
            <v>1285</v>
          </cell>
          <cell r="B14370" t="str">
            <v>LIJA DE AGUA GRANO 220 a 600</v>
          </cell>
          <cell r="C14370" t="str">
            <v>UN</v>
          </cell>
          <cell r="E14370">
            <v>39884</v>
          </cell>
          <cell r="F14370">
            <v>620.6</v>
          </cell>
        </row>
        <row r="14371">
          <cell r="A14371">
            <v>1283</v>
          </cell>
          <cell r="B14371" t="str">
            <v>LIJA DE AGUA GRANO 60.80.100</v>
          </cell>
          <cell r="C14371" t="str">
            <v>UN</v>
          </cell>
          <cell r="E14371">
            <v>41241</v>
          </cell>
          <cell r="F14371">
            <v>1100</v>
          </cell>
        </row>
        <row r="14372">
          <cell r="A14372">
            <v>1282</v>
          </cell>
          <cell r="B14372" t="str">
            <v>LIJABANDA 4'' GRANO 60,80</v>
          </cell>
          <cell r="C14372" t="str">
            <v>UN</v>
          </cell>
          <cell r="E14372">
            <v>39884</v>
          </cell>
          <cell r="F14372">
            <v>5342</v>
          </cell>
        </row>
        <row r="14373">
          <cell r="A14373">
            <v>3975</v>
          </cell>
          <cell r="B14373" t="str">
            <v>LIMITES DE CONTRACION</v>
          </cell>
          <cell r="C14373" t="str">
            <v>UN</v>
          </cell>
          <cell r="E14373">
            <v>40151</v>
          </cell>
          <cell r="F14373">
            <v>34800</v>
          </cell>
        </row>
        <row r="14374">
          <cell r="A14374">
            <v>3933</v>
          </cell>
          <cell r="B14374" t="str">
            <v>LIMITES LIQUIDOS Y PLASTICO ATTERBERG</v>
          </cell>
          <cell r="C14374" t="str">
            <v>UN</v>
          </cell>
          <cell r="E14374">
            <v>40151</v>
          </cell>
          <cell r="F14374">
            <v>30160</v>
          </cell>
        </row>
        <row r="14375">
          <cell r="A14375">
            <v>103245</v>
          </cell>
          <cell r="B14375" t="str">
            <v>LIMPIADOR ELECTRICO</v>
          </cell>
          <cell r="C14375" t="str">
            <v>UN</v>
          </cell>
          <cell r="E14375">
            <v>42858</v>
          </cell>
          <cell r="F14375">
            <v>18990</v>
          </cell>
        </row>
        <row r="14376">
          <cell r="A14376">
            <v>103541</v>
          </cell>
          <cell r="B14376" t="str">
            <v>LINEA DE VIDA, L= 30MTS (ARSEG)</v>
          </cell>
          <cell r="C14376" t="str">
            <v>UND</v>
          </cell>
          <cell r="E14376">
            <v>41095</v>
          </cell>
          <cell r="F14376">
            <v>665668</v>
          </cell>
        </row>
        <row r="14377">
          <cell r="A14377">
            <v>102987</v>
          </cell>
          <cell r="B14377" t="str">
            <v>LLAVE EXPANSION AISLADA 10" 1.000V **</v>
          </cell>
          <cell r="C14377" t="str">
            <v>UN</v>
          </cell>
          <cell r="E14377">
            <v>42993</v>
          </cell>
          <cell r="F14377">
            <v>30900</v>
          </cell>
        </row>
        <row r="14378">
          <cell r="A14378">
            <v>103331</v>
          </cell>
          <cell r="B14378" t="str">
            <v>Llave para regadera prysma CRNA **</v>
          </cell>
          <cell r="C14378" t="str">
            <v>UN</v>
          </cell>
          <cell r="E14378">
            <v>42856</v>
          </cell>
          <cell r="F14378">
            <v>23900</v>
          </cell>
        </row>
        <row r="14380">
          <cell r="B14380" t="str">
            <v>Tekhne Ltda. Control Integral de Obras</v>
          </cell>
        </row>
        <row r="14384">
          <cell r="B14384" t="str">
            <v>Listado de Insumos</v>
          </cell>
        </row>
        <row r="14386">
          <cell r="A14386">
            <v>43132</v>
          </cell>
          <cell r="C14386" t="str">
            <v>INSTITUTO DISTRITAL DE RECREACION Y</v>
          </cell>
          <cell r="E14386" t="str">
            <v>Página **</v>
          </cell>
        </row>
        <row r="14389">
          <cell r="A14389" t="str">
            <v>Código</v>
          </cell>
          <cell r="B14389" t="str">
            <v>Descripción</v>
          </cell>
          <cell r="D14389" t="str">
            <v>Unidad</v>
          </cell>
          <cell r="F14389" t="str">
            <v>Referencia</v>
          </cell>
        </row>
        <row r="14392">
          <cell r="A14392">
            <v>103438</v>
          </cell>
          <cell r="B14392" t="str">
            <v>LOSA DE CONCRETO</v>
          </cell>
          <cell r="C14392" t="str">
            <v>M2</v>
          </cell>
          <cell r="E14392">
            <v>40476</v>
          </cell>
          <cell r="F14392">
            <v>192418</v>
          </cell>
        </row>
        <row r="14393">
          <cell r="A14393">
            <v>103661</v>
          </cell>
          <cell r="B14393" t="str">
            <v>LOSETA 0.25X0.25M FLAMEADA P.ESACLERA</v>
          </cell>
          <cell r="C14393" t="str">
            <v>und</v>
          </cell>
          <cell r="E14393">
            <v>40588</v>
          </cell>
          <cell r="F14393">
            <v>9000</v>
          </cell>
        </row>
        <row r="14395">
          <cell r="A14395">
            <v>102570</v>
          </cell>
          <cell r="B14395" t="str">
            <v>Lubricante 500G para tubería**</v>
          </cell>
          <cell r="C14395" t="str">
            <v>UN</v>
          </cell>
          <cell r="D14395" t="str">
            <v>C6430 Gris</v>
          </cell>
          <cell r="E14395">
            <v>38840</v>
          </cell>
          <cell r="F14395">
            <v>8816</v>
          </cell>
        </row>
        <row r="14396">
          <cell r="A14396">
            <v>100618</v>
          </cell>
          <cell r="B14396" t="str">
            <v>Lubricante 500G para tuberia***</v>
          </cell>
          <cell r="C14396" t="str">
            <v>UN</v>
          </cell>
          <cell r="D14396" t="str">
            <v>C6430 Gris</v>
          </cell>
          <cell r="E14396">
            <v>40506</v>
          </cell>
          <cell r="F14396">
            <v>12770</v>
          </cell>
        </row>
        <row r="14398">
          <cell r="A14398">
            <v>103942</v>
          </cell>
          <cell r="B14398" t="str">
            <v>Luminaria 150 W Metal Halide (Completa)</v>
          </cell>
          <cell r="C14398" t="str">
            <v>UN</v>
          </cell>
          <cell r="E14398">
            <v>42934</v>
          </cell>
          <cell r="F14398">
            <v>422807</v>
          </cell>
        </row>
        <row r="14399">
          <cell r="A14399">
            <v>105671</v>
          </cell>
          <cell r="B14399" t="str">
            <v>LUMINARIA 18.000 LUMENES. 156W. 100.000</v>
          </cell>
          <cell r="C14399" t="str">
            <v>UN</v>
          </cell>
          <cell r="E14399">
            <v>42262</v>
          </cell>
          <cell r="F14399">
            <v>1722600</v>
          </cell>
        </row>
        <row r="14400">
          <cell r="A14400">
            <v>102522</v>
          </cell>
          <cell r="B14400" t="str">
            <v>LUMINARIA FLUORESCENTE(1.27X0.14m)2x32w</v>
          </cell>
          <cell r="C14400" t="str">
            <v>UN</v>
          </cell>
          <cell r="E14400">
            <v>41494</v>
          </cell>
          <cell r="F14400">
            <v>60400</v>
          </cell>
        </row>
        <row r="14401">
          <cell r="A14401">
            <v>104386</v>
          </cell>
          <cell r="B14401" t="str">
            <v>LUMINARIA METAL HALID 250W</v>
          </cell>
          <cell r="C14401" t="str">
            <v>UN</v>
          </cell>
          <cell r="E14401">
            <v>41494</v>
          </cell>
          <cell r="F14401">
            <v>462840</v>
          </cell>
        </row>
        <row r="14402">
          <cell r="A14402">
            <v>104911</v>
          </cell>
          <cell r="B14402" t="str">
            <v>LUMINARIA RALED III 64 LED 143 W PARA</v>
          </cell>
          <cell r="C14402" t="str">
            <v>UN</v>
          </cell>
          <cell r="E14402">
            <v>42776</v>
          </cell>
          <cell r="F14402">
            <v>1258462.76</v>
          </cell>
        </row>
        <row r="14403">
          <cell r="A14403">
            <v>106194</v>
          </cell>
          <cell r="B14403" t="str">
            <v>Luminaria Teceo-2-(96</v>
          </cell>
          <cell r="C14403" t="str">
            <v>UN</v>
          </cell>
          <cell r="E14403">
            <v>42847</v>
          </cell>
          <cell r="F14403">
            <v>2618000</v>
          </cell>
        </row>
        <row r="14404">
          <cell r="A14404">
            <v>106193</v>
          </cell>
          <cell r="B14404" t="str">
            <v>Luminaria Tipo BalaLed -15W(1.100</v>
          </cell>
          <cell r="C14404" t="str">
            <v>UN</v>
          </cell>
          <cell r="E14404">
            <v>42847</v>
          </cell>
          <cell r="F14404">
            <v>106115</v>
          </cell>
        </row>
        <row r="14405">
          <cell r="A14405">
            <v>102107</v>
          </cell>
          <cell r="B14405" t="str">
            <v>M de O GUARDAESCOBA PVC 6-8CM</v>
          </cell>
          <cell r="C14405" t="str">
            <v>mL</v>
          </cell>
          <cell r="E14405">
            <v>40557</v>
          </cell>
          <cell r="F14405">
            <v>860</v>
          </cell>
        </row>
        <row r="14406">
          <cell r="A14406">
            <v>104624</v>
          </cell>
          <cell r="B14406" t="str">
            <v>MADERA GUAYMARO 0.08X0.017</v>
          </cell>
          <cell r="C14406" t="str">
            <v>M2</v>
          </cell>
          <cell r="E14406">
            <v>41177</v>
          </cell>
          <cell r="F14406">
            <v>87000</v>
          </cell>
        </row>
        <row r="14407">
          <cell r="A14407">
            <v>103586</v>
          </cell>
          <cell r="B14407" t="str">
            <v>malla angeo pajarito 0.90 x 30mts rollo</v>
          </cell>
          <cell r="C14407" t="str">
            <v>ROLLO</v>
          </cell>
          <cell r="E14407">
            <v>41094</v>
          </cell>
          <cell r="F14407">
            <v>70000</v>
          </cell>
        </row>
        <row r="14408">
          <cell r="A14408">
            <v>103145</v>
          </cell>
          <cell r="B14408" t="str">
            <v>MALLA ESLABONADA CAL 10 (Hueco 2")</v>
          </cell>
          <cell r="C14408" t="str">
            <v>M2</v>
          </cell>
          <cell r="E14408">
            <v>41228</v>
          </cell>
          <cell r="F14408">
            <v>12000</v>
          </cell>
        </row>
        <row r="14409">
          <cell r="A14409">
            <v>103081</v>
          </cell>
          <cell r="B14409" t="str">
            <v>MALLA ESLABONADA PVC CAL 10 HUECO 21/4"</v>
          </cell>
          <cell r="C14409" t="str">
            <v>M2</v>
          </cell>
          <cell r="E14409">
            <v>41227</v>
          </cell>
          <cell r="F14409">
            <v>13746</v>
          </cell>
        </row>
        <row r="14410">
          <cell r="A14410">
            <v>103581</v>
          </cell>
          <cell r="B14410" t="str">
            <v>MALLA TRIPLE TORSIÓN ALAM GALV CAL BWG</v>
          </cell>
          <cell r="C14410" t="str">
            <v>UND</v>
          </cell>
          <cell r="E14410">
            <v>40527</v>
          </cell>
          <cell r="F14410">
            <v>5220</v>
          </cell>
        </row>
        <row r="14411">
          <cell r="A14411">
            <v>105740</v>
          </cell>
          <cell r="B14411" t="str">
            <v>MANGUERA FLOTANTE (Manguera para piscina</v>
          </cell>
          <cell r="C14411" t="str">
            <v>UN</v>
          </cell>
          <cell r="E14411">
            <v>42873</v>
          </cell>
          <cell r="F14411">
            <v>892500</v>
          </cell>
        </row>
        <row r="14412">
          <cell r="A14412">
            <v>105742</v>
          </cell>
          <cell r="B14412" t="str">
            <v>MANGUERA Ø3" POLIETI NEGRA</v>
          </cell>
          <cell r="C14412" t="str">
            <v>ML</v>
          </cell>
          <cell r="E14412">
            <v>42422</v>
          </cell>
          <cell r="F14412">
            <v>0</v>
          </cell>
        </row>
        <row r="14413">
          <cell r="A14413">
            <v>105919</v>
          </cell>
          <cell r="B14413" t="str">
            <v>manija chapa puerta int. madera</v>
          </cell>
          <cell r="C14413" t="str">
            <v>UN</v>
          </cell>
          <cell r="E14413">
            <v>42976</v>
          </cell>
          <cell r="F14413">
            <v>19900</v>
          </cell>
        </row>
        <row r="14414">
          <cell r="A14414">
            <v>104263</v>
          </cell>
          <cell r="B14414" t="str">
            <v>MANOMETRO 0-100psi GLICERINA VERT.</v>
          </cell>
          <cell r="C14414" t="str">
            <v>UN</v>
          </cell>
          <cell r="E14414">
            <v>41421</v>
          </cell>
          <cell r="F14414">
            <v>254800</v>
          </cell>
        </row>
        <row r="14415">
          <cell r="A14415">
            <v>106336</v>
          </cell>
          <cell r="B14415" t="str">
            <v>MANOMETRO GLICERINA (0-200PSI) ACERO-</v>
          </cell>
          <cell r="C14415" t="str">
            <v>UN</v>
          </cell>
          <cell r="E14415">
            <v>42854</v>
          </cell>
          <cell r="F14415">
            <v>38199</v>
          </cell>
        </row>
        <row r="14416">
          <cell r="A14416">
            <v>106184</v>
          </cell>
          <cell r="B14416" t="str">
            <v>MANÓMETRO GLICERINA</v>
          </cell>
          <cell r="C14416" t="str">
            <v>UN</v>
          </cell>
          <cell r="E14416">
            <v>42844</v>
          </cell>
          <cell r="F14416">
            <v>105000</v>
          </cell>
        </row>
        <row r="14417">
          <cell r="A14417">
            <v>106001</v>
          </cell>
          <cell r="B14417" t="str">
            <v>MANTA TERMICA FLOTANTE PARA PISCINAS 25</v>
          </cell>
          <cell r="C14417" t="str">
            <v>UN</v>
          </cell>
          <cell r="E14417">
            <v>42671</v>
          </cell>
          <cell r="F14417">
            <v>11302500</v>
          </cell>
        </row>
        <row r="14418">
          <cell r="A14418">
            <v>103937</v>
          </cell>
          <cell r="B14418" t="str">
            <v>Marcación de puntos logicos</v>
          </cell>
          <cell r="C14418" t="str">
            <v>UN</v>
          </cell>
          <cell r="E14418">
            <v>40630</v>
          </cell>
          <cell r="F14418">
            <v>500</v>
          </cell>
        </row>
        <row r="14419">
          <cell r="A14419">
            <v>101370</v>
          </cell>
          <cell r="B14419" t="str">
            <v>Marcos Micro-Futbol (SUM) **</v>
          </cell>
          <cell r="C14419" t="str">
            <v>JG</v>
          </cell>
          <cell r="E14419">
            <v>40612</v>
          </cell>
          <cell r="F14419">
            <v>550000</v>
          </cell>
        </row>
        <row r="14420">
          <cell r="A14420">
            <v>103620</v>
          </cell>
          <cell r="B14420" t="str">
            <v>MARMOL NAL. ADOQUIN NEGRO SAN GIL</v>
          </cell>
          <cell r="C14420" t="str">
            <v>M2</v>
          </cell>
          <cell r="E14420">
            <v>40557</v>
          </cell>
          <cell r="F14420">
            <v>37577</v>
          </cell>
        </row>
        <row r="14421">
          <cell r="A14421">
            <v>103690</v>
          </cell>
          <cell r="B14421" t="str">
            <v>MARMOL ROYAL DORADO espesor 10mm, incl.</v>
          </cell>
          <cell r="C14421" t="str">
            <v>M2</v>
          </cell>
          <cell r="E14421">
            <v>40599</v>
          </cell>
          <cell r="F14421">
            <v>69020</v>
          </cell>
        </row>
        <row r="14422">
          <cell r="A14422">
            <v>103626</v>
          </cell>
          <cell r="B14422" t="str">
            <v>MARMOL ROYAL DORADO espesor 20mm, incl.</v>
          </cell>
          <cell r="C14422" t="str">
            <v>M2</v>
          </cell>
          <cell r="E14422">
            <v>40599</v>
          </cell>
          <cell r="F14422">
            <v>85260</v>
          </cell>
        </row>
        <row r="14423">
          <cell r="A14423">
            <v>103623</v>
          </cell>
          <cell r="B14423" t="str">
            <v>MARMOL ROYAL VERDE espesor 20mm, incl.</v>
          </cell>
          <cell r="C14423" t="str">
            <v>M2</v>
          </cell>
          <cell r="E14423">
            <v>40602</v>
          </cell>
          <cell r="F14423">
            <v>63220</v>
          </cell>
        </row>
        <row r="14424">
          <cell r="A14424">
            <v>102519</v>
          </cell>
          <cell r="B14424" t="str">
            <v>MARQUILLA EN ACRILICO No. 22</v>
          </cell>
          <cell r="C14424" t="str">
            <v>und</v>
          </cell>
          <cell r="E14424">
            <v>40226</v>
          </cell>
          <cell r="F14424">
            <v>9048</v>
          </cell>
        </row>
        <row r="14425">
          <cell r="A14425">
            <v>104259</v>
          </cell>
          <cell r="B14425" t="str">
            <v>MARQUILLAS</v>
          </cell>
          <cell r="C14425" t="str">
            <v>und</v>
          </cell>
          <cell r="E14425">
            <v>40890</v>
          </cell>
          <cell r="F14425">
            <v>29000</v>
          </cell>
        </row>
        <row r="14426">
          <cell r="A14426">
            <v>104005</v>
          </cell>
          <cell r="B14426" t="str">
            <v>MASILLA POROSIL (5,3KG) 1GLN</v>
          </cell>
          <cell r="C14426" t="str">
            <v>GLN</v>
          </cell>
          <cell r="E14426">
            <v>40637</v>
          </cell>
          <cell r="F14426">
            <v>57400</v>
          </cell>
        </row>
        <row r="14427">
          <cell r="A14427">
            <v>104152</v>
          </cell>
          <cell r="B14427" t="str">
            <v>Masilla Supermastico 5 Gl</v>
          </cell>
          <cell r="C14427" t="str">
            <v>UN</v>
          </cell>
          <cell r="E14427">
            <v>40742</v>
          </cell>
          <cell r="F14427">
            <v>32000</v>
          </cell>
        </row>
        <row r="14428">
          <cell r="A14428">
            <v>3888</v>
          </cell>
          <cell r="B14428" t="str">
            <v>MATRICULA GAS NATURAL E INSTALACION DE</v>
          </cell>
          <cell r="C14428" t="str">
            <v>UN</v>
          </cell>
          <cell r="E14428">
            <v>40506</v>
          </cell>
          <cell r="F14428">
            <v>456831</v>
          </cell>
        </row>
        <row r="14429">
          <cell r="A14429">
            <v>101896</v>
          </cell>
          <cell r="B14429" t="str">
            <v>MdeO CANALETA No.43 (3-5 M.) (NO USAR)</v>
          </cell>
          <cell r="C14429" t="str">
            <v>M2</v>
          </cell>
          <cell r="E14429">
            <v>40096</v>
          </cell>
          <cell r="F14429">
            <v>9287</v>
          </cell>
        </row>
        <row r="14430">
          <cell r="A14430">
            <v>102004</v>
          </cell>
          <cell r="B14430" t="str">
            <v>MdeO ENTRAMADO TEJA PLASTICA (NO</v>
          </cell>
          <cell r="C14430" t="str">
            <v>M2</v>
          </cell>
          <cell r="E14430">
            <v>39871</v>
          </cell>
          <cell r="F14430">
            <v>10846</v>
          </cell>
        </row>
        <row r="14431">
          <cell r="A14431">
            <v>102006</v>
          </cell>
          <cell r="B14431" t="str">
            <v>MdeO ENTREP.ACERO Rfz 37000 (NO USAR)</v>
          </cell>
          <cell r="C14431" t="str">
            <v>TN</v>
          </cell>
          <cell r="E14431">
            <v>39482</v>
          </cell>
          <cell r="F14431">
            <v>219000</v>
          </cell>
        </row>
        <row r="14432">
          <cell r="A14432">
            <v>102415</v>
          </cell>
          <cell r="B14432" t="str">
            <v>MdeO GUADUA BAJO ENTRAMADO (NO</v>
          </cell>
          <cell r="C14432" t="str">
            <v>M2</v>
          </cell>
          <cell r="E14432">
            <v>39871</v>
          </cell>
          <cell r="F14432">
            <v>6714</v>
          </cell>
        </row>
        <row r="14433">
          <cell r="A14433">
            <v>105955</v>
          </cell>
          <cell r="B14433" t="str">
            <v>MdeO INST. HIDRAULICA/ELECTRICA S. RIEGO</v>
          </cell>
          <cell r="C14433" t="str">
            <v>GL</v>
          </cell>
          <cell r="E14433">
            <v>42828</v>
          </cell>
          <cell r="F14433">
            <v>2023000</v>
          </cell>
        </row>
        <row r="14434">
          <cell r="A14434">
            <v>103380</v>
          </cell>
          <cell r="B14434" t="str">
            <v>MdeO SOBRECIMIENTOS .12/.15 (NO USAR)</v>
          </cell>
          <cell r="C14434" t="str">
            <v>ML</v>
          </cell>
          <cell r="E14434">
            <v>39888</v>
          </cell>
          <cell r="F14434">
            <v>8676</v>
          </cell>
        </row>
        <row r="14435">
          <cell r="A14435">
            <v>105677</v>
          </cell>
          <cell r="B14435" t="str">
            <v>MESA DE AJEDREZ EN POLIESTER REFORZ</v>
          </cell>
          <cell r="C14435" t="str">
            <v>UN</v>
          </cell>
          <cell r="E14435">
            <v>42592</v>
          </cell>
          <cell r="F14435">
            <v>1782150</v>
          </cell>
        </row>
        <row r="14436">
          <cell r="A14436">
            <v>103320</v>
          </cell>
          <cell r="B14436" t="str">
            <v>Mesa de centro en fórmica **</v>
          </cell>
          <cell r="C14436" t="str">
            <v>UN</v>
          </cell>
          <cell r="E14436">
            <v>40444</v>
          </cell>
          <cell r="F14436">
            <v>440800</v>
          </cell>
        </row>
        <row r="14437">
          <cell r="A14437">
            <v>105678</v>
          </cell>
          <cell r="B14437" t="str">
            <v>MESA DE PING-PONG EN POLIESTER REFORZ</v>
          </cell>
          <cell r="C14437" t="str">
            <v>UN</v>
          </cell>
          <cell r="E14437">
            <v>42592</v>
          </cell>
          <cell r="F14437">
            <v>3945800</v>
          </cell>
        </row>
        <row r="14438">
          <cell r="A14438">
            <v>103749</v>
          </cell>
          <cell r="B14438" t="str">
            <v>MESA PLÁSTICA</v>
          </cell>
          <cell r="C14438" t="str">
            <v>UN</v>
          </cell>
          <cell r="E14438">
            <v>41052</v>
          </cell>
          <cell r="F14438">
            <v>84736</v>
          </cell>
        </row>
        <row r="14439">
          <cell r="A14439">
            <v>103289</v>
          </cell>
          <cell r="B14439" t="str">
            <v>MESON EN GRANITO NEGRO SAN GABRIEL</v>
          </cell>
          <cell r="C14439" t="str">
            <v>UN</v>
          </cell>
          <cell r="E14439">
            <v>42612</v>
          </cell>
          <cell r="F14439">
            <v>1800000</v>
          </cell>
        </row>
        <row r="14440">
          <cell r="A14440">
            <v>104598</v>
          </cell>
          <cell r="B14440" t="str">
            <v>MESON GRANITO NEGR0 SAN GABRIEL a=0.60</v>
          </cell>
          <cell r="C14440" t="str">
            <v>ML</v>
          </cell>
          <cell r="E14440">
            <v>41173</v>
          </cell>
          <cell r="F14440">
            <v>348000</v>
          </cell>
        </row>
        <row r="14441">
          <cell r="A14441">
            <v>104332</v>
          </cell>
          <cell r="B14441" t="str">
            <v>Metrosidero rojo(1-1,5M)</v>
          </cell>
          <cell r="C14441" t="str">
            <v>UN</v>
          </cell>
          <cell r="E14441">
            <v>40883</v>
          </cell>
          <cell r="F14441">
            <v>42000</v>
          </cell>
        </row>
        <row r="14442">
          <cell r="A14442">
            <v>104254</v>
          </cell>
          <cell r="B14442" t="str">
            <v>MINIINTERRUPTOR TRIPOLAR 32A</v>
          </cell>
          <cell r="C14442" t="str">
            <v>UN</v>
          </cell>
          <cell r="E14442">
            <v>41421</v>
          </cell>
          <cell r="F14442">
            <v>51750</v>
          </cell>
        </row>
        <row r="14443">
          <cell r="A14443">
            <v>103683</v>
          </cell>
          <cell r="B14443" t="str">
            <v>Mort. flex. alta adh. STON(STRONG) MIX LATEX</v>
          </cell>
          <cell r="C14443" t="str">
            <v>KG</v>
          </cell>
          <cell r="E14443">
            <v>42663</v>
          </cell>
          <cell r="F14443">
            <v>3248</v>
          </cell>
        </row>
        <row r="14445">
          <cell r="B14445" t="str">
            <v>Tekhne Ltda. Control Integral de Obras</v>
          </cell>
        </row>
        <row r="14449">
          <cell r="B14449" t="str">
            <v>Listado de Insumos</v>
          </cell>
        </row>
        <row r="14451">
          <cell r="A14451">
            <v>43132</v>
          </cell>
          <cell r="C14451" t="str">
            <v>INSTITUTO DISTRITAL DE RECREACION Y</v>
          </cell>
          <cell r="E14451" t="str">
            <v>Página **</v>
          </cell>
        </row>
        <row r="14454">
          <cell r="A14454" t="str">
            <v>Código</v>
          </cell>
          <cell r="B14454" t="str">
            <v>Descripción</v>
          </cell>
          <cell r="D14454" t="str">
            <v>Unidad</v>
          </cell>
          <cell r="F14454" t="str">
            <v>Referencia</v>
          </cell>
        </row>
        <row r="14457">
          <cell r="A14457">
            <v>1215</v>
          </cell>
          <cell r="B14457" t="str">
            <v>MOTOBOMBA DE 3" SUMERGIBLE MOTOR</v>
          </cell>
          <cell r="C14457" t="str">
            <v>DD</v>
          </cell>
          <cell r="E14457">
            <v>42605</v>
          </cell>
          <cell r="F14457">
            <v>27840</v>
          </cell>
        </row>
        <row r="14459">
          <cell r="A14459">
            <v>102110</v>
          </cell>
          <cell r="B14459" t="str">
            <v>MOTOBOMBAS CENTRIFUGAS HY-FLO - 2</v>
          </cell>
          <cell r="C14459" t="str">
            <v>UN</v>
          </cell>
          <cell r="D14459" t="str">
            <v>64004000A</v>
          </cell>
          <cell r="E14459">
            <v>39661</v>
          </cell>
          <cell r="F14459">
            <v>5746659</v>
          </cell>
        </row>
        <row r="14461">
          <cell r="A14461">
            <v>104608</v>
          </cell>
          <cell r="B14461" t="str">
            <v>Motosierra mediana (4.6HP)</v>
          </cell>
          <cell r="C14461" t="str">
            <v>DD</v>
          </cell>
          <cell r="E14461">
            <v>41176</v>
          </cell>
          <cell r="F14461">
            <v>25000</v>
          </cell>
        </row>
        <row r="14462">
          <cell r="A14462">
            <v>105884</v>
          </cell>
          <cell r="B14462" t="str">
            <v>Motosierra, 40cm3, espada16"3/8", 4,7 kg.</v>
          </cell>
          <cell r="C14462" t="str">
            <v>und /und</v>
          </cell>
          <cell r="E14462">
            <v>42605</v>
          </cell>
          <cell r="F14462">
            <v>773950</v>
          </cell>
        </row>
        <row r="14463">
          <cell r="A14463">
            <v>103102</v>
          </cell>
          <cell r="B14463" t="str">
            <v>Mueble espejo 4mm IDRD **</v>
          </cell>
          <cell r="C14463" t="str">
            <v>M2</v>
          </cell>
          <cell r="E14463">
            <v>40410</v>
          </cell>
          <cell r="F14463">
            <v>62545</v>
          </cell>
        </row>
        <row r="14464">
          <cell r="A14464">
            <v>103347</v>
          </cell>
          <cell r="B14464" t="str">
            <v>Mueble madera para baño secretaria IDRD **</v>
          </cell>
          <cell r="C14464" t="str">
            <v>UN</v>
          </cell>
          <cell r="E14464">
            <v>40451</v>
          </cell>
          <cell r="F14464">
            <v>350000</v>
          </cell>
        </row>
        <row r="14465">
          <cell r="A14465">
            <v>719</v>
          </cell>
          <cell r="B14465" t="str">
            <v>MUROS DOBLES EN DRY-WALL</v>
          </cell>
          <cell r="C14465" t="str">
            <v>M2</v>
          </cell>
          <cell r="E14465">
            <v>40310</v>
          </cell>
          <cell r="F14465">
            <v>69632</v>
          </cell>
        </row>
        <row r="14466">
          <cell r="A14466">
            <v>102696</v>
          </cell>
          <cell r="B14466" t="str">
            <v>MUROS DRY-WALL-9cm,3 manos de</v>
          </cell>
          <cell r="C14466" t="str">
            <v>M2</v>
          </cell>
          <cell r="E14466">
            <v>40092</v>
          </cell>
          <cell r="F14466">
            <v>74800</v>
          </cell>
        </row>
        <row r="14467">
          <cell r="A14467">
            <v>104150</v>
          </cell>
          <cell r="B14467" t="str">
            <v>Omega 60.3mm 2.3/8X2.44m</v>
          </cell>
          <cell r="C14467" t="str">
            <v>UN</v>
          </cell>
          <cell r="E14467">
            <v>40742</v>
          </cell>
          <cell r="F14467">
            <v>5000</v>
          </cell>
        </row>
        <row r="14468">
          <cell r="A14468">
            <v>103096</v>
          </cell>
          <cell r="B14468" t="str">
            <v>ORINAL GOTTA CRNA CON GV VALV. SENSOR</v>
          </cell>
          <cell r="C14468" t="str">
            <v>UN</v>
          </cell>
          <cell r="E14468">
            <v>40435</v>
          </cell>
          <cell r="F14468">
            <v>770000</v>
          </cell>
        </row>
        <row r="14469">
          <cell r="A14469">
            <v>103869</v>
          </cell>
          <cell r="B14469" t="str">
            <v>pach panel de 24 puertos categoria 6</v>
          </cell>
          <cell r="C14469" t="str">
            <v>UN</v>
          </cell>
          <cell r="E14469">
            <v>41080</v>
          </cell>
          <cell r="F14469">
            <v>307400</v>
          </cell>
        </row>
        <row r="14470">
          <cell r="A14470">
            <v>103891</v>
          </cell>
          <cell r="B14470" t="str">
            <v>pach panel de 8 puertos categoria 6</v>
          </cell>
          <cell r="C14470" t="str">
            <v>UN</v>
          </cell>
          <cell r="E14470">
            <v>41491</v>
          </cell>
          <cell r="F14470">
            <v>70000</v>
          </cell>
        </row>
        <row r="14471">
          <cell r="A14471">
            <v>105891</v>
          </cell>
          <cell r="B14471" t="str">
            <v>Panel LED DE 12 W SOBREPONER</v>
          </cell>
          <cell r="C14471" t="str">
            <v>und</v>
          </cell>
          <cell r="E14471">
            <v>42608</v>
          </cell>
          <cell r="F14471">
            <v>28884</v>
          </cell>
        </row>
        <row r="14472">
          <cell r="A14472">
            <v>103051</v>
          </cell>
          <cell r="B14472" t="str">
            <v>PARAL 89MM 3X1/2" LONG 2.44M CAL 20</v>
          </cell>
          <cell r="C14472" t="str">
            <v>UN</v>
          </cell>
          <cell r="E14472">
            <v>41536</v>
          </cell>
          <cell r="F14472">
            <v>13052</v>
          </cell>
        </row>
        <row r="14473">
          <cell r="A14473">
            <v>103585</v>
          </cell>
          <cell r="B14473" t="str">
            <v>PARALES ALUMINIOS PARA MARCOS</v>
          </cell>
          <cell r="C14473" t="str">
            <v>UND</v>
          </cell>
          <cell r="E14473">
            <v>40532</v>
          </cell>
          <cell r="F14473">
            <v>22000</v>
          </cell>
        </row>
        <row r="14475">
          <cell r="A14475">
            <v>3859</v>
          </cell>
          <cell r="B14475" t="str">
            <v>PARARAYOS DIAMANTE 1 60 MTS</v>
          </cell>
          <cell r="C14475" t="str">
            <v>UN</v>
          </cell>
          <cell r="D14475">
            <v>31010</v>
          </cell>
          <cell r="E14475">
            <v>39884</v>
          </cell>
          <cell r="F14475">
            <v>2314200</v>
          </cell>
        </row>
        <row r="14476">
          <cell r="A14476">
            <v>3860</v>
          </cell>
          <cell r="B14476" t="str">
            <v>PARARAYOS DIAMANTE 3</v>
          </cell>
          <cell r="C14476" t="str">
            <v>UN</v>
          </cell>
          <cell r="D14476">
            <v>31030</v>
          </cell>
          <cell r="E14476">
            <v>39884</v>
          </cell>
          <cell r="F14476">
            <v>3358200</v>
          </cell>
        </row>
        <row r="14477">
          <cell r="A14477">
            <v>3862</v>
          </cell>
          <cell r="B14477" t="str">
            <v>PARARAYOS FRANKLIN BAYONETA 35 MTS</v>
          </cell>
          <cell r="C14477" t="str">
            <v>UN</v>
          </cell>
          <cell r="D14477">
            <v>31104</v>
          </cell>
          <cell r="E14477">
            <v>39884</v>
          </cell>
          <cell r="F14477">
            <v>139200</v>
          </cell>
        </row>
        <row r="14479">
          <cell r="A14479">
            <v>103754</v>
          </cell>
          <cell r="B14479" t="str">
            <v>PARASOL</v>
          </cell>
          <cell r="C14479" t="str">
            <v>UND</v>
          </cell>
          <cell r="E14479">
            <v>41080</v>
          </cell>
          <cell r="F14479">
            <v>300000</v>
          </cell>
        </row>
        <row r="14480">
          <cell r="A14480">
            <v>103093</v>
          </cell>
          <cell r="B14480" t="str">
            <v>PARED MOSAICO CRISTAL ROJO CRNA **</v>
          </cell>
          <cell r="C14480" t="str">
            <v>M2</v>
          </cell>
          <cell r="E14480">
            <v>40408</v>
          </cell>
          <cell r="F14480">
            <v>69000</v>
          </cell>
        </row>
        <row r="14481">
          <cell r="A14481">
            <v>103092</v>
          </cell>
          <cell r="B14481" t="str">
            <v>PARED OTUN BLANCO MATE CRNA</v>
          </cell>
          <cell r="C14481" t="str">
            <v>M2</v>
          </cell>
          <cell r="E14481">
            <v>41425</v>
          </cell>
          <cell r="F14481">
            <v>31900</v>
          </cell>
        </row>
        <row r="14482">
          <cell r="A14482">
            <v>103892</v>
          </cell>
          <cell r="B14482" t="str">
            <v>patch cord 1.50 m catergoría 6</v>
          </cell>
          <cell r="C14482" t="str">
            <v>UN</v>
          </cell>
          <cell r="E14482">
            <v>41079</v>
          </cell>
          <cell r="F14482">
            <v>10187</v>
          </cell>
        </row>
        <row r="14483">
          <cell r="A14483">
            <v>104033</v>
          </cell>
          <cell r="B14483" t="str">
            <v>PATCH CORD MULTIMODE SC-SC 3</v>
          </cell>
          <cell r="C14483" t="str">
            <v>UND</v>
          </cell>
          <cell r="E14483">
            <v>40641</v>
          </cell>
          <cell r="F14483">
            <v>92000</v>
          </cell>
        </row>
        <row r="14484">
          <cell r="A14484">
            <v>105062</v>
          </cell>
          <cell r="B14484" t="str">
            <v>PEGACOR MAX-CONSTRUCTOR (BOLSA DE</v>
          </cell>
          <cell r="C14484" t="str">
            <v>kg</v>
          </cell>
          <cell r="E14484">
            <v>41555</v>
          </cell>
          <cell r="F14484">
            <v>1673</v>
          </cell>
        </row>
        <row r="14485">
          <cell r="A14485">
            <v>103621</v>
          </cell>
          <cell r="B14485" t="str">
            <v>PEGANTE ADHESIVO 10</v>
          </cell>
          <cell r="C14485" t="str">
            <v>GLN</v>
          </cell>
          <cell r="E14485">
            <v>40557</v>
          </cell>
          <cell r="F14485">
            <v>17500</v>
          </cell>
        </row>
        <row r="14486">
          <cell r="A14486">
            <v>104342</v>
          </cell>
          <cell r="B14486" t="str">
            <v>PEGANTE PU MONOCOMPONENTE. para</v>
          </cell>
          <cell r="C14486" t="str">
            <v>kg</v>
          </cell>
          <cell r="E14486">
            <v>41065</v>
          </cell>
          <cell r="F14486">
            <v>16000</v>
          </cell>
        </row>
        <row r="14488">
          <cell r="A14488">
            <v>103105</v>
          </cell>
          <cell r="B14488" t="str">
            <v>Percha doble metálica cromada **</v>
          </cell>
          <cell r="C14488" t="str">
            <v>UN</v>
          </cell>
          <cell r="D14488" t="str">
            <v>8-AA-3022</v>
          </cell>
          <cell r="E14488">
            <v>40410</v>
          </cell>
          <cell r="F14488">
            <v>7650</v>
          </cell>
        </row>
        <row r="14490">
          <cell r="A14490">
            <v>103224</v>
          </cell>
          <cell r="B14490" t="str">
            <v>PERFIL PRINCIPAL X 3 66</v>
          </cell>
          <cell r="C14490" t="str">
            <v>und</v>
          </cell>
          <cell r="E14490">
            <v>40519</v>
          </cell>
          <cell r="F14490">
            <v>8236</v>
          </cell>
        </row>
        <row r="14491">
          <cell r="A14491">
            <v>103225</v>
          </cell>
          <cell r="B14491" t="str">
            <v>PERFIL SECUNDARIO X 1 22</v>
          </cell>
          <cell r="C14491" t="str">
            <v>UND</v>
          </cell>
          <cell r="E14491">
            <v>40534</v>
          </cell>
          <cell r="F14491">
            <v>2436</v>
          </cell>
        </row>
        <row r="14492">
          <cell r="A14492">
            <v>103592</v>
          </cell>
          <cell r="B14492" t="str">
            <v>PERFIL RECTANGULAR 20X40MM CAL. 18</v>
          </cell>
          <cell r="C14492" t="str">
            <v>mL</v>
          </cell>
          <cell r="E14492">
            <v>40534</v>
          </cell>
          <cell r="F14492">
            <v>6923</v>
          </cell>
        </row>
        <row r="14493">
          <cell r="A14493">
            <v>103339</v>
          </cell>
          <cell r="B14493" t="str">
            <v>PERFIL REMATE U ALUMINIO 8MMX4.20</v>
          </cell>
          <cell r="C14493" t="str">
            <v>UN</v>
          </cell>
          <cell r="E14493">
            <v>40451</v>
          </cell>
          <cell r="F14493">
            <v>21359</v>
          </cell>
        </row>
        <row r="14494">
          <cell r="A14494">
            <v>104143</v>
          </cell>
          <cell r="B14494" t="str">
            <v>Perno 1/4" grado 5, L=0.075m **</v>
          </cell>
          <cell r="C14494" t="str">
            <v>UN</v>
          </cell>
          <cell r="E14494">
            <v>40725</v>
          </cell>
          <cell r="F14494">
            <v>232</v>
          </cell>
        </row>
        <row r="14495">
          <cell r="A14495">
            <v>105076</v>
          </cell>
          <cell r="B14495" t="str">
            <v>PERNO 3/8"X2"</v>
          </cell>
          <cell r="C14495" t="str">
            <v>UN</v>
          </cell>
          <cell r="E14495">
            <v>41599</v>
          </cell>
          <cell r="F14495">
            <v>409</v>
          </cell>
        </row>
        <row r="14496">
          <cell r="A14496">
            <v>102436</v>
          </cell>
          <cell r="B14496" t="str">
            <v>PERNOS CONSOLA</v>
          </cell>
          <cell r="C14496" t="str">
            <v>UN</v>
          </cell>
          <cell r="E14496">
            <v>40196</v>
          </cell>
          <cell r="F14496">
            <v>6500</v>
          </cell>
        </row>
        <row r="14497">
          <cell r="A14497">
            <v>100984</v>
          </cell>
          <cell r="B14497" t="str">
            <v>PERNOS, ANCLAJES, ARANDELAS</v>
          </cell>
          <cell r="C14497" t="str">
            <v>KG</v>
          </cell>
          <cell r="E14497">
            <v>40500</v>
          </cell>
          <cell r="F14497">
            <v>8200</v>
          </cell>
        </row>
        <row r="14498">
          <cell r="A14498">
            <v>103488</v>
          </cell>
          <cell r="B14498" t="str">
            <v>Perro de 1/2"**</v>
          </cell>
          <cell r="C14498" t="str">
            <v>und</v>
          </cell>
          <cell r="E14498">
            <v>40493</v>
          </cell>
          <cell r="F14498">
            <v>9280</v>
          </cell>
        </row>
        <row r="14499">
          <cell r="A14499">
            <v>103489</v>
          </cell>
          <cell r="B14499" t="str">
            <v>Perro de 3/8"**</v>
          </cell>
          <cell r="C14499" t="str">
            <v>und</v>
          </cell>
          <cell r="E14499">
            <v>40493</v>
          </cell>
          <cell r="F14499">
            <v>5568</v>
          </cell>
        </row>
        <row r="14500">
          <cell r="A14500">
            <v>103486</v>
          </cell>
          <cell r="B14500" t="str">
            <v>Perro Galvanizado 3/16" **</v>
          </cell>
          <cell r="C14500" t="str">
            <v>UN</v>
          </cell>
          <cell r="E14500">
            <v>40492</v>
          </cell>
          <cell r="F14500">
            <v>563</v>
          </cell>
        </row>
        <row r="14501">
          <cell r="A14501">
            <v>105512</v>
          </cell>
          <cell r="B14501" t="str">
            <v>PICA CON CABO MADERA (5 lbs)- ZAPAPICO</v>
          </cell>
          <cell r="C14501" t="str">
            <v>und</v>
          </cell>
          <cell r="E14501">
            <v>42873</v>
          </cell>
          <cell r="F14501">
            <v>17943.75</v>
          </cell>
        </row>
        <row r="14502">
          <cell r="A14502">
            <v>104257</v>
          </cell>
          <cell r="B14502" t="str">
            <v>PILOTO 2mm</v>
          </cell>
          <cell r="C14502" t="str">
            <v>und</v>
          </cell>
          <cell r="E14502">
            <v>40960</v>
          </cell>
          <cell r="F14502">
            <v>27956</v>
          </cell>
        </row>
        <row r="14503">
          <cell r="A14503">
            <v>103314</v>
          </cell>
          <cell r="B14503" t="str">
            <v>PINTURA ALQUIDICA ESMALTE GRIS (7035)</v>
          </cell>
          <cell r="C14503" t="str">
            <v>GL</v>
          </cell>
          <cell r="E14503">
            <v>42857</v>
          </cell>
          <cell r="F14503">
            <v>71400</v>
          </cell>
        </row>
        <row r="14504">
          <cell r="A14504">
            <v>102697</v>
          </cell>
          <cell r="B14504" t="str">
            <v>PINTURA MUROS DRY-WALL EXIST.DOS</v>
          </cell>
          <cell r="C14504" t="str">
            <v>M2</v>
          </cell>
          <cell r="E14504">
            <v>40281</v>
          </cell>
          <cell r="F14504">
            <v>38500</v>
          </cell>
        </row>
        <row r="14505">
          <cell r="A14505">
            <v>103378</v>
          </cell>
          <cell r="B14505" t="str">
            <v>PIRLAN DE CAUCHO A=0.15M</v>
          </cell>
          <cell r="C14505" t="str">
            <v>ML</v>
          </cell>
          <cell r="E14505">
            <v>40460</v>
          </cell>
          <cell r="F14505">
            <v>25000</v>
          </cell>
        </row>
        <row r="14506">
          <cell r="A14506">
            <v>103612</v>
          </cell>
          <cell r="B14506" t="str">
            <v>PISO ARQUITECTONICO VINISOL KUARZARA</v>
          </cell>
          <cell r="C14506" t="str">
            <v>m2</v>
          </cell>
          <cell r="E14506">
            <v>40557</v>
          </cell>
          <cell r="F14506">
            <v>49880</v>
          </cell>
        </row>
        <row r="14507">
          <cell r="A14507">
            <v>103675</v>
          </cell>
          <cell r="B14507" t="str">
            <v>PISO CAUCHO ESTOPEROL 50X50cm X 3.5mm</v>
          </cell>
          <cell r="C14507" t="str">
            <v>M2</v>
          </cell>
          <cell r="E14507">
            <v>40592</v>
          </cell>
          <cell r="F14507">
            <v>41760</v>
          </cell>
        </row>
        <row r="14508">
          <cell r="A14508">
            <v>103506</v>
          </cell>
          <cell r="B14508" t="str">
            <v>PISO CORONA CASIOPEA , O , AVOREO</v>
          </cell>
          <cell r="C14508" t="str">
            <v>m2</v>
          </cell>
          <cell r="E14508">
            <v>40508</v>
          </cell>
          <cell r="F14508">
            <v>64900</v>
          </cell>
        </row>
        <row r="14509">
          <cell r="A14509">
            <v>103349</v>
          </cell>
          <cell r="B14509" t="str">
            <v>PISO EPOXICO STONCLAD GS/GS4 e=4MM</v>
          </cell>
          <cell r="C14509" t="str">
            <v>M2</v>
          </cell>
          <cell r="E14509">
            <v>40451</v>
          </cell>
          <cell r="F14509">
            <v>116000</v>
          </cell>
        </row>
        <row r="14510">
          <cell r="A14510">
            <v>103335</v>
          </cell>
          <cell r="B14510" t="str">
            <v>PISO ESTOPEROL-3.2MM (50X50CM)</v>
          </cell>
          <cell r="C14510" t="str">
            <v>m2</v>
          </cell>
          <cell r="E14510">
            <v>40592</v>
          </cell>
          <cell r="F14510">
            <v>41760</v>
          </cell>
        </row>
        <row r="14511">
          <cell r="A14511">
            <v>103670</v>
          </cell>
          <cell r="B14511" t="str">
            <v>PISO ESTOPEROL - 4.0MM (50X50CM)</v>
          </cell>
          <cell r="C14511" t="str">
            <v>M2</v>
          </cell>
          <cell r="E14511">
            <v>40592</v>
          </cell>
          <cell r="F14511">
            <v>52200</v>
          </cell>
        </row>
        <row r="14512">
          <cell r="A14512">
            <v>103636</v>
          </cell>
          <cell r="B14512" t="str">
            <v>Piso Everlast Caucho 61x61 - 8 mm* Basic Black</v>
          </cell>
          <cell r="C14512" t="str">
            <v>M2</v>
          </cell>
          <cell r="E14512">
            <v>41091</v>
          </cell>
          <cell r="F14512">
            <v>139304</v>
          </cell>
        </row>
        <row r="14514">
          <cell r="B14514" t="str">
            <v>Tekhne Ltda. Control Integral de Obras</v>
          </cell>
        </row>
        <row r="14518">
          <cell r="B14518" t="str">
            <v>Listado de Insumos</v>
          </cell>
        </row>
        <row r="14520">
          <cell r="A14520">
            <v>43132</v>
          </cell>
          <cell r="C14520" t="str">
            <v>INSTITUTO DISTRITAL DE RECREACION Y</v>
          </cell>
          <cell r="E14520" t="str">
            <v>Página **</v>
          </cell>
        </row>
        <row r="14523">
          <cell r="A14523" t="str">
            <v>Código</v>
          </cell>
          <cell r="B14523" t="str">
            <v>Descripción</v>
          </cell>
          <cell r="D14523" t="str">
            <v>Unidad</v>
          </cell>
          <cell r="F14523" t="str">
            <v>Referencia</v>
          </cell>
        </row>
        <row r="14526">
          <cell r="A14526">
            <v>104182</v>
          </cell>
          <cell r="B14526" t="str">
            <v>Piso laminado madera 1.215 m x a=0.125 m,</v>
          </cell>
          <cell r="C14526" t="str">
            <v>M2</v>
          </cell>
          <cell r="E14526">
            <v>40786</v>
          </cell>
          <cell r="F14526">
            <v>54056</v>
          </cell>
        </row>
        <row r="14527">
          <cell r="A14527">
            <v>103344</v>
          </cell>
          <cell r="B14527" t="str">
            <v>Piso madera laminado (secr. IDRD) e=8mm x</v>
          </cell>
          <cell r="C14527" t="str">
            <v>M2</v>
          </cell>
          <cell r="E14527">
            <v>40786</v>
          </cell>
          <cell r="F14527">
            <v>43732</v>
          </cell>
        </row>
        <row r="14528">
          <cell r="A14528">
            <v>103055</v>
          </cell>
          <cell r="B14528" t="str">
            <v>PISTOLA DE FIJACION CALIBRE 22 RAMSET</v>
          </cell>
          <cell r="C14528" t="str">
            <v>DD</v>
          </cell>
          <cell r="E14528">
            <v>40388</v>
          </cell>
          <cell r="F14528">
            <v>20000</v>
          </cell>
        </row>
        <row r="14529">
          <cell r="A14529">
            <v>103277</v>
          </cell>
          <cell r="B14529" t="str">
            <v>PISTOLA DE SILICONA CERRADA</v>
          </cell>
          <cell r="C14529" t="str">
            <v>UN</v>
          </cell>
          <cell r="E14529">
            <v>40513</v>
          </cell>
          <cell r="F14529">
            <v>7150</v>
          </cell>
        </row>
        <row r="14530">
          <cell r="A14530">
            <v>105907</v>
          </cell>
          <cell r="B14530" t="str">
            <v>Piston lacrado para ducha antivandalica. DOCOL</v>
          </cell>
          <cell r="C14530" t="str">
            <v>und</v>
          </cell>
          <cell r="E14530">
            <v>42628</v>
          </cell>
          <cell r="F14530">
            <v>31320</v>
          </cell>
        </row>
        <row r="14531">
          <cell r="A14531">
            <v>102600</v>
          </cell>
          <cell r="B14531" t="str">
            <v>PLANCHON DE 0.30X0.05X3 ORDINARIO</v>
          </cell>
          <cell r="C14531" t="str">
            <v>UN</v>
          </cell>
          <cell r="E14531">
            <v>42709</v>
          </cell>
          <cell r="F14531">
            <v>27000</v>
          </cell>
        </row>
        <row r="14532">
          <cell r="A14532">
            <v>103989</v>
          </cell>
          <cell r="B14532" t="str">
            <v>PLANCHON EN SAPAN (0.20x0.03x4M)</v>
          </cell>
          <cell r="C14532" t="str">
            <v>UND</v>
          </cell>
          <cell r="E14532">
            <v>40634</v>
          </cell>
          <cell r="F14532">
            <v>55100</v>
          </cell>
        </row>
        <row r="14533">
          <cell r="A14533">
            <v>103993</v>
          </cell>
          <cell r="B14533" t="str">
            <v>planeadora para cantear</v>
          </cell>
          <cell r="C14533" t="str">
            <v>DD</v>
          </cell>
          <cell r="E14533">
            <v>40634</v>
          </cell>
          <cell r="F14533">
            <v>55000</v>
          </cell>
        </row>
        <row r="14534">
          <cell r="A14534">
            <v>103712</v>
          </cell>
          <cell r="B14534" t="str">
            <v>PLATAFORMA HIDRAULIC. TIPO TIJERA</v>
          </cell>
          <cell r="C14534" t="str">
            <v>DIA</v>
          </cell>
          <cell r="E14534">
            <v>40612</v>
          </cell>
          <cell r="F14534">
            <v>406000</v>
          </cell>
        </row>
        <row r="14535">
          <cell r="A14535">
            <v>103536</v>
          </cell>
          <cell r="B14535" t="str">
            <v>PLATAFORMA METALICA</v>
          </cell>
          <cell r="C14535" t="str">
            <v>UND</v>
          </cell>
          <cell r="E14535">
            <v>40519</v>
          </cell>
          <cell r="F14535">
            <v>800</v>
          </cell>
        </row>
        <row r="14536">
          <cell r="A14536">
            <v>106090</v>
          </cell>
          <cell r="B14536" t="str">
            <v>PLATAFORMA TRABAJO EN ALTURA BRAZO</v>
          </cell>
          <cell r="C14536" t="str">
            <v>hr /hr</v>
          </cell>
          <cell r="E14536">
            <v>42741</v>
          </cell>
          <cell r="F14536">
            <v>140400</v>
          </cell>
        </row>
        <row r="14537">
          <cell r="A14537">
            <v>103671</v>
          </cell>
          <cell r="B14537" t="str">
            <v>PLATINA (15X25CM)3/8"HIERRO</v>
          </cell>
          <cell r="C14537" t="str">
            <v>UN</v>
          </cell>
          <cell r="E14537">
            <v>40735</v>
          </cell>
          <cell r="F14537">
            <v>11600</v>
          </cell>
        </row>
        <row r="14538">
          <cell r="A14538">
            <v>103084</v>
          </cell>
          <cell r="B14538" t="str">
            <v>PLATINA 11/2X1/8"</v>
          </cell>
          <cell r="C14538" t="str">
            <v>mL</v>
          </cell>
          <cell r="E14538">
            <v>40933</v>
          </cell>
          <cell r="F14538">
            <v>1934</v>
          </cell>
        </row>
        <row r="14539">
          <cell r="A14539">
            <v>103480</v>
          </cell>
          <cell r="B14539" t="str">
            <v>PLATINA 1X3/16"**</v>
          </cell>
          <cell r="C14539" t="str">
            <v>mL</v>
          </cell>
          <cell r="E14539">
            <v>40933</v>
          </cell>
          <cell r="F14539">
            <v>2100</v>
          </cell>
        </row>
        <row r="14540">
          <cell r="A14540">
            <v>103672</v>
          </cell>
          <cell r="B14540" t="str">
            <v>PLATINA 21/2"X3/8"L=0.60M</v>
          </cell>
          <cell r="C14540" t="str">
            <v>UN</v>
          </cell>
          <cell r="E14540">
            <v>40592</v>
          </cell>
          <cell r="F14540">
            <v>13920</v>
          </cell>
        </row>
        <row r="14541">
          <cell r="A14541">
            <v>103991</v>
          </cell>
          <cell r="B14541" t="str">
            <v>PLATINA ACERO 0.2 X 0.20 X 1/8"</v>
          </cell>
          <cell r="C14541" t="str">
            <v>und</v>
          </cell>
          <cell r="E14541">
            <v>40634</v>
          </cell>
          <cell r="F14541">
            <v>6300</v>
          </cell>
        </row>
        <row r="14542">
          <cell r="A14542">
            <v>104012</v>
          </cell>
          <cell r="B14542" t="str">
            <v>PLATINAS EN ELE Y U BISAGRAS Y ENGANCHE</v>
          </cell>
          <cell r="C14542" t="str">
            <v>UND</v>
          </cell>
          <cell r="E14542">
            <v>40638</v>
          </cell>
          <cell r="F14542">
            <v>4000</v>
          </cell>
        </row>
        <row r="14543">
          <cell r="A14543">
            <v>464</v>
          </cell>
          <cell r="B14543" t="str">
            <v>PLUMA GRUA MOTOR ELECTRICO Trif. (NO</v>
          </cell>
          <cell r="C14543" t="str">
            <v>DD</v>
          </cell>
          <cell r="E14543">
            <v>40872</v>
          </cell>
          <cell r="F14543">
            <v>30160</v>
          </cell>
        </row>
        <row r="14544">
          <cell r="A14544">
            <v>105926</v>
          </cell>
          <cell r="B14544" t="str">
            <v>Pluviómetro electr. RAIN CHECK de rain &amp; bird o</v>
          </cell>
          <cell r="C14544" t="str">
            <v>UN</v>
          </cell>
          <cell r="E14544">
            <v>42648</v>
          </cell>
          <cell r="F14544">
            <v>1594710</v>
          </cell>
        </row>
        <row r="14545">
          <cell r="A14545">
            <v>104027</v>
          </cell>
          <cell r="B14545" t="str">
            <v>Polea Diferencial 5Tn-2 Ramal Cadena 6-3m de</v>
          </cell>
          <cell r="C14545" t="str">
            <v>UN</v>
          </cell>
          <cell r="E14545">
            <v>40640</v>
          </cell>
          <cell r="F14545">
            <v>1541250</v>
          </cell>
        </row>
        <row r="14546">
          <cell r="A14546">
            <v>3190</v>
          </cell>
          <cell r="B14546" t="str">
            <v>POLIESTER TEJIDO</v>
          </cell>
          <cell r="C14546" t="str">
            <v>M2</v>
          </cell>
          <cell r="E14546">
            <v>40493</v>
          </cell>
          <cell r="F14546">
            <v>5500</v>
          </cell>
        </row>
        <row r="14547">
          <cell r="A14547">
            <v>103574</v>
          </cell>
          <cell r="B14547" t="str">
            <v>POLIETILENO A=4M; CAL.6 NEGRO</v>
          </cell>
          <cell r="C14547" t="str">
            <v>ML</v>
          </cell>
          <cell r="E14547">
            <v>42634</v>
          </cell>
          <cell r="F14547">
            <v>2800</v>
          </cell>
        </row>
        <row r="14548">
          <cell r="A14548">
            <v>103576</v>
          </cell>
          <cell r="B14548" t="str">
            <v>POLIETILENO A=4M; CAL.6 NEGRO</v>
          </cell>
          <cell r="C14548" t="str">
            <v>M2</v>
          </cell>
          <cell r="E14548">
            <v>42817</v>
          </cell>
          <cell r="F14548">
            <v>1250</v>
          </cell>
        </row>
        <row r="14549">
          <cell r="A14549">
            <v>103319</v>
          </cell>
          <cell r="B14549" t="str">
            <v>Poltrona tapizada **</v>
          </cell>
          <cell r="C14549" t="str">
            <v>UN</v>
          </cell>
          <cell r="E14549">
            <v>40444</v>
          </cell>
          <cell r="F14549">
            <v>342200</v>
          </cell>
        </row>
        <row r="14550">
          <cell r="A14550">
            <v>103563</v>
          </cell>
          <cell r="B14550" t="str">
            <v>POMAS CRISTAL PRISMA</v>
          </cell>
          <cell r="C14550" t="str">
            <v>UND</v>
          </cell>
          <cell r="E14550">
            <v>40525</v>
          </cell>
          <cell r="F14550">
            <v>5000</v>
          </cell>
        </row>
        <row r="14551">
          <cell r="A14551">
            <v>103618</v>
          </cell>
          <cell r="B14551" t="str">
            <v>PORCELANATO BOUT. GIORDANO WITE 45X45</v>
          </cell>
          <cell r="C14551" t="str">
            <v>M2</v>
          </cell>
          <cell r="E14551">
            <v>42605</v>
          </cell>
          <cell r="F14551">
            <v>58500</v>
          </cell>
        </row>
        <row r="14552">
          <cell r="A14552">
            <v>103415</v>
          </cell>
          <cell r="B14552" t="str">
            <v>Porcelanato Pizarra 30x60 Beige**</v>
          </cell>
          <cell r="C14552" t="str">
            <v>m2</v>
          </cell>
          <cell r="E14552">
            <v>40467</v>
          </cell>
          <cell r="F14552">
            <v>53000</v>
          </cell>
        </row>
        <row r="14553">
          <cell r="A14553">
            <v>103903</v>
          </cell>
          <cell r="B14553" t="str">
            <v>Porton Industrial (puerta metalica corrediz) **</v>
          </cell>
          <cell r="C14553" t="str">
            <v>m2</v>
          </cell>
          <cell r="E14553">
            <v>40627</v>
          </cell>
          <cell r="F14553">
            <v>991769</v>
          </cell>
        </row>
        <row r="14555">
          <cell r="A14555">
            <v>102102</v>
          </cell>
          <cell r="B14555" t="str">
            <v>POSTE DE CONC. PRETENS. ENERG. Y TEL</v>
          </cell>
          <cell r="C14555" t="str">
            <v>UN</v>
          </cell>
          <cell r="D14555" t="str">
            <v>LINEA</v>
          </cell>
          <cell r="E14555">
            <v>39510</v>
          </cell>
          <cell r="F14555">
            <v>484880</v>
          </cell>
        </row>
        <row r="14556">
          <cell r="A14556">
            <v>102103</v>
          </cell>
          <cell r="B14556" t="str">
            <v>POSTE DE CONC.PRETENS A.P.(8m)</v>
          </cell>
          <cell r="C14556" t="str">
            <v>UN</v>
          </cell>
          <cell r="D14556" t="str">
            <v>REFORZADO</v>
          </cell>
          <cell r="E14556">
            <v>40763</v>
          </cell>
          <cell r="F14556">
            <v>440800</v>
          </cell>
        </row>
        <row r="14558">
          <cell r="A14558">
            <v>103815</v>
          </cell>
          <cell r="B14558" t="str">
            <v>POSTES DE 2 MTS METÁLICO</v>
          </cell>
          <cell r="C14558" t="str">
            <v>UN</v>
          </cell>
          <cell r="E14558">
            <v>41052</v>
          </cell>
          <cell r="F14558">
            <v>107659</v>
          </cell>
        </row>
        <row r="14559">
          <cell r="A14559">
            <v>103816</v>
          </cell>
          <cell r="B14559" t="str">
            <v>POSTES DE 2.7 MTS METÁLICO</v>
          </cell>
          <cell r="C14559" t="str">
            <v>UN</v>
          </cell>
          <cell r="E14559">
            <v>41052</v>
          </cell>
          <cell r="F14559">
            <v>144545</v>
          </cell>
        </row>
        <row r="14560">
          <cell r="A14560">
            <v>103817</v>
          </cell>
          <cell r="B14560" t="str">
            <v>POSTES DE 3 MTS METÁLICO</v>
          </cell>
          <cell r="C14560" t="str">
            <v>UN</v>
          </cell>
          <cell r="E14560">
            <v>41052</v>
          </cell>
          <cell r="F14560">
            <v>156311</v>
          </cell>
        </row>
        <row r="14561">
          <cell r="A14561">
            <v>103818</v>
          </cell>
          <cell r="B14561" t="str">
            <v>POSTES DE 3.3 MTS METÁLICOS</v>
          </cell>
          <cell r="C14561" t="str">
            <v>UN</v>
          </cell>
          <cell r="E14561">
            <v>42857</v>
          </cell>
          <cell r="F14561">
            <v>169887</v>
          </cell>
        </row>
        <row r="14562">
          <cell r="A14562">
            <v>105016</v>
          </cell>
          <cell r="B14562" t="str">
            <v>PRECALENTADOR DE CAMISAS PARA PLANTA</v>
          </cell>
          <cell r="C14562" t="str">
            <v>UN</v>
          </cell>
          <cell r="E14562">
            <v>41506</v>
          </cell>
          <cell r="F14562">
            <v>812000</v>
          </cell>
        </row>
        <row r="14563">
          <cell r="A14563">
            <v>102912</v>
          </cell>
          <cell r="B14563" t="str">
            <v>Producción especial en planta para mezcla asf. **</v>
          </cell>
          <cell r="C14563" t="str">
            <v>und</v>
          </cell>
          <cell r="E14563">
            <v>40339</v>
          </cell>
          <cell r="F14563">
            <v>8000</v>
          </cell>
        </row>
        <row r="14564">
          <cell r="A14564">
            <v>103552</v>
          </cell>
          <cell r="B14564" t="str">
            <v>PRODUCTO LIMPIEZA DE VIDRIOS Liquido</v>
          </cell>
          <cell r="C14564" t="str">
            <v>und</v>
          </cell>
          <cell r="E14564">
            <v>43081</v>
          </cell>
          <cell r="F14564">
            <v>9900</v>
          </cell>
        </row>
        <row r="14566">
          <cell r="A14566">
            <v>103106</v>
          </cell>
          <cell r="B14566" t="str">
            <v>Protector papel higiénico sobreponer bco 400m **</v>
          </cell>
          <cell r="C14566" t="str">
            <v>UN</v>
          </cell>
          <cell r="D14566" t="str">
            <v>7-AA-41</v>
          </cell>
          <cell r="E14566">
            <v>40410</v>
          </cell>
          <cell r="F14566">
            <v>40800</v>
          </cell>
        </row>
        <row r="14568">
          <cell r="A14568">
            <v>103694</v>
          </cell>
          <cell r="B14568" t="str">
            <v>Protector STON PROTEC 20LT **</v>
          </cell>
          <cell r="C14568" t="str">
            <v>LT</v>
          </cell>
          <cell r="E14568">
            <v>40602</v>
          </cell>
          <cell r="F14568">
            <v>35000</v>
          </cell>
        </row>
        <row r="14569">
          <cell r="A14569">
            <v>102524</v>
          </cell>
          <cell r="B14569" t="str">
            <v>PROYECTOR CYCLONE 2000W 480V</v>
          </cell>
          <cell r="C14569" t="str">
            <v>UN</v>
          </cell>
          <cell r="E14569">
            <v>40226</v>
          </cell>
          <cell r="F14569">
            <v>1484800</v>
          </cell>
        </row>
        <row r="14570">
          <cell r="A14570">
            <v>103369</v>
          </cell>
          <cell r="B14570" t="str">
            <v>PUERTA ALUMINIO VIDRIO 10MM SEGURIDAD</v>
          </cell>
          <cell r="C14570" t="str">
            <v>M2</v>
          </cell>
          <cell r="E14570">
            <v>42856</v>
          </cell>
          <cell r="F14570">
            <v>470000</v>
          </cell>
        </row>
        <row r="14571">
          <cell r="A14571">
            <v>103421</v>
          </cell>
          <cell r="B14571" t="str">
            <v>PUERTA AUTOMATICA CON RADAR **</v>
          </cell>
          <cell r="C14571" t="str">
            <v>UN</v>
          </cell>
          <cell r="E14571">
            <v>40473</v>
          </cell>
          <cell r="F14571">
            <v>13546956</v>
          </cell>
        </row>
        <row r="14572">
          <cell r="A14572">
            <v>103330</v>
          </cell>
          <cell r="B14572" t="str">
            <v>Puerta, fijo vidrio (2.1mx1.1m) 8mm sandblasting**</v>
          </cell>
          <cell r="C14572" t="str">
            <v>UN</v>
          </cell>
          <cell r="E14572">
            <v>40448</v>
          </cell>
          <cell r="F14572">
            <v>765600</v>
          </cell>
        </row>
        <row r="14573">
          <cell r="A14573">
            <v>103316</v>
          </cell>
          <cell r="B14573" t="str">
            <v>Puesto de trabajo incl. cajonera met. 1.35x1.35 **</v>
          </cell>
          <cell r="C14573" t="str">
            <v>UN</v>
          </cell>
          <cell r="E14573">
            <v>40444</v>
          </cell>
          <cell r="F14573">
            <v>672800</v>
          </cell>
        </row>
        <row r="14574">
          <cell r="A14574">
            <v>103318</v>
          </cell>
          <cell r="B14574" t="str">
            <v>Puesto de trabajo L 1.50mx1.35m incl. cajonera **</v>
          </cell>
          <cell r="C14574" t="str">
            <v>UN</v>
          </cell>
          <cell r="E14574">
            <v>40444</v>
          </cell>
          <cell r="F14574">
            <v>696000</v>
          </cell>
        </row>
        <row r="14575">
          <cell r="A14575">
            <v>103653</v>
          </cell>
          <cell r="B14575" t="str">
            <v>PULIDO Y BRILLADO DE VIDRIO</v>
          </cell>
          <cell r="C14575" t="str">
            <v>ml</v>
          </cell>
          <cell r="E14575">
            <v>40583</v>
          </cell>
          <cell r="F14575">
            <v>3000</v>
          </cell>
        </row>
        <row r="14576">
          <cell r="A14576">
            <v>104004</v>
          </cell>
          <cell r="B14576" t="str">
            <v>PULIDORA MANUAL 9" (NO USAR)</v>
          </cell>
          <cell r="C14576" t="str">
            <v>und</v>
          </cell>
          <cell r="E14576">
            <v>40637</v>
          </cell>
          <cell r="F14576">
            <v>14400</v>
          </cell>
        </row>
        <row r="14577">
          <cell r="A14577">
            <v>104260</v>
          </cell>
          <cell r="B14577" t="str">
            <v>PULSADOR DOBLE START STOP</v>
          </cell>
          <cell r="C14577" t="str">
            <v>UN</v>
          </cell>
          <cell r="E14577">
            <v>42857</v>
          </cell>
          <cell r="F14577">
            <v>100000</v>
          </cell>
        </row>
        <row r="14578">
          <cell r="A14578">
            <v>103308</v>
          </cell>
          <cell r="B14578" t="str">
            <v>Pulsador para Motobomba 2 A 4A A 110/220V.</v>
          </cell>
          <cell r="C14578" t="str">
            <v>UND</v>
          </cell>
          <cell r="E14578">
            <v>42605</v>
          </cell>
          <cell r="F14578">
            <v>52200</v>
          </cell>
        </row>
        <row r="14579">
          <cell r="A14579">
            <v>103695</v>
          </cell>
          <cell r="B14579" t="str">
            <v>REACTANCIA ALVANCE MULTITAP 400W 220V</v>
          </cell>
          <cell r="C14579" t="str">
            <v>UND</v>
          </cell>
          <cell r="E14579">
            <v>40604</v>
          </cell>
          <cell r="F14579">
            <v>120000</v>
          </cell>
        </row>
        <row r="14581">
          <cell r="B14581" t="str">
            <v>Tekhne Ltda. Control Integral de Obras</v>
          </cell>
        </row>
        <row r="14585">
          <cell r="B14585" t="str">
            <v>Listado de Insumos</v>
          </cell>
        </row>
        <row r="14587">
          <cell r="A14587">
            <v>43132</v>
          </cell>
          <cell r="C14587" t="str">
            <v>INSTITUTO DISTRITAL DE RECREACION Y</v>
          </cell>
          <cell r="E14587" t="str">
            <v>Página **</v>
          </cell>
        </row>
        <row r="14590">
          <cell r="A14590" t="str">
            <v>Código</v>
          </cell>
          <cell r="B14590" t="str">
            <v>Descripción</v>
          </cell>
          <cell r="D14590" t="str">
            <v>Unidad</v>
          </cell>
          <cell r="F14590" t="str">
            <v>Referencia</v>
          </cell>
        </row>
        <row r="14593">
          <cell r="A14593">
            <v>105709</v>
          </cell>
          <cell r="B14593" t="str">
            <v>REBOBINAR (Motor Electrico 7.5 HP (3.600</v>
          </cell>
          <cell r="C14593" t="str">
            <v>UN</v>
          </cell>
          <cell r="E14593">
            <v>42396</v>
          </cell>
          <cell r="F14593">
            <v>154450</v>
          </cell>
        </row>
        <row r="14594">
          <cell r="A14594">
            <v>106045</v>
          </cell>
          <cell r="B14594" t="str">
            <v>REDUCCION CAMPANA ESPIGO ADVAN EDGE</v>
          </cell>
          <cell r="C14594" t="str">
            <v>UN</v>
          </cell>
          <cell r="E14594">
            <v>42710</v>
          </cell>
          <cell r="F14594">
            <v>62605.2</v>
          </cell>
        </row>
        <row r="14595">
          <cell r="A14595">
            <v>105670</v>
          </cell>
          <cell r="B14595" t="str">
            <v>REFLECTOR 230W LED 220/240V. 50.000</v>
          </cell>
          <cell r="C14595" t="str">
            <v>UN</v>
          </cell>
          <cell r="E14595">
            <v>42262</v>
          </cell>
          <cell r="F14595">
            <v>4905640</v>
          </cell>
        </row>
        <row r="14597">
          <cell r="A14597">
            <v>103329</v>
          </cell>
          <cell r="B14597" t="str">
            <v>REGADERA VERCALI CRNA **</v>
          </cell>
          <cell r="C14597" t="str">
            <v>UN</v>
          </cell>
          <cell r="D14597" t="str">
            <v>VR4000001</v>
          </cell>
          <cell r="E14597">
            <v>40448</v>
          </cell>
          <cell r="F14597">
            <v>75900</v>
          </cell>
        </row>
        <row r="14599">
          <cell r="A14599">
            <v>103390</v>
          </cell>
          <cell r="B14599" t="str">
            <v>REGISTRO CORTINA 1/2" ITAP</v>
          </cell>
          <cell r="C14599" t="str">
            <v>UN</v>
          </cell>
          <cell r="E14599">
            <v>40462</v>
          </cell>
          <cell r="F14599">
            <v>9135</v>
          </cell>
        </row>
        <row r="14600">
          <cell r="A14600">
            <v>103388</v>
          </cell>
          <cell r="B14600" t="str">
            <v>REGISTRO CORTINA 11/2" ITAP</v>
          </cell>
          <cell r="C14600" t="str">
            <v>UN</v>
          </cell>
          <cell r="E14600">
            <v>40791</v>
          </cell>
          <cell r="F14600">
            <v>45704</v>
          </cell>
        </row>
        <row r="14601">
          <cell r="A14601">
            <v>103386</v>
          </cell>
          <cell r="B14601" t="str">
            <v>REGISTRO CORTINA 2" ITAP</v>
          </cell>
          <cell r="C14601" t="str">
            <v>UN</v>
          </cell>
          <cell r="E14601">
            <v>40938</v>
          </cell>
          <cell r="F14601">
            <v>96164</v>
          </cell>
        </row>
        <row r="14602">
          <cell r="A14602">
            <v>103389</v>
          </cell>
          <cell r="B14602" t="str">
            <v>REGISTRO CORTINA 3" ITAP</v>
          </cell>
          <cell r="C14602" t="str">
            <v>UN</v>
          </cell>
          <cell r="E14602">
            <v>40462</v>
          </cell>
          <cell r="F14602">
            <v>181830</v>
          </cell>
        </row>
        <row r="14603">
          <cell r="A14603">
            <v>104188</v>
          </cell>
          <cell r="B14603" t="str">
            <v>REGISTRO DE BOLA Ø 2 1/2"</v>
          </cell>
          <cell r="C14603" t="str">
            <v>UND</v>
          </cell>
          <cell r="E14603">
            <v>40791</v>
          </cell>
          <cell r="F14603">
            <v>161240</v>
          </cell>
        </row>
        <row r="14604">
          <cell r="A14604">
            <v>103518</v>
          </cell>
          <cell r="B14604" t="str">
            <v>Regulador Bifásico 8 Kva(RelevoRta.20 Mil</v>
          </cell>
          <cell r="C14604" t="str">
            <v>UND</v>
          </cell>
          <cell r="E14604">
            <v>40512</v>
          </cell>
          <cell r="F14604">
            <v>1252800</v>
          </cell>
        </row>
        <row r="14605">
          <cell r="A14605">
            <v>103594</v>
          </cell>
          <cell r="B14605" t="str">
            <v>Rejilla anticucaracha TA 8x16 x 2" Aluminio **</v>
          </cell>
          <cell r="C14605" t="str">
            <v>UN</v>
          </cell>
          <cell r="E14605">
            <v>40534</v>
          </cell>
          <cell r="F14605">
            <v>7169</v>
          </cell>
        </row>
        <row r="14606">
          <cell r="A14606">
            <v>100607</v>
          </cell>
          <cell r="B14606" t="str">
            <v>rejilla concreto tarnsversal L=0.5**</v>
          </cell>
          <cell r="C14606" t="str">
            <v>ML</v>
          </cell>
          <cell r="E14606">
            <v>40493</v>
          </cell>
          <cell r="F14606">
            <v>60626</v>
          </cell>
        </row>
        <row r="14607">
          <cell r="A14607">
            <v>105778</v>
          </cell>
          <cell r="B14607" t="str">
            <v>REJILLA PERIMETRAL PISCINA (,29X,03X1 MT)</v>
          </cell>
          <cell r="C14607" t="str">
            <v>und</v>
          </cell>
          <cell r="E14607">
            <v>42466</v>
          </cell>
          <cell r="F14607">
            <v>81200</v>
          </cell>
        </row>
        <row r="14608">
          <cell r="A14608">
            <v>103026</v>
          </cell>
          <cell r="B14608" t="str">
            <v>Rejilla pref. conc. 2500 psi 0.8x0.4x0.06</v>
          </cell>
          <cell r="C14608" t="str">
            <v>UN</v>
          </cell>
          <cell r="E14608">
            <v>40372</v>
          </cell>
          <cell r="F14608">
            <v>52838</v>
          </cell>
        </row>
        <row r="14609">
          <cell r="A14609">
            <v>104255</v>
          </cell>
          <cell r="B14609" t="str">
            <v>RELE DE SOBRECARGA TERMICA 24-32A</v>
          </cell>
          <cell r="C14609" t="str">
            <v>UN</v>
          </cell>
          <cell r="E14609">
            <v>41421</v>
          </cell>
          <cell r="F14609">
            <v>270850</v>
          </cell>
        </row>
        <row r="14610">
          <cell r="A14610">
            <v>103832</v>
          </cell>
          <cell r="B14610" t="str">
            <v>REMATE SIMPLE Cielo raso PVC L=2.70 mts</v>
          </cell>
          <cell r="C14610" t="str">
            <v>und</v>
          </cell>
          <cell r="E14610">
            <v>42250</v>
          </cell>
          <cell r="F14610">
            <v>10478</v>
          </cell>
        </row>
        <row r="14612">
          <cell r="A14612">
            <v>102824</v>
          </cell>
          <cell r="B14612" t="str">
            <v>REMOVEDOR PARA TUBERIA PVC (12 ONZ)</v>
          </cell>
          <cell r="C14612" t="str">
            <v>UN</v>
          </cell>
          <cell r="D14612">
            <v>883093</v>
          </cell>
          <cell r="E14612">
            <v>42857</v>
          </cell>
          <cell r="F14612">
            <v>19900</v>
          </cell>
        </row>
        <row r="14614">
          <cell r="A14614">
            <v>103578</v>
          </cell>
          <cell r="B14614" t="str">
            <v>REMOVEDOR PINTURA ESMALTE</v>
          </cell>
          <cell r="C14614" t="str">
            <v>1/4GL</v>
          </cell>
          <cell r="E14614">
            <v>40526</v>
          </cell>
          <cell r="F14614">
            <v>19800</v>
          </cell>
        </row>
        <row r="14615">
          <cell r="A14615">
            <v>104016</v>
          </cell>
          <cell r="B14615" t="str">
            <v>RESORTE ACERO DE 3"</v>
          </cell>
          <cell r="C14615" t="str">
            <v>UND</v>
          </cell>
          <cell r="E14615">
            <v>40638</v>
          </cell>
          <cell r="F14615">
            <v>6500</v>
          </cell>
        </row>
        <row r="14616">
          <cell r="A14616">
            <v>105910</v>
          </cell>
          <cell r="B14616" t="str">
            <v>Resorte grif. push presmatic (orinal,lavamanos)</v>
          </cell>
          <cell r="C14616" t="str">
            <v>und</v>
          </cell>
          <cell r="E14616">
            <v>42628</v>
          </cell>
          <cell r="F14616">
            <v>1740</v>
          </cell>
        </row>
        <row r="14617">
          <cell r="A14617">
            <v>103069</v>
          </cell>
          <cell r="B14617" t="str">
            <v>RETIRO DE MASILLA PILIURETANO, LIM</v>
          </cell>
          <cell r="C14617" t="str">
            <v>ML</v>
          </cell>
          <cell r="E14617">
            <v>40389</v>
          </cell>
          <cell r="F14617">
            <v>58241</v>
          </cell>
        </row>
        <row r="14618">
          <cell r="A14618">
            <v>103724</v>
          </cell>
          <cell r="B14618" t="str">
            <v>RETIRO TAPAS SEMIESFERICAS</v>
          </cell>
          <cell r="C14618" t="str">
            <v>UN</v>
          </cell>
          <cell r="E14618">
            <v>40617</v>
          </cell>
          <cell r="F14618">
            <v>3213</v>
          </cell>
        </row>
        <row r="14619">
          <cell r="A14619">
            <v>105784</v>
          </cell>
          <cell r="B14619" t="str">
            <v>Retroexcavadora (350-450M3/dia) Hasta(15)días.</v>
          </cell>
          <cell r="C14619" t="str">
            <v>dd</v>
          </cell>
          <cell r="E14619">
            <v>42934</v>
          </cell>
          <cell r="F14619">
            <v>788000</v>
          </cell>
        </row>
        <row r="14620">
          <cell r="A14620">
            <v>105785</v>
          </cell>
          <cell r="B14620" t="str">
            <v>Retroexcavadora (350-450M3/dia) Hasta(30)días.</v>
          </cell>
          <cell r="C14620" t="str">
            <v>dd</v>
          </cell>
          <cell r="E14620">
            <v>42807</v>
          </cell>
          <cell r="F14620">
            <v>759846</v>
          </cell>
        </row>
        <row r="14621">
          <cell r="A14621">
            <v>104328</v>
          </cell>
          <cell r="B14621" t="str">
            <v>RETROEXCAVADORA</v>
          </cell>
          <cell r="C14621" t="str">
            <v>hr</v>
          </cell>
          <cell r="E14621">
            <v>41038</v>
          </cell>
          <cell r="F14621">
            <v>150000</v>
          </cell>
        </row>
        <row r="14622">
          <cell r="A14622">
            <v>104249</v>
          </cell>
          <cell r="B14622" t="str">
            <v>RETROEXCAVADORA PC-40 (ORUGA) Inc.</v>
          </cell>
          <cell r="C14622" t="str">
            <v>HR</v>
          </cell>
          <cell r="E14622">
            <v>40883</v>
          </cell>
          <cell r="F14622">
            <v>121800</v>
          </cell>
        </row>
        <row r="14623">
          <cell r="A14623">
            <v>104219</v>
          </cell>
          <cell r="B14623" t="str">
            <v>RETROEXCAVADORA SOBRE ORUGAS TIPO</v>
          </cell>
          <cell r="C14623" t="str">
            <v>HR</v>
          </cell>
          <cell r="E14623">
            <v>41156</v>
          </cell>
          <cell r="F14623">
            <v>168200</v>
          </cell>
        </row>
        <row r="14624">
          <cell r="A14624">
            <v>104256</v>
          </cell>
          <cell r="B14624" t="str">
            <v>RIEL OMEGA 2m</v>
          </cell>
          <cell r="C14624" t="str">
            <v>UN</v>
          </cell>
          <cell r="E14624">
            <v>40960</v>
          </cell>
          <cell r="F14624">
            <v>38808</v>
          </cell>
        </row>
        <row r="14625">
          <cell r="A14625">
            <v>102521</v>
          </cell>
          <cell r="B14625" t="str">
            <v>RIEL PARA AUTOMATICOS</v>
          </cell>
          <cell r="C14625" t="str">
            <v>UN</v>
          </cell>
          <cell r="E14625">
            <v>40226</v>
          </cell>
          <cell r="F14625">
            <v>6960</v>
          </cell>
        </row>
        <row r="14626">
          <cell r="A14626">
            <v>104515</v>
          </cell>
          <cell r="B14626" t="str">
            <v>Ring para Boxeo (reglamentario) Sum + inst</v>
          </cell>
          <cell r="C14626" t="str">
            <v>GL</v>
          </cell>
          <cell r="E14626">
            <v>41148</v>
          </cell>
          <cell r="F14626">
            <v>37062000</v>
          </cell>
        </row>
        <row r="14627">
          <cell r="A14627">
            <v>104213</v>
          </cell>
          <cell r="B14627" t="str">
            <v>RODILLO FELPA CON MANGO DE 9"</v>
          </cell>
          <cell r="C14627" t="str">
            <v>UN</v>
          </cell>
          <cell r="E14627">
            <v>40826</v>
          </cell>
          <cell r="F14627">
            <v>7650</v>
          </cell>
        </row>
        <row r="14628">
          <cell r="A14628">
            <v>103340</v>
          </cell>
          <cell r="B14628" t="str">
            <v>ROLLO DE CINTA CON FILTRO DE 25MM ( 33M</v>
          </cell>
          <cell r="C14628" t="str">
            <v>UN</v>
          </cell>
          <cell r="E14628">
            <v>40451</v>
          </cell>
          <cell r="F14628">
            <v>92800</v>
          </cell>
        </row>
        <row r="14629">
          <cell r="A14629">
            <v>105126</v>
          </cell>
          <cell r="B14629" t="str">
            <v>Ruedas de aspiradora Quick-Vac</v>
          </cell>
          <cell r="C14629" t="str">
            <v>UN</v>
          </cell>
          <cell r="E14629">
            <v>41638</v>
          </cell>
          <cell r="F14629">
            <v>27062</v>
          </cell>
        </row>
        <row r="14630">
          <cell r="A14630">
            <v>103504</v>
          </cell>
          <cell r="B14630" t="str">
            <v>Sanitario Discapacit. ref.21-AA-1318</v>
          </cell>
          <cell r="C14630" t="str">
            <v>UN</v>
          </cell>
          <cell r="E14630">
            <v>42607</v>
          </cell>
          <cell r="F14630">
            <v>486040</v>
          </cell>
        </row>
        <row r="14631">
          <cell r="A14631">
            <v>103372</v>
          </cell>
          <cell r="B14631" t="str">
            <v>SANITARIO DISCAPACITADOS ALONGADO</v>
          </cell>
          <cell r="C14631" t="str">
            <v>UN</v>
          </cell>
          <cell r="E14631">
            <v>40460</v>
          </cell>
          <cell r="F14631">
            <v>306984</v>
          </cell>
        </row>
        <row r="14632">
          <cell r="A14632">
            <v>103358</v>
          </cell>
          <cell r="B14632" t="str">
            <v>Sanitario Institucional ref.21-AA41 Mancesa</v>
          </cell>
          <cell r="C14632" t="str">
            <v>UN</v>
          </cell>
          <cell r="E14632">
            <v>40484</v>
          </cell>
          <cell r="F14632">
            <v>129465</v>
          </cell>
        </row>
        <row r="14633">
          <cell r="A14633">
            <v>103510</v>
          </cell>
          <cell r="B14633" t="str">
            <v>Sanitario Institucional+mueble impor ref.21-AA-02</v>
          </cell>
          <cell r="C14633" t="str">
            <v>UN</v>
          </cell>
          <cell r="E14633">
            <v>40511</v>
          </cell>
          <cell r="F14633">
            <v>114840</v>
          </cell>
        </row>
        <row r="14634">
          <cell r="A14634">
            <v>103482</v>
          </cell>
          <cell r="B14634" t="str">
            <v>SARDINEL A-85 (BAJO RAMPA)**</v>
          </cell>
          <cell r="C14634" t="str">
            <v>UN</v>
          </cell>
          <cell r="E14634">
            <v>41080</v>
          </cell>
          <cell r="F14634">
            <v>36125</v>
          </cell>
        </row>
        <row r="14635">
          <cell r="A14635">
            <v>103485</v>
          </cell>
          <cell r="B14635" t="str">
            <v>SARDINEL A-86 (ALTO RAMPA)**</v>
          </cell>
          <cell r="C14635" t="str">
            <v>UN</v>
          </cell>
          <cell r="E14635">
            <v>40490</v>
          </cell>
          <cell r="F14635">
            <v>15500</v>
          </cell>
        </row>
        <row r="14636">
          <cell r="A14636">
            <v>103025</v>
          </cell>
          <cell r="B14636" t="str">
            <v>Sección tobogán plástico iny. incl. elem. fij. **</v>
          </cell>
          <cell r="C14636" t="str">
            <v>UN</v>
          </cell>
          <cell r="E14636">
            <v>40372</v>
          </cell>
          <cell r="F14636">
            <v>879280</v>
          </cell>
        </row>
        <row r="14638">
          <cell r="A14638">
            <v>9826</v>
          </cell>
          <cell r="B14638" t="str">
            <v>SELLADOR LIJABLE MADERA PHILAAC</v>
          </cell>
          <cell r="C14638" t="str">
            <v>UN</v>
          </cell>
          <cell r="D14638">
            <v>883093</v>
          </cell>
          <cell r="E14638">
            <v>40500</v>
          </cell>
          <cell r="F14638">
            <v>26300</v>
          </cell>
        </row>
        <row r="14639">
          <cell r="A14639">
            <v>9825</v>
          </cell>
          <cell r="B14639" t="str">
            <v>SELLADOR TRANSP. LIJABLE PINTUCO O</v>
          </cell>
          <cell r="C14639" t="str">
            <v>GN</v>
          </cell>
          <cell r="D14639">
            <v>883090</v>
          </cell>
          <cell r="E14639">
            <v>42872</v>
          </cell>
          <cell r="F14639">
            <v>44900</v>
          </cell>
        </row>
        <row r="14641">
          <cell r="A14641">
            <v>103413</v>
          </cell>
          <cell r="B14641" t="str">
            <v>Sellamientos inferiores y superiores para cortasol</v>
          </cell>
          <cell r="C14641" t="str">
            <v>ml</v>
          </cell>
          <cell r="E14641">
            <v>40467</v>
          </cell>
          <cell r="F14641">
            <v>13775</v>
          </cell>
        </row>
        <row r="14642">
          <cell r="A14642">
            <v>103616</v>
          </cell>
          <cell r="B14642" t="str">
            <v>SELLANTE PARA PISO DE MARMOL</v>
          </cell>
          <cell r="C14642" t="str">
            <v>gln</v>
          </cell>
          <cell r="E14642">
            <v>42607</v>
          </cell>
          <cell r="F14642">
            <v>159900</v>
          </cell>
        </row>
        <row r="14643">
          <cell r="A14643">
            <v>103853</v>
          </cell>
          <cell r="B14643" t="str">
            <v>Semiila Grama DecorativaTipo Mustang III+Flete</v>
          </cell>
          <cell r="C14643" t="str">
            <v>LB</v>
          </cell>
          <cell r="E14643">
            <v>40621</v>
          </cell>
          <cell r="F14643">
            <v>438</v>
          </cell>
        </row>
        <row r="14644">
          <cell r="A14644">
            <v>104371</v>
          </cell>
          <cell r="B14644" t="str">
            <v>SENSOR DE ILUMINACION</v>
          </cell>
          <cell r="C14644" t="str">
            <v>UN</v>
          </cell>
          <cell r="E14644">
            <v>41074</v>
          </cell>
          <cell r="F14644">
            <v>52900</v>
          </cell>
        </row>
        <row r="14645">
          <cell r="A14645">
            <v>106392</v>
          </cell>
          <cell r="B14645" t="str">
            <v>Sensor movimiento techo interiores800 w-120 v</v>
          </cell>
          <cell r="C14645" t="str">
            <v>UN</v>
          </cell>
          <cell r="E14645">
            <v>42877</v>
          </cell>
          <cell r="F14645">
            <v>39900</v>
          </cell>
        </row>
        <row r="14646">
          <cell r="A14646">
            <v>103708</v>
          </cell>
          <cell r="B14646" t="str">
            <v>Servicio de carrotanque (10 M3)</v>
          </cell>
          <cell r="C14646" t="str">
            <v>UN</v>
          </cell>
          <cell r="E14646">
            <v>40611</v>
          </cell>
          <cell r="F14646">
            <v>200000</v>
          </cell>
        </row>
        <row r="14647">
          <cell r="A14647">
            <v>103968</v>
          </cell>
          <cell r="B14647" t="str">
            <v>Servicio de limpieza de caja de inspección eléctri</v>
          </cell>
          <cell r="C14647" t="str">
            <v>un</v>
          </cell>
          <cell r="E14647">
            <v>40631</v>
          </cell>
          <cell r="F14647">
            <v>25000</v>
          </cell>
        </row>
        <row r="14648">
          <cell r="A14648">
            <v>103478</v>
          </cell>
          <cell r="B14648" t="str">
            <v>SERVICIO DE VIGILANCIA CON ARMA+RADIO</v>
          </cell>
          <cell r="C14648" t="str">
            <v>mes</v>
          </cell>
          <cell r="E14648">
            <v>40583</v>
          </cell>
          <cell r="F14648">
            <v>5080000</v>
          </cell>
        </row>
        <row r="14650">
          <cell r="B14650" t="str">
            <v>Tekhne Ltda. Control Integral de Obras</v>
          </cell>
        </row>
        <row r="14654">
          <cell r="B14654" t="str">
            <v>Listado de Insumos</v>
          </cell>
        </row>
        <row r="14656">
          <cell r="A14656">
            <v>43132</v>
          </cell>
          <cell r="C14656" t="str">
            <v>INSTITUTO DISTRITAL DE RECREACION Y</v>
          </cell>
          <cell r="E14656" t="str">
            <v>Página **</v>
          </cell>
        </row>
        <row r="14659">
          <cell r="A14659" t="str">
            <v>Código</v>
          </cell>
          <cell r="B14659" t="str">
            <v>Descripción</v>
          </cell>
          <cell r="D14659" t="str">
            <v>Unidad</v>
          </cell>
          <cell r="F14659" t="str">
            <v>Referencia</v>
          </cell>
        </row>
        <row r="14662">
          <cell r="A14662">
            <v>103364</v>
          </cell>
          <cell r="B14662" t="str">
            <v>SERVICIO DE VIGILANCIA CON</v>
          </cell>
          <cell r="C14662" t="str">
            <v>mes</v>
          </cell>
          <cell r="E14662">
            <v>40583</v>
          </cell>
          <cell r="F14662">
            <v>5080000</v>
          </cell>
        </row>
        <row r="14663">
          <cell r="A14663">
            <v>104676</v>
          </cell>
          <cell r="B14663" t="str">
            <v>SIAMESA DE BRONCE 3X21/2X21/2" +</v>
          </cell>
          <cell r="C14663" t="str">
            <v>UND</v>
          </cell>
          <cell r="E14663">
            <v>41184</v>
          </cell>
          <cell r="F14663">
            <v>904800</v>
          </cell>
        </row>
        <row r="14664">
          <cell r="A14664">
            <v>103447</v>
          </cell>
          <cell r="B14664" t="str">
            <v>SIAMESA DE BRONCE 4X21/22X21/2"**</v>
          </cell>
          <cell r="C14664" t="str">
            <v>UND</v>
          </cell>
          <cell r="E14664">
            <v>40477</v>
          </cell>
          <cell r="F14664">
            <v>1301520</v>
          </cell>
        </row>
        <row r="14665">
          <cell r="A14665">
            <v>103994</v>
          </cell>
          <cell r="B14665" t="str">
            <v>SIERRA CIRCULAR ELECTRICA PARA MADERA</v>
          </cell>
          <cell r="C14665" t="str">
            <v>DD</v>
          </cell>
          <cell r="E14665">
            <v>40634</v>
          </cell>
          <cell r="F14665">
            <v>17000</v>
          </cell>
        </row>
        <row r="14666">
          <cell r="A14666">
            <v>103177</v>
          </cell>
          <cell r="B14666" t="str">
            <v>SIKA 3 (ACELERANTE) 5 KILOS</v>
          </cell>
          <cell r="C14666" t="str">
            <v>KG</v>
          </cell>
          <cell r="E14666">
            <v>41045</v>
          </cell>
          <cell r="F14666">
            <v>7308</v>
          </cell>
        </row>
        <row r="14667">
          <cell r="A14667">
            <v>103070</v>
          </cell>
          <cell r="B14667" t="str">
            <v>SIKADUR 35-HI MOD -LV - 3 KG.</v>
          </cell>
          <cell r="C14667" t="str">
            <v>KG</v>
          </cell>
          <cell r="E14667">
            <v>42993</v>
          </cell>
          <cell r="F14667">
            <v>119595</v>
          </cell>
        </row>
        <row r="14669">
          <cell r="A14669">
            <v>103657</v>
          </cell>
          <cell r="B14669" t="str">
            <v>Sikalatex 20kg **</v>
          </cell>
          <cell r="C14669" t="str">
            <v>KG</v>
          </cell>
          <cell r="D14669">
            <v>25110402</v>
          </cell>
          <cell r="E14669">
            <v>41012</v>
          </cell>
          <cell r="F14669">
            <v>18444</v>
          </cell>
        </row>
        <row r="14671">
          <cell r="A14671">
            <v>103753</v>
          </cell>
          <cell r="B14671" t="str">
            <v>SILLA GIRATORIA</v>
          </cell>
          <cell r="C14671" t="str">
            <v>UN</v>
          </cell>
          <cell r="E14671">
            <v>41052</v>
          </cell>
          <cell r="F14671">
            <v>174451</v>
          </cell>
        </row>
        <row r="14672">
          <cell r="A14672">
            <v>103756</v>
          </cell>
          <cell r="B14672" t="str">
            <v>SILLA GRADERIA</v>
          </cell>
          <cell r="C14672" t="str">
            <v>UN</v>
          </cell>
          <cell r="E14672">
            <v>41052</v>
          </cell>
          <cell r="F14672">
            <v>34886</v>
          </cell>
        </row>
        <row r="14673">
          <cell r="A14673">
            <v>103751</v>
          </cell>
          <cell r="B14673" t="str">
            <v>SILLA PLÁSTICA</v>
          </cell>
          <cell r="C14673" t="str">
            <v>UND</v>
          </cell>
          <cell r="E14673">
            <v>41052</v>
          </cell>
          <cell r="F14673">
            <v>44858</v>
          </cell>
        </row>
        <row r="14674">
          <cell r="A14674">
            <v>103317</v>
          </cell>
          <cell r="B14674" t="str">
            <v>Silla red alta, contacto permanente, brazo fijo **</v>
          </cell>
          <cell r="C14674" t="str">
            <v>UN</v>
          </cell>
          <cell r="E14674">
            <v>40444</v>
          </cell>
          <cell r="F14674">
            <v>301600</v>
          </cell>
        </row>
        <row r="14675">
          <cell r="A14675">
            <v>105149</v>
          </cell>
          <cell r="B14675" t="str">
            <v>Soda Caustica</v>
          </cell>
          <cell r="C14675" t="str">
            <v>kg</v>
          </cell>
          <cell r="E14675">
            <v>42810</v>
          </cell>
          <cell r="F14675">
            <v>3094</v>
          </cell>
        </row>
        <row r="14676">
          <cell r="A14676">
            <v>102509</v>
          </cell>
          <cell r="B14676" t="str">
            <v>SOLDADURA 120 gr. (NO USAR)</v>
          </cell>
          <cell r="C14676" t="str">
            <v>UN</v>
          </cell>
          <cell r="E14676">
            <v>40367</v>
          </cell>
          <cell r="F14676">
            <v>11000</v>
          </cell>
        </row>
        <row r="14677">
          <cell r="A14677">
            <v>103793</v>
          </cell>
          <cell r="B14677" t="str">
            <v>SOLDADURA IN SITU 308L DE 3/32" REPARA</v>
          </cell>
          <cell r="C14677" t="str">
            <v>UN</v>
          </cell>
          <cell r="E14677">
            <v>41052</v>
          </cell>
          <cell r="F14677">
            <v>13748</v>
          </cell>
        </row>
        <row r="14678">
          <cell r="A14678">
            <v>103791</v>
          </cell>
          <cell r="B14678" t="str">
            <v>SOLDADURA IN SITU E6013 1/8"-REPAR. (NO</v>
          </cell>
          <cell r="C14678" t="str">
            <v>UN</v>
          </cell>
          <cell r="E14678">
            <v>41052</v>
          </cell>
          <cell r="F14678">
            <v>8000</v>
          </cell>
        </row>
        <row r="14679">
          <cell r="A14679">
            <v>103214</v>
          </cell>
          <cell r="B14679" t="str">
            <v>SONDA PARA CABLEAR 1/8X15M</v>
          </cell>
          <cell r="C14679" t="str">
            <v>UND</v>
          </cell>
          <cell r="E14679">
            <v>40465</v>
          </cell>
          <cell r="F14679">
            <v>15000</v>
          </cell>
        </row>
        <row r="14680">
          <cell r="A14680">
            <v>102666</v>
          </cell>
          <cell r="B14680" t="str">
            <v>Soporte/costadoFrestandingCollrolled+Pin-Elec(S</v>
          </cell>
          <cell r="C14680" t="str">
            <v>und</v>
          </cell>
          <cell r="E14680">
            <v>40278</v>
          </cell>
          <cell r="F14680">
            <v>62640</v>
          </cell>
        </row>
        <row r="14681">
          <cell r="A14681">
            <v>102283</v>
          </cell>
          <cell r="B14681" t="str">
            <v>SOPORTES O COSTADOS</v>
          </cell>
          <cell r="C14681" t="str">
            <v>und</v>
          </cell>
          <cell r="E14681">
            <v>40113</v>
          </cell>
          <cell r="F14681">
            <v>50950</v>
          </cell>
        </row>
        <row r="14682">
          <cell r="A14682">
            <v>105153</v>
          </cell>
          <cell r="B14682" t="str">
            <v>Sulfato de Aluminio</v>
          </cell>
          <cell r="C14682" t="str">
            <v>kg</v>
          </cell>
          <cell r="E14682">
            <v>42810</v>
          </cell>
          <cell r="F14682">
            <v>2380</v>
          </cell>
        </row>
        <row r="14683">
          <cell r="A14683">
            <v>103969</v>
          </cell>
          <cell r="B14683" t="str">
            <v>Sum + Inst totalizador 3 x 50-3x100A</v>
          </cell>
          <cell r="C14683" t="str">
            <v>UN</v>
          </cell>
          <cell r="E14683">
            <v>40631</v>
          </cell>
          <cell r="F14683">
            <v>138699</v>
          </cell>
        </row>
        <row r="14684">
          <cell r="A14684">
            <v>103961</v>
          </cell>
          <cell r="B14684" t="str">
            <v>Sum + Inst bombilla 1000 W Metal Halide</v>
          </cell>
          <cell r="C14684" t="str">
            <v>UN</v>
          </cell>
          <cell r="E14684">
            <v>40631</v>
          </cell>
          <cell r="F14684">
            <v>135000</v>
          </cell>
        </row>
        <row r="14685">
          <cell r="A14685">
            <v>103956</v>
          </cell>
          <cell r="B14685" t="str">
            <v>Sum + Inst bombilla 1000 W Sodio</v>
          </cell>
          <cell r="C14685" t="str">
            <v>UN</v>
          </cell>
          <cell r="E14685">
            <v>40631</v>
          </cell>
          <cell r="F14685">
            <v>125000</v>
          </cell>
        </row>
        <row r="14686">
          <cell r="A14686">
            <v>103953</v>
          </cell>
          <cell r="B14686" t="str">
            <v>Sum + Inst bombilla 125 W Sodio</v>
          </cell>
          <cell r="C14686" t="str">
            <v>UN</v>
          </cell>
          <cell r="E14686">
            <v>40631</v>
          </cell>
          <cell r="F14686">
            <v>80000</v>
          </cell>
        </row>
        <row r="14687">
          <cell r="A14687">
            <v>103954</v>
          </cell>
          <cell r="B14687" t="str">
            <v>Sum + Inst bombilla 250 W Sodio</v>
          </cell>
          <cell r="C14687" t="str">
            <v>UN</v>
          </cell>
          <cell r="E14687">
            <v>40631</v>
          </cell>
          <cell r="F14687">
            <v>45600</v>
          </cell>
        </row>
        <row r="14688">
          <cell r="A14688">
            <v>103955</v>
          </cell>
          <cell r="B14688" t="str">
            <v>Sum + Inst bombilla 400 W Sodio</v>
          </cell>
          <cell r="C14688" t="str">
            <v>UN</v>
          </cell>
          <cell r="E14688">
            <v>40631</v>
          </cell>
          <cell r="F14688">
            <v>56000</v>
          </cell>
        </row>
        <row r="14689">
          <cell r="A14689">
            <v>103952</v>
          </cell>
          <cell r="B14689" t="str">
            <v>Sum + Inst bombilla 70 W Sodio</v>
          </cell>
          <cell r="C14689" t="str">
            <v>UN</v>
          </cell>
          <cell r="E14689">
            <v>40707</v>
          </cell>
          <cell r="F14689">
            <v>38000</v>
          </cell>
        </row>
        <row r="14690">
          <cell r="A14690">
            <v>103689</v>
          </cell>
          <cell r="B14690" t="str">
            <v>SUM + INST TOPE PARA PUERTA VIDRIO</v>
          </cell>
          <cell r="C14690" t="str">
            <v>UND</v>
          </cell>
          <cell r="E14690">
            <v>40599</v>
          </cell>
          <cell r="F14690">
            <v>29580</v>
          </cell>
        </row>
        <row r="14691">
          <cell r="A14691">
            <v>103982</v>
          </cell>
          <cell r="B14691" t="str">
            <v>SUM E INST DE GUARDA ESCOBAS 75mm PVC</v>
          </cell>
          <cell r="C14691" t="str">
            <v>ML</v>
          </cell>
          <cell r="E14691">
            <v>40633</v>
          </cell>
          <cell r="F14691">
            <v>8404</v>
          </cell>
        </row>
        <row r="14692">
          <cell r="A14692">
            <v>103967</v>
          </cell>
          <cell r="B14692" t="str">
            <v>Sum+ Inst caja de inspección eléctrica, tipo Coden</v>
          </cell>
          <cell r="C14692" t="str">
            <v>un</v>
          </cell>
          <cell r="E14692">
            <v>40631</v>
          </cell>
          <cell r="F14692">
            <v>180000</v>
          </cell>
        </row>
        <row r="14693">
          <cell r="A14693">
            <v>103918</v>
          </cell>
          <cell r="B14693" t="str">
            <v>Sum+Ins sensor iluminación, incluye caja</v>
          </cell>
          <cell r="C14693" t="str">
            <v>UND</v>
          </cell>
          <cell r="E14693">
            <v>40630</v>
          </cell>
          <cell r="F14693">
            <v>55000</v>
          </cell>
        </row>
        <row r="14694">
          <cell r="A14694">
            <v>103932</v>
          </cell>
          <cell r="B14694" t="str">
            <v>Sum+Ins Switch de 8 puestos categoria 6</v>
          </cell>
          <cell r="C14694" t="str">
            <v>UN</v>
          </cell>
          <cell r="E14694">
            <v>40630</v>
          </cell>
          <cell r="F14694">
            <v>45000</v>
          </cell>
        </row>
        <row r="14695">
          <cell r="A14695">
            <v>103934</v>
          </cell>
          <cell r="B14695" t="str">
            <v>Sum+Ins Switch de12 puestos categoria 6</v>
          </cell>
          <cell r="C14695" t="str">
            <v>UN</v>
          </cell>
          <cell r="E14695">
            <v>40630</v>
          </cell>
          <cell r="F14695">
            <v>210000</v>
          </cell>
        </row>
        <row r="14696">
          <cell r="A14696">
            <v>103931</v>
          </cell>
          <cell r="B14696" t="str">
            <v>Sum+Ins pach panel de 12 puertos categoria 6</v>
          </cell>
          <cell r="C14696" t="str">
            <v>UND</v>
          </cell>
          <cell r="E14696">
            <v>40630</v>
          </cell>
          <cell r="F14696">
            <v>55000</v>
          </cell>
        </row>
        <row r="14697">
          <cell r="A14697">
            <v>103919</v>
          </cell>
          <cell r="B14697" t="str">
            <v>Sum+Ins salida ilumin, incluye caja cable conexn</v>
          </cell>
          <cell r="C14697" t="str">
            <v>UND</v>
          </cell>
          <cell r="E14697">
            <v>40630</v>
          </cell>
          <cell r="F14697">
            <v>45000</v>
          </cell>
        </row>
        <row r="14698">
          <cell r="A14698">
            <v>103910</v>
          </cell>
          <cell r="B14698" t="str">
            <v>Sum+Ins secador de manos, incluye caja</v>
          </cell>
          <cell r="C14698" t="str">
            <v>UND</v>
          </cell>
          <cell r="E14698">
            <v>40627</v>
          </cell>
          <cell r="F14698">
            <v>12000</v>
          </cell>
        </row>
        <row r="14699">
          <cell r="A14699">
            <v>103908</v>
          </cell>
          <cell r="B14699" t="str">
            <v>Sum+Ins toma cantonera, incluye caja</v>
          </cell>
          <cell r="C14699" t="str">
            <v>UND</v>
          </cell>
          <cell r="E14699">
            <v>40627</v>
          </cell>
          <cell r="F14699">
            <v>12000</v>
          </cell>
        </row>
        <row r="14700">
          <cell r="A14700">
            <v>103909</v>
          </cell>
          <cell r="B14700" t="str">
            <v>Sum+Ins toma Video Beam, incluye caja</v>
          </cell>
          <cell r="C14700" t="str">
            <v>UND</v>
          </cell>
          <cell r="E14700">
            <v>40627</v>
          </cell>
          <cell r="F14700">
            <v>27800</v>
          </cell>
        </row>
        <row r="14701">
          <cell r="A14701">
            <v>103928</v>
          </cell>
          <cell r="B14701" t="str">
            <v>Sum+Ins varll polo tier, inclu caj insp30x30, conc</v>
          </cell>
          <cell r="C14701" t="str">
            <v>UND</v>
          </cell>
          <cell r="E14701">
            <v>40630</v>
          </cell>
          <cell r="F14701">
            <v>220000</v>
          </cell>
        </row>
        <row r="14702">
          <cell r="A14702">
            <v>103930</v>
          </cell>
          <cell r="B14702" t="str">
            <v>Sum+Insgabinete cerr met 60x60x80 cm incl vent</v>
          </cell>
          <cell r="C14702" t="str">
            <v>UND</v>
          </cell>
          <cell r="E14702">
            <v>40630</v>
          </cell>
          <cell r="F14702">
            <v>45000</v>
          </cell>
        </row>
        <row r="14703">
          <cell r="A14703">
            <v>103929</v>
          </cell>
          <cell r="B14703" t="str">
            <v>Sum+Insgabinete cerr met120x60x80 cm incl vent</v>
          </cell>
          <cell r="C14703" t="str">
            <v>UN</v>
          </cell>
          <cell r="E14703">
            <v>40630</v>
          </cell>
          <cell r="F14703">
            <v>780000</v>
          </cell>
        </row>
        <row r="14704">
          <cell r="A14704">
            <v>103906</v>
          </cell>
          <cell r="B14704" t="str">
            <v>Sum+Inst caja de paso 15x15</v>
          </cell>
          <cell r="C14704" t="str">
            <v>UND</v>
          </cell>
          <cell r="E14704">
            <v>40627</v>
          </cell>
          <cell r="F14704">
            <v>20000</v>
          </cell>
        </row>
        <row r="14705">
          <cell r="A14705">
            <v>103905</v>
          </cell>
          <cell r="B14705" t="str">
            <v>Sum+Inst canaleta metl pintura electro10x4cm</v>
          </cell>
          <cell r="C14705" t="str">
            <v>ml</v>
          </cell>
          <cell r="E14705">
            <v>40627</v>
          </cell>
          <cell r="F14705">
            <v>45000</v>
          </cell>
        </row>
        <row r="14706">
          <cell r="A14706">
            <v>103926</v>
          </cell>
          <cell r="B14706" t="str">
            <v>Sum+Inst lampara tipo tortuga 1x16W, incluye</v>
          </cell>
          <cell r="C14706" t="str">
            <v>UND</v>
          </cell>
          <cell r="E14706">
            <v>40630</v>
          </cell>
          <cell r="F14706">
            <v>34800</v>
          </cell>
        </row>
        <row r="14707">
          <cell r="A14707">
            <v>103925</v>
          </cell>
          <cell r="B14707" t="str">
            <v>Sum+Inst lampara tipo tortuga 1x26W, incluye</v>
          </cell>
          <cell r="C14707" t="str">
            <v>UND</v>
          </cell>
          <cell r="E14707">
            <v>40630</v>
          </cell>
          <cell r="F14707">
            <v>35800</v>
          </cell>
        </row>
        <row r="14708">
          <cell r="A14708">
            <v>103924</v>
          </cell>
          <cell r="B14708" t="str">
            <v>Sum+Inst lampr redonda cerr 1x26W, incluye</v>
          </cell>
          <cell r="C14708" t="str">
            <v>UND</v>
          </cell>
          <cell r="E14708">
            <v>40630</v>
          </cell>
          <cell r="F14708">
            <v>40000</v>
          </cell>
        </row>
        <row r="14709">
          <cell r="A14709">
            <v>103923</v>
          </cell>
          <cell r="B14709" t="str">
            <v>Sum+Inst lampr redonda cerr 1x32W, incluye</v>
          </cell>
          <cell r="C14709" t="str">
            <v>UND</v>
          </cell>
          <cell r="E14709">
            <v>40630</v>
          </cell>
          <cell r="F14709">
            <v>45000</v>
          </cell>
        </row>
        <row r="14710">
          <cell r="A14710">
            <v>103922</v>
          </cell>
          <cell r="B14710" t="str">
            <v>Sum+Inst lampr redonda cerr 2x32W, incluye</v>
          </cell>
          <cell r="C14710" t="str">
            <v>UND</v>
          </cell>
          <cell r="E14710">
            <v>40630</v>
          </cell>
          <cell r="F14710">
            <v>85000</v>
          </cell>
        </row>
        <row r="14711">
          <cell r="A14711">
            <v>103900</v>
          </cell>
          <cell r="B14711" t="str">
            <v>SUM+INST TABLERO 9 CIRCUITOS</v>
          </cell>
          <cell r="C14711" t="str">
            <v>und</v>
          </cell>
          <cell r="E14711">
            <v>40627</v>
          </cell>
          <cell r="F14711">
            <v>75000</v>
          </cell>
        </row>
        <row r="14712">
          <cell r="A14712">
            <v>103907</v>
          </cell>
          <cell r="B14712" t="str">
            <v>Sum+InsT toma logica senll CAT 6, incluye caja,fac</v>
          </cell>
          <cell r="C14712" t="str">
            <v>UND</v>
          </cell>
          <cell r="E14712">
            <v>40627</v>
          </cell>
          <cell r="F14712">
            <v>30000</v>
          </cell>
        </row>
        <row r="14713">
          <cell r="A14713">
            <v>103698</v>
          </cell>
          <cell r="B14713" t="str">
            <v>sum+inst ventana alum anodz sis 38-31 vid 5mm</v>
          </cell>
          <cell r="C14713" t="str">
            <v>M2</v>
          </cell>
          <cell r="E14713">
            <v>40604</v>
          </cell>
          <cell r="F14713">
            <v>168200</v>
          </cell>
        </row>
        <row r="14715">
          <cell r="B14715" t="str">
            <v>Tekhne Ltda. Control Integral de Obras</v>
          </cell>
        </row>
        <row r="14719">
          <cell r="B14719" t="str">
            <v>Listado de Insumos</v>
          </cell>
        </row>
        <row r="14721">
          <cell r="A14721">
            <v>43132</v>
          </cell>
          <cell r="C14721" t="str">
            <v>INSTITUTO DISTRITAL DE RECREACION Y</v>
          </cell>
          <cell r="E14721" t="str">
            <v>Página **</v>
          </cell>
        </row>
        <row r="14724">
          <cell r="A14724" t="str">
            <v>Código</v>
          </cell>
          <cell r="B14724" t="str">
            <v>Descripción</v>
          </cell>
          <cell r="D14724" t="str">
            <v>Unidad</v>
          </cell>
          <cell r="F14724" t="str">
            <v>Referencia</v>
          </cell>
        </row>
        <row r="14727">
          <cell r="A14727">
            <v>103697</v>
          </cell>
          <cell r="B14727" t="str">
            <v>sum+inst ventana alum anodz sis 38-31 vid temp</v>
          </cell>
          <cell r="C14727" t="str">
            <v>M2</v>
          </cell>
          <cell r="E14727">
            <v>40604</v>
          </cell>
          <cell r="F14727">
            <v>227360</v>
          </cell>
        </row>
        <row r="14728">
          <cell r="A14728">
            <v>103664</v>
          </cell>
          <cell r="B14728" t="str">
            <v>SUMIN + INST PALICULA SANDBLASTING PARA</v>
          </cell>
          <cell r="C14728" t="str">
            <v>M2</v>
          </cell>
          <cell r="E14728">
            <v>40590</v>
          </cell>
          <cell r="F14728">
            <v>40000</v>
          </cell>
        </row>
        <row r="14729">
          <cell r="A14729">
            <v>103983</v>
          </cell>
          <cell r="B14729" t="str">
            <v>SUMIN+INSTALACDE BORDE</v>
          </cell>
          <cell r="C14729" t="str">
            <v>ML</v>
          </cell>
          <cell r="E14729">
            <v>40633</v>
          </cell>
          <cell r="F14729">
            <v>11051</v>
          </cell>
        </row>
        <row r="14730">
          <cell r="A14730">
            <v>103723</v>
          </cell>
          <cell r="B14730" t="str">
            <v>SUMINISTRO ACOPLE</v>
          </cell>
          <cell r="C14730" t="str">
            <v>UN</v>
          </cell>
          <cell r="E14730">
            <v>41052</v>
          </cell>
          <cell r="F14730">
            <v>36381</v>
          </cell>
        </row>
        <row r="14731">
          <cell r="A14731">
            <v>103938</v>
          </cell>
          <cell r="B14731" t="str">
            <v>Suministro e instalación de cable N°4 AWG</v>
          </cell>
          <cell r="C14731" t="str">
            <v>UN</v>
          </cell>
          <cell r="E14731">
            <v>40630</v>
          </cell>
          <cell r="F14731">
            <v>12000</v>
          </cell>
        </row>
        <row r="14732">
          <cell r="A14732">
            <v>103939</v>
          </cell>
          <cell r="B14732" t="str">
            <v>Suministro e instalacion de fotocontrol</v>
          </cell>
          <cell r="C14732" t="str">
            <v>UN</v>
          </cell>
          <cell r="E14732">
            <v>41082</v>
          </cell>
          <cell r="F14732">
            <v>371200</v>
          </cell>
        </row>
        <row r="14733">
          <cell r="A14733">
            <v>103940</v>
          </cell>
          <cell r="B14733" t="str">
            <v>Suministro e instalación de fusibles de fotocontro</v>
          </cell>
          <cell r="C14733" t="str">
            <v>UN</v>
          </cell>
          <cell r="E14733">
            <v>40631</v>
          </cell>
          <cell r="F14733">
            <v>30000</v>
          </cell>
        </row>
        <row r="14734">
          <cell r="A14734">
            <v>103927</v>
          </cell>
          <cell r="B14734" t="str">
            <v>Suministro e instalación de lampara autonoma</v>
          </cell>
          <cell r="C14734" t="str">
            <v>UND</v>
          </cell>
          <cell r="E14734">
            <v>40630</v>
          </cell>
          <cell r="F14734">
            <v>95700</v>
          </cell>
        </row>
        <row r="14735">
          <cell r="A14735">
            <v>103936</v>
          </cell>
          <cell r="B14735" t="str">
            <v>Suministro e instalación de organizador horizontal</v>
          </cell>
          <cell r="C14735" t="str">
            <v>UN</v>
          </cell>
          <cell r="E14735">
            <v>40630</v>
          </cell>
          <cell r="F14735">
            <v>65000</v>
          </cell>
        </row>
        <row r="14736">
          <cell r="A14736">
            <v>103935</v>
          </cell>
          <cell r="B14736" t="str">
            <v>Suministro e instalación de organizador vertical</v>
          </cell>
          <cell r="C14736" t="str">
            <v>UN</v>
          </cell>
          <cell r="E14736">
            <v>40630</v>
          </cell>
          <cell r="F14736">
            <v>75000</v>
          </cell>
        </row>
        <row r="14737">
          <cell r="A14737">
            <v>103981</v>
          </cell>
          <cell r="B14737" t="str">
            <v>SUMINISTRO E INSTALACIÓN DE PISO</v>
          </cell>
          <cell r="C14737" t="str">
            <v>M2</v>
          </cell>
          <cell r="E14737">
            <v>40633</v>
          </cell>
          <cell r="F14737">
            <v>77706</v>
          </cell>
        </row>
        <row r="14738">
          <cell r="A14738">
            <v>103726</v>
          </cell>
          <cell r="B14738" t="str">
            <v>SUMINISTRO TAPAS SEMIESFERICAS</v>
          </cell>
          <cell r="C14738" t="str">
            <v>UN</v>
          </cell>
          <cell r="E14738">
            <v>41491</v>
          </cell>
          <cell r="F14738">
            <v>8000</v>
          </cell>
        </row>
        <row r="14739">
          <cell r="A14739">
            <v>104336</v>
          </cell>
          <cell r="B14739" t="str">
            <v>Suministro tornillos 1/2*9"</v>
          </cell>
          <cell r="C14739" t="str">
            <v>UN</v>
          </cell>
          <cell r="E14739">
            <v>41058</v>
          </cell>
          <cell r="F14739">
            <v>2500</v>
          </cell>
        </row>
        <row r="14740">
          <cell r="A14740">
            <v>104190</v>
          </cell>
          <cell r="B14740" t="str">
            <v>SUMINISTRO Y SIEMBRA DE CROTO</v>
          </cell>
          <cell r="C14740" t="str">
            <v>und</v>
          </cell>
          <cell r="E14740">
            <v>40792</v>
          </cell>
          <cell r="F14740">
            <v>15000</v>
          </cell>
        </row>
        <row r="14741">
          <cell r="A14741">
            <v>103946</v>
          </cell>
          <cell r="B14741" t="str">
            <v>Sumint e inst de luminaria 70 W Sodio</v>
          </cell>
          <cell r="C14741" t="str">
            <v>UN</v>
          </cell>
          <cell r="E14741">
            <v>40631</v>
          </cell>
          <cell r="F14741">
            <v>135000</v>
          </cell>
        </row>
        <row r="14742">
          <cell r="A14742">
            <v>103951</v>
          </cell>
          <cell r="B14742" t="str">
            <v>Sumint e inst de luminaria 1000 W Sodio</v>
          </cell>
          <cell r="C14742" t="str">
            <v>UN</v>
          </cell>
          <cell r="E14742">
            <v>40631</v>
          </cell>
          <cell r="F14742">
            <v>900000</v>
          </cell>
        </row>
        <row r="14743">
          <cell r="A14743">
            <v>103947</v>
          </cell>
          <cell r="B14743" t="str">
            <v>Sumint e inst de luminaria 125 W Sodio</v>
          </cell>
          <cell r="C14743" t="str">
            <v>UN</v>
          </cell>
          <cell r="E14743">
            <v>40631</v>
          </cell>
          <cell r="F14743">
            <v>185000</v>
          </cell>
        </row>
        <row r="14744">
          <cell r="A14744">
            <v>103943</v>
          </cell>
          <cell r="B14744" t="str">
            <v>Sumint e inst de luminaria 250 W Metal Halide</v>
          </cell>
          <cell r="C14744" t="str">
            <v>UN</v>
          </cell>
          <cell r="E14744">
            <v>40631</v>
          </cell>
          <cell r="F14744">
            <v>250000</v>
          </cell>
        </row>
        <row r="14745">
          <cell r="A14745">
            <v>103948</v>
          </cell>
          <cell r="B14745" t="str">
            <v>Sumint e inst de luminaria 250 W Sodio</v>
          </cell>
          <cell r="C14745" t="str">
            <v>UN</v>
          </cell>
          <cell r="E14745">
            <v>40631</v>
          </cell>
          <cell r="F14745">
            <v>220000</v>
          </cell>
        </row>
        <row r="14746">
          <cell r="A14746">
            <v>103944</v>
          </cell>
          <cell r="B14746" t="str">
            <v>Sumint e inst de luminaria 400 W Metal Halide</v>
          </cell>
          <cell r="C14746" t="str">
            <v>UN</v>
          </cell>
          <cell r="E14746">
            <v>40707</v>
          </cell>
          <cell r="F14746">
            <v>290000</v>
          </cell>
        </row>
        <row r="14747">
          <cell r="A14747">
            <v>103949</v>
          </cell>
          <cell r="B14747" t="str">
            <v>Sumint e inst de luminaria 400 W Sodio</v>
          </cell>
          <cell r="C14747" t="str">
            <v>UN</v>
          </cell>
          <cell r="E14747">
            <v>40707</v>
          </cell>
          <cell r="F14747">
            <v>270000</v>
          </cell>
        </row>
        <row r="14748">
          <cell r="A14748">
            <v>103941</v>
          </cell>
          <cell r="B14748" t="str">
            <v>Sumint e inst de luminaria 70 W Metal Halide</v>
          </cell>
          <cell r="C14748" t="str">
            <v>UN</v>
          </cell>
          <cell r="E14748">
            <v>40631</v>
          </cell>
          <cell r="F14748">
            <v>145000</v>
          </cell>
        </row>
        <row r="14749">
          <cell r="A14749">
            <v>103945</v>
          </cell>
          <cell r="B14749" t="str">
            <v>Sumint e inst de luminaria 700 W Metal Halide</v>
          </cell>
          <cell r="C14749" t="str">
            <v>UN</v>
          </cell>
          <cell r="E14749">
            <v>40631</v>
          </cell>
          <cell r="F14749">
            <v>500000</v>
          </cell>
        </row>
        <row r="14750">
          <cell r="A14750">
            <v>103950</v>
          </cell>
          <cell r="B14750" t="str">
            <v>Sumint e inst de luminaria 700 W Sodio</v>
          </cell>
          <cell r="C14750" t="str">
            <v>UN</v>
          </cell>
          <cell r="E14750">
            <v>40631</v>
          </cell>
          <cell r="F14750">
            <v>450000</v>
          </cell>
        </row>
        <row r="14751">
          <cell r="A14751">
            <v>102662</v>
          </cell>
          <cell r="B14751" t="str">
            <v>Superf.Puest.</v>
          </cell>
          <cell r="C14751" t="str">
            <v>und</v>
          </cell>
          <cell r="E14751">
            <v>40283</v>
          </cell>
          <cell r="F14751">
            <v>225500</v>
          </cell>
        </row>
        <row r="14752">
          <cell r="A14752">
            <v>102255</v>
          </cell>
          <cell r="B14752" t="str">
            <v>Superf.Puest.</v>
          </cell>
          <cell r="C14752" t="str">
            <v>und</v>
          </cell>
          <cell r="E14752">
            <v>40278</v>
          </cell>
          <cell r="F14752">
            <v>270000</v>
          </cell>
        </row>
        <row r="14753">
          <cell r="A14753">
            <v>102663</v>
          </cell>
          <cell r="B14753" t="str">
            <v>SUPERFIC.RETORNO(0.60X0.90M)Tablex30m</v>
          </cell>
          <cell r="C14753" t="str">
            <v>und</v>
          </cell>
          <cell r="E14753">
            <v>40283</v>
          </cell>
          <cell r="F14753">
            <v>143000</v>
          </cell>
        </row>
        <row r="14754">
          <cell r="A14754">
            <v>102281</v>
          </cell>
          <cell r="B14754" t="str">
            <v>SUPERFICIES DE RETORNO 0.60X0.60M</v>
          </cell>
          <cell r="C14754" t="str">
            <v>und</v>
          </cell>
          <cell r="E14754">
            <v>40113</v>
          </cell>
          <cell r="F14754">
            <v>100049</v>
          </cell>
        </row>
        <row r="14755">
          <cell r="A14755">
            <v>102273</v>
          </cell>
          <cell r="B14755" t="str">
            <v>SUPERFICIES PUESTOS DE TRABAJO 1.5X0.9</v>
          </cell>
          <cell r="C14755" t="str">
            <v>und</v>
          </cell>
          <cell r="E14755">
            <v>40109</v>
          </cell>
          <cell r="F14755">
            <v>197800</v>
          </cell>
        </row>
        <row r="14756">
          <cell r="A14756">
            <v>100684</v>
          </cell>
          <cell r="B14756" t="str">
            <v>Sustrato siembra tierra negra y cascarilla 8:1**</v>
          </cell>
          <cell r="C14756" t="str">
            <v>M3</v>
          </cell>
          <cell r="E14756">
            <v>40102</v>
          </cell>
          <cell r="F14756">
            <v>26800</v>
          </cell>
        </row>
        <row r="14757">
          <cell r="A14757">
            <v>103870</v>
          </cell>
          <cell r="B14757" t="str">
            <v>Switch de 24 puestos categoria 6</v>
          </cell>
          <cell r="C14757" t="str">
            <v>UN</v>
          </cell>
          <cell r="E14757">
            <v>41079</v>
          </cell>
          <cell r="F14757">
            <v>202232</v>
          </cell>
        </row>
        <row r="14758">
          <cell r="A14758">
            <v>103710</v>
          </cell>
          <cell r="B14758" t="str">
            <v>TABLA TRAPEZOIDAL ZAPAN 0.25X0.75X0.55M</v>
          </cell>
          <cell r="C14758" t="str">
            <v>und</v>
          </cell>
          <cell r="E14758">
            <v>41491</v>
          </cell>
          <cell r="F14758">
            <v>25000</v>
          </cell>
        </row>
        <row r="14759">
          <cell r="A14759">
            <v>103234</v>
          </cell>
          <cell r="B14759" t="str">
            <v>TABLERO 24 CTOS- ESP.PARA</v>
          </cell>
          <cell r="C14759" t="str">
            <v>und</v>
          </cell>
          <cell r="E14759">
            <v>41477</v>
          </cell>
          <cell r="F14759">
            <v>271974</v>
          </cell>
        </row>
        <row r="14760">
          <cell r="A14760">
            <v>103456</v>
          </cell>
          <cell r="B14760" t="str">
            <v>TABLERO 30 CTOS CON ESP. PARA TOTALIZ.</v>
          </cell>
          <cell r="C14760" t="str">
            <v>und</v>
          </cell>
          <cell r="E14760">
            <v>40478</v>
          </cell>
          <cell r="F14760">
            <v>376200</v>
          </cell>
        </row>
        <row r="14761">
          <cell r="A14761">
            <v>103235</v>
          </cell>
          <cell r="B14761" t="str">
            <v>TABLERO 30 CTOS CON ESP.PARA</v>
          </cell>
          <cell r="C14761" t="str">
            <v>und</v>
          </cell>
          <cell r="E14761">
            <v>40508</v>
          </cell>
          <cell r="F14761">
            <v>377913</v>
          </cell>
        </row>
        <row r="14762">
          <cell r="A14762">
            <v>104346</v>
          </cell>
          <cell r="B14762" t="str">
            <v>TABLERO 36 CTOS, ESP. PARA TOTALIZ</v>
          </cell>
          <cell r="C14762" t="str">
            <v>UN</v>
          </cell>
          <cell r="E14762">
            <v>41067</v>
          </cell>
          <cell r="F14762">
            <v>423662</v>
          </cell>
        </row>
        <row r="14763">
          <cell r="A14763">
            <v>103276</v>
          </cell>
          <cell r="B14763" t="str">
            <v>TABLERO BIFASICO 8 CIRCUITOS **</v>
          </cell>
          <cell r="C14763" t="str">
            <v>UN</v>
          </cell>
          <cell r="E14763">
            <v>42621</v>
          </cell>
          <cell r="F14763">
            <v>62400</v>
          </cell>
        </row>
        <row r="14764">
          <cell r="A14764">
            <v>103752</v>
          </cell>
          <cell r="B14764" t="str">
            <v>TABLERO EN ACRILICO 2X1</v>
          </cell>
          <cell r="C14764" t="str">
            <v>un</v>
          </cell>
          <cell r="E14764">
            <v>41052</v>
          </cell>
          <cell r="F14764">
            <v>214318</v>
          </cell>
        </row>
        <row r="14765">
          <cell r="A14765">
            <v>103899</v>
          </cell>
          <cell r="B14765" t="str">
            <v>TABLERO TRIF C/P 9 CIRCUITOS</v>
          </cell>
          <cell r="C14765" t="str">
            <v>UND</v>
          </cell>
          <cell r="E14765">
            <v>40627</v>
          </cell>
          <cell r="F14765">
            <v>95000</v>
          </cell>
        </row>
        <row r="14766">
          <cell r="A14766">
            <v>103972</v>
          </cell>
          <cell r="B14766" t="str">
            <v>TABLERO TRIF S/P 6 CIRCUITOS</v>
          </cell>
          <cell r="C14766" t="str">
            <v>UND</v>
          </cell>
          <cell r="E14766">
            <v>42502</v>
          </cell>
          <cell r="F14766">
            <v>125367</v>
          </cell>
        </row>
        <row r="14767">
          <cell r="A14767">
            <v>103483</v>
          </cell>
          <cell r="B14767" t="str">
            <v>TABLON GRES 12.5X26CM**</v>
          </cell>
          <cell r="C14767" t="str">
            <v>m2</v>
          </cell>
          <cell r="E14767">
            <v>41446</v>
          </cell>
          <cell r="F14767">
            <v>17150</v>
          </cell>
        </row>
        <row r="14768">
          <cell r="A14768">
            <v>104023</v>
          </cell>
          <cell r="B14768" t="str">
            <v>TALADRO MANUAL INALAMBRICO</v>
          </cell>
          <cell r="C14768" t="str">
            <v>DD</v>
          </cell>
          <cell r="E14768">
            <v>40640</v>
          </cell>
          <cell r="F14768">
            <v>13500</v>
          </cell>
        </row>
        <row r="14769">
          <cell r="A14769">
            <v>102911</v>
          </cell>
          <cell r="B14769" t="str">
            <v>Tamizado (granul.) especial para mezcla **</v>
          </cell>
          <cell r="C14769" t="str">
            <v>und</v>
          </cell>
          <cell r="E14769">
            <v>40339</v>
          </cell>
          <cell r="F14769">
            <v>7194</v>
          </cell>
        </row>
        <row r="14770">
          <cell r="A14770">
            <v>103758</v>
          </cell>
          <cell r="B14770" t="str">
            <v>TANDEM 3 PUESTOS</v>
          </cell>
          <cell r="C14770" t="str">
            <v>un</v>
          </cell>
          <cell r="E14770">
            <v>41052</v>
          </cell>
          <cell r="F14770">
            <v>393749</v>
          </cell>
        </row>
        <row r="14771">
          <cell r="A14771">
            <v>2978</v>
          </cell>
          <cell r="B14771" t="str">
            <v>TANQUE PLASTICO 500 LT AJOVER</v>
          </cell>
          <cell r="C14771" t="str">
            <v>UN</v>
          </cell>
          <cell r="E14771">
            <v>40632</v>
          </cell>
          <cell r="F14771">
            <v>123700</v>
          </cell>
        </row>
        <row r="14772">
          <cell r="A14772">
            <v>2136</v>
          </cell>
          <cell r="B14772" t="str">
            <v>TANQUE PLASTICO 1000 LT AJOVER</v>
          </cell>
          <cell r="C14772" t="str">
            <v>UN</v>
          </cell>
          <cell r="E14772">
            <v>40493</v>
          </cell>
          <cell r="F14772">
            <v>295800</v>
          </cell>
        </row>
        <row r="14773">
          <cell r="A14773">
            <v>106046</v>
          </cell>
          <cell r="B14773" t="str">
            <v>TANQUE TORMENTA EN FIBRA DE VIDRIO</v>
          </cell>
          <cell r="C14773" t="str">
            <v>UN</v>
          </cell>
          <cell r="E14773">
            <v>42710</v>
          </cell>
          <cell r="F14773">
            <v>26222380</v>
          </cell>
        </row>
        <row r="14774">
          <cell r="A14774">
            <v>103414</v>
          </cell>
          <cell r="B14774" t="str">
            <v>Tapa Juntas Laterales para cortasol**</v>
          </cell>
          <cell r="C14774" t="str">
            <v>ml</v>
          </cell>
          <cell r="E14774">
            <v>40467</v>
          </cell>
          <cell r="F14774">
            <v>13775</v>
          </cell>
        </row>
        <row r="14775">
          <cell r="A14775">
            <v>103667</v>
          </cell>
          <cell r="B14775" t="str">
            <v>TAPA LUZ PARA PUERTA MADERA</v>
          </cell>
          <cell r="C14775" t="str">
            <v>ML</v>
          </cell>
          <cell r="E14775">
            <v>40591</v>
          </cell>
          <cell r="F14775">
            <v>6370</v>
          </cell>
        </row>
        <row r="14776">
          <cell r="A14776">
            <v>103300</v>
          </cell>
          <cell r="B14776" t="str">
            <v>TAPA PARA TABLERO **</v>
          </cell>
          <cell r="C14776" t="str">
            <v>UN</v>
          </cell>
          <cell r="E14776">
            <v>40436</v>
          </cell>
          <cell r="F14776">
            <v>244167</v>
          </cell>
        </row>
        <row r="14778">
          <cell r="B14778" t="str">
            <v>Tekhne Ltda. Control Integral de Obras</v>
          </cell>
        </row>
        <row r="14782">
          <cell r="B14782" t="str">
            <v>Listado de Insumos</v>
          </cell>
        </row>
        <row r="14784">
          <cell r="A14784">
            <v>43132</v>
          </cell>
          <cell r="C14784" t="str">
            <v>INSTITUTO DISTRITAL DE RECREACION Y</v>
          </cell>
          <cell r="E14784" t="str">
            <v>Página **</v>
          </cell>
        </row>
        <row r="14787">
          <cell r="A14787" t="str">
            <v>Código</v>
          </cell>
          <cell r="B14787" t="str">
            <v>Descripción</v>
          </cell>
          <cell r="D14787" t="str">
            <v>Unidad</v>
          </cell>
          <cell r="F14787" t="str">
            <v>Referencia</v>
          </cell>
        </row>
        <row r="14790">
          <cell r="A14790">
            <v>104071</v>
          </cell>
          <cell r="B14790" t="str">
            <v>TAPA REGISTRO ALUMIN. 20X30CM</v>
          </cell>
          <cell r="C14790" t="str">
            <v>UN</v>
          </cell>
          <cell r="E14790">
            <v>40672</v>
          </cell>
          <cell r="F14790">
            <v>31308</v>
          </cell>
        </row>
        <row r="14791">
          <cell r="A14791">
            <v>103631</v>
          </cell>
          <cell r="B14791" t="str">
            <v>TAPON COBRE 1" **</v>
          </cell>
          <cell r="C14791" t="str">
            <v>UN</v>
          </cell>
          <cell r="E14791">
            <v>40562</v>
          </cell>
          <cell r="F14791">
            <v>2350</v>
          </cell>
        </row>
        <row r="14792">
          <cell r="A14792">
            <v>103508</v>
          </cell>
          <cell r="B14792" t="str">
            <v>Tapón Roscado Ø3" PVC</v>
          </cell>
          <cell r="C14792" t="str">
            <v>UN</v>
          </cell>
          <cell r="E14792">
            <v>40802</v>
          </cell>
          <cell r="F14792">
            <v>19287</v>
          </cell>
        </row>
        <row r="14793">
          <cell r="A14793">
            <v>103605</v>
          </cell>
          <cell r="B14793" t="str">
            <v>TAPON SOLDADO Ø3/4"</v>
          </cell>
          <cell r="C14793" t="str">
            <v>und</v>
          </cell>
          <cell r="E14793">
            <v>41163</v>
          </cell>
          <cell r="F14793">
            <v>300</v>
          </cell>
        </row>
        <row r="14794">
          <cell r="A14794">
            <v>103379</v>
          </cell>
          <cell r="B14794" t="str">
            <v>Tapòn Soldado PVCP 11/4"</v>
          </cell>
          <cell r="C14794" t="str">
            <v>UND</v>
          </cell>
          <cell r="E14794">
            <v>40681</v>
          </cell>
          <cell r="F14794">
            <v>1943</v>
          </cell>
        </row>
        <row r="14795">
          <cell r="A14795">
            <v>106036</v>
          </cell>
          <cell r="B14795" t="str">
            <v>TAPON Tuberia Planar 12”Advan Edge End</v>
          </cell>
          <cell r="C14795" t="str">
            <v>UN</v>
          </cell>
          <cell r="E14795">
            <v>42900</v>
          </cell>
          <cell r="F14795">
            <v>23299</v>
          </cell>
        </row>
        <row r="14796">
          <cell r="A14796">
            <v>103630</v>
          </cell>
          <cell r="B14796" t="str">
            <v>TEE COBRE 1"</v>
          </cell>
          <cell r="C14796" t="str">
            <v>UN</v>
          </cell>
          <cell r="E14796">
            <v>42850</v>
          </cell>
          <cell r="F14796">
            <v>8211</v>
          </cell>
        </row>
        <row r="14797">
          <cell r="A14797">
            <v>104556</v>
          </cell>
          <cell r="B14797" t="str">
            <v>TEE CPVC 1 1/2"</v>
          </cell>
          <cell r="C14797" t="str">
            <v>UN</v>
          </cell>
          <cell r="E14797">
            <v>42874</v>
          </cell>
          <cell r="F14797">
            <v>21349</v>
          </cell>
        </row>
        <row r="14798">
          <cell r="A14798">
            <v>103973</v>
          </cell>
          <cell r="B14798" t="str">
            <v>TEE CPVC 3/4"</v>
          </cell>
          <cell r="C14798" t="str">
            <v>UN</v>
          </cell>
          <cell r="E14798">
            <v>41166</v>
          </cell>
          <cell r="F14798">
            <v>1250</v>
          </cell>
        </row>
        <row r="14799">
          <cell r="A14799">
            <v>100613</v>
          </cell>
          <cell r="B14799" t="str">
            <v>TEJA AJOTA POLICARBONATO AJOVER</v>
          </cell>
          <cell r="C14799" t="str">
            <v>M2</v>
          </cell>
          <cell r="E14799">
            <v>41095</v>
          </cell>
          <cell r="F14799">
            <v>38755</v>
          </cell>
        </row>
        <row r="14800">
          <cell r="A14800">
            <v>103599</v>
          </cell>
          <cell r="B14800" t="str">
            <v>TEJA DE ZINC</v>
          </cell>
          <cell r="C14800" t="str">
            <v>und</v>
          </cell>
          <cell r="E14800">
            <v>40539</v>
          </cell>
          <cell r="F14800">
            <v>18676</v>
          </cell>
        </row>
        <row r="14801">
          <cell r="A14801">
            <v>102111</v>
          </cell>
          <cell r="B14801" t="str">
            <v>Teja zinc No. 10 de 3.05m x 0.8m calibre 33 **</v>
          </cell>
          <cell r="C14801" t="str">
            <v>UN</v>
          </cell>
          <cell r="E14801">
            <v>40539</v>
          </cell>
          <cell r="F14801">
            <v>25400</v>
          </cell>
        </row>
        <row r="14802">
          <cell r="A14802">
            <v>103598</v>
          </cell>
          <cell r="B14802" t="str">
            <v>Teja zinc No. 8 de 2.44m x 0.8m calibre 33 **</v>
          </cell>
          <cell r="C14802" t="str">
            <v>UN</v>
          </cell>
          <cell r="E14802">
            <v>40539</v>
          </cell>
          <cell r="F14802">
            <v>19000</v>
          </cell>
        </row>
        <row r="14803">
          <cell r="A14803">
            <v>104020</v>
          </cell>
          <cell r="B14803" t="str">
            <v>Tensor 5/16"</v>
          </cell>
          <cell r="C14803" t="str">
            <v>UN</v>
          </cell>
          <cell r="E14803">
            <v>40640</v>
          </cell>
          <cell r="F14803">
            <v>2100</v>
          </cell>
        </row>
        <row r="14804">
          <cell r="A14804">
            <v>104051</v>
          </cell>
          <cell r="B14804" t="str">
            <v>TERMINAL ADAPTADOR PVC 2"</v>
          </cell>
          <cell r="C14804" t="str">
            <v>UN</v>
          </cell>
          <cell r="E14804">
            <v>40666</v>
          </cell>
          <cell r="F14804">
            <v>1626</v>
          </cell>
        </row>
        <row r="14805">
          <cell r="A14805">
            <v>104052</v>
          </cell>
          <cell r="B14805" t="str">
            <v>TERMINAL APADTADOR PVC 3"</v>
          </cell>
          <cell r="C14805" t="str">
            <v>UN</v>
          </cell>
          <cell r="E14805">
            <v>40666</v>
          </cell>
          <cell r="F14805">
            <v>3990</v>
          </cell>
        </row>
        <row r="14806">
          <cell r="A14806">
            <v>104053</v>
          </cell>
          <cell r="B14806" t="str">
            <v>TERMINAL APADTADOR PVC 6"</v>
          </cell>
          <cell r="C14806" t="str">
            <v>UN</v>
          </cell>
          <cell r="E14806">
            <v>40666</v>
          </cell>
          <cell r="F14806">
            <v>12892</v>
          </cell>
        </row>
        <row r="14807">
          <cell r="A14807">
            <v>103696</v>
          </cell>
          <cell r="B14807" t="str">
            <v>TERMINAL BORNA No. 4</v>
          </cell>
          <cell r="C14807" t="str">
            <v>UND</v>
          </cell>
          <cell r="E14807">
            <v>40800</v>
          </cell>
          <cell r="F14807">
            <v>3000</v>
          </cell>
        </row>
        <row r="14808">
          <cell r="A14808">
            <v>103215</v>
          </cell>
          <cell r="B14808" t="str">
            <v>TERMINAL EMT 1/2" **</v>
          </cell>
          <cell r="C14808" t="str">
            <v>UN</v>
          </cell>
          <cell r="E14808">
            <v>41158</v>
          </cell>
          <cell r="F14808">
            <v>382</v>
          </cell>
        </row>
        <row r="14809">
          <cell r="A14809">
            <v>104065</v>
          </cell>
          <cell r="B14809" t="str">
            <v>TERMINAL IMC 3"</v>
          </cell>
          <cell r="C14809" t="str">
            <v>UN</v>
          </cell>
          <cell r="E14809">
            <v>40667</v>
          </cell>
          <cell r="F14809">
            <v>19933</v>
          </cell>
        </row>
        <row r="14810">
          <cell r="A14810">
            <v>103423</v>
          </cell>
          <cell r="B14810" t="str">
            <v>TESTERO EN MADERA (0.50X1.00M)</v>
          </cell>
          <cell r="C14810" t="str">
            <v>m2</v>
          </cell>
          <cell r="E14810">
            <v>40473</v>
          </cell>
          <cell r="F14810">
            <v>32480</v>
          </cell>
        </row>
        <row r="14811">
          <cell r="A14811">
            <v>104707</v>
          </cell>
          <cell r="B14811" t="str">
            <v>TOMA AEREA 15AMP-USO INDUST.-RETIE</v>
          </cell>
          <cell r="C14811" t="str">
            <v>UN</v>
          </cell>
          <cell r="E14811">
            <v>41191</v>
          </cell>
          <cell r="F14811">
            <v>2200</v>
          </cell>
        </row>
        <row r="14812">
          <cell r="A14812">
            <v>102976</v>
          </cell>
          <cell r="B14812" t="str">
            <v>TOMA DE MUESTRAS PARA CBR INALTERADO</v>
          </cell>
          <cell r="C14812" t="str">
            <v>UN</v>
          </cell>
          <cell r="E14812">
            <v>41093</v>
          </cell>
          <cell r="F14812">
            <v>58500</v>
          </cell>
        </row>
        <row r="14813">
          <cell r="A14813">
            <v>104148</v>
          </cell>
          <cell r="B14813" t="str">
            <v>TOMA DOBLE HOSPI POLO TIERRA</v>
          </cell>
          <cell r="C14813" t="str">
            <v>UN</v>
          </cell>
          <cell r="E14813">
            <v>40742</v>
          </cell>
          <cell r="F14813">
            <v>21400</v>
          </cell>
        </row>
        <row r="14814">
          <cell r="A14814">
            <v>104029</v>
          </cell>
          <cell r="B14814" t="str">
            <v>TOMA DOBLE HOSPITALARIA POLO TIERRA 15</v>
          </cell>
          <cell r="C14814" t="str">
            <v>UN</v>
          </cell>
          <cell r="E14814">
            <v>40742</v>
          </cell>
          <cell r="F14814">
            <v>11000</v>
          </cell>
        </row>
        <row r="14815">
          <cell r="A14815">
            <v>103879</v>
          </cell>
          <cell r="B14815" t="str">
            <v>toma logica doble</v>
          </cell>
          <cell r="C14815" t="str">
            <v>UN</v>
          </cell>
          <cell r="E14815">
            <v>41073</v>
          </cell>
          <cell r="F14815">
            <v>30160</v>
          </cell>
        </row>
        <row r="14816">
          <cell r="A14816">
            <v>103881</v>
          </cell>
          <cell r="B14816" t="str">
            <v>toma monofasica regulada u hospitalaria</v>
          </cell>
          <cell r="C14816" t="str">
            <v>UN</v>
          </cell>
          <cell r="E14816">
            <v>41075</v>
          </cell>
          <cell r="F14816">
            <v>10964</v>
          </cell>
        </row>
        <row r="14817">
          <cell r="A14817">
            <v>103669</v>
          </cell>
          <cell r="B14817" t="str">
            <v>TOMA RJ45 Cat 6 AMP</v>
          </cell>
          <cell r="C14817" t="str">
            <v>UND</v>
          </cell>
          <cell r="E14817">
            <v>40591</v>
          </cell>
          <cell r="F14817">
            <v>8500</v>
          </cell>
        </row>
        <row r="14818">
          <cell r="A14818">
            <v>103882</v>
          </cell>
          <cell r="B14818" t="str">
            <v>toma sonido</v>
          </cell>
          <cell r="C14818" t="str">
            <v>UN</v>
          </cell>
          <cell r="E14818">
            <v>40624</v>
          </cell>
          <cell r="F14818">
            <v>14681</v>
          </cell>
        </row>
        <row r="14819">
          <cell r="A14819">
            <v>103862</v>
          </cell>
          <cell r="B14819" t="str">
            <v>toma trifasica incrustar</v>
          </cell>
          <cell r="C14819" t="str">
            <v>UN</v>
          </cell>
          <cell r="E14819">
            <v>41558</v>
          </cell>
          <cell r="F14819">
            <v>5100</v>
          </cell>
        </row>
        <row r="14820">
          <cell r="A14820">
            <v>103863</v>
          </cell>
          <cell r="B14820" t="str">
            <v>toma TV</v>
          </cell>
          <cell r="C14820" t="str">
            <v>UN</v>
          </cell>
          <cell r="E14820">
            <v>41074</v>
          </cell>
          <cell r="F14820">
            <v>4102</v>
          </cell>
        </row>
        <row r="14821">
          <cell r="A14821">
            <v>103717</v>
          </cell>
          <cell r="B14821" t="str">
            <v>TOPE PARA PUERTA EN ACERO</v>
          </cell>
          <cell r="C14821" t="str">
            <v>UN</v>
          </cell>
          <cell r="E14821">
            <v>41564</v>
          </cell>
          <cell r="F14821">
            <v>4450</v>
          </cell>
        </row>
        <row r="14822">
          <cell r="A14822">
            <v>104409</v>
          </cell>
          <cell r="B14822" t="str">
            <v>Tornilllo Fija T Eter,punta broca 12.5 cm Galv cal</v>
          </cell>
          <cell r="C14822" t="str">
            <v>UN</v>
          </cell>
          <cell r="E14822">
            <v>41564</v>
          </cell>
          <cell r="F14822">
            <v>1820</v>
          </cell>
        </row>
        <row r="14823">
          <cell r="A14823">
            <v>105913</v>
          </cell>
          <cell r="B14823" t="str">
            <v>Tornillo antirobo flux. electr.</v>
          </cell>
          <cell r="C14823" t="str">
            <v>und</v>
          </cell>
          <cell r="E14823">
            <v>42628</v>
          </cell>
          <cell r="F14823">
            <v>6380</v>
          </cell>
        </row>
        <row r="14824">
          <cell r="A14824">
            <v>103568</v>
          </cell>
          <cell r="B14824" t="str">
            <v>TORNILLO CANALETA 90 de Traba</v>
          </cell>
          <cell r="C14824" t="str">
            <v>UND</v>
          </cell>
          <cell r="E14824">
            <v>42702</v>
          </cell>
          <cell r="F14824">
            <v>1951</v>
          </cell>
        </row>
        <row r="14825">
          <cell r="A14825">
            <v>104010</v>
          </cell>
          <cell r="B14825" t="str">
            <v>TORNILLO CARRIAJE 5/16" X 2"</v>
          </cell>
          <cell r="C14825" t="str">
            <v>UND</v>
          </cell>
          <cell r="E14825">
            <v>40638</v>
          </cell>
          <cell r="F14825">
            <v>900</v>
          </cell>
        </row>
        <row r="14826">
          <cell r="A14826">
            <v>104064</v>
          </cell>
          <cell r="B14826" t="str">
            <v>TORNILLO CARRUAJE 21/2"X1/4" ZINCADO</v>
          </cell>
          <cell r="C14826" t="str">
            <v>UN</v>
          </cell>
          <cell r="E14826">
            <v>40667</v>
          </cell>
          <cell r="F14826">
            <v>131</v>
          </cell>
        </row>
        <row r="14827">
          <cell r="A14827">
            <v>103547</v>
          </cell>
          <cell r="B14827" t="str">
            <v>TORNILLO FIJACIÒN DE TEJA ETERNIT</v>
          </cell>
          <cell r="C14827" t="str">
            <v>UN</v>
          </cell>
          <cell r="E14827">
            <v>40519</v>
          </cell>
          <cell r="F14827">
            <v>4000</v>
          </cell>
        </row>
        <row r="14828">
          <cell r="A14828">
            <v>103701</v>
          </cell>
          <cell r="B14828" t="str">
            <v>TORNILLO HEXAGONAL 1/2" x 1"</v>
          </cell>
          <cell r="C14828" t="str">
            <v>UND</v>
          </cell>
          <cell r="E14828">
            <v>41094</v>
          </cell>
          <cell r="F14828">
            <v>350</v>
          </cell>
        </row>
        <row r="14829">
          <cell r="A14829">
            <v>104021</v>
          </cell>
          <cell r="B14829" t="str">
            <v>tornillo hexagonal punta broca 10"x1/2"</v>
          </cell>
          <cell r="C14829" t="str">
            <v>und</v>
          </cell>
          <cell r="E14829">
            <v>40640</v>
          </cell>
          <cell r="F14829">
            <v>45</v>
          </cell>
        </row>
        <row r="14830">
          <cell r="A14830">
            <v>103678</v>
          </cell>
          <cell r="B14830" t="str">
            <v>TORNILLO LAMINA No. 10 X 11/2</v>
          </cell>
          <cell r="C14830" t="str">
            <v>und</v>
          </cell>
          <cell r="E14830">
            <v>40596</v>
          </cell>
          <cell r="F14830">
            <v>90</v>
          </cell>
        </row>
        <row r="14831">
          <cell r="A14831">
            <v>103990</v>
          </cell>
          <cell r="B14831" t="str">
            <v>TORNILLO NEGRO PARA MADERA 6"x1"</v>
          </cell>
          <cell r="C14831" t="str">
            <v>und</v>
          </cell>
          <cell r="E14831">
            <v>40634</v>
          </cell>
          <cell r="F14831">
            <v>16</v>
          </cell>
        </row>
        <row r="14832">
          <cell r="A14832">
            <v>104427</v>
          </cell>
          <cell r="B14832" t="str">
            <v>TORNILLO1/2"L=9"ZINCADO.CAB.LISACARRIA</v>
          </cell>
          <cell r="C14832" t="str">
            <v>UN</v>
          </cell>
          <cell r="E14832">
            <v>41116</v>
          </cell>
          <cell r="F14832">
            <v>2000</v>
          </cell>
        </row>
        <row r="14833">
          <cell r="A14833">
            <v>103847</v>
          </cell>
          <cell r="B14833" t="str">
            <v>totalizador 3 x 20 A MG</v>
          </cell>
          <cell r="C14833" t="str">
            <v>UN</v>
          </cell>
          <cell r="E14833">
            <v>41072</v>
          </cell>
          <cell r="F14833">
            <v>106372</v>
          </cell>
        </row>
        <row r="14834">
          <cell r="A14834">
            <v>104172</v>
          </cell>
          <cell r="B14834" t="str">
            <v>Totalizador de Industrial 70 A 100 AMP</v>
          </cell>
          <cell r="C14834" t="str">
            <v>UND</v>
          </cell>
          <cell r="E14834">
            <v>40778</v>
          </cell>
          <cell r="F14834">
            <v>102700</v>
          </cell>
        </row>
        <row r="14835">
          <cell r="A14835">
            <v>103237</v>
          </cell>
          <cell r="B14835" t="str">
            <v>TOTALIZADOR GENERAL 3X70A</v>
          </cell>
          <cell r="C14835" t="str">
            <v>und</v>
          </cell>
          <cell r="E14835">
            <v>40430</v>
          </cell>
          <cell r="F14835">
            <v>120000</v>
          </cell>
        </row>
        <row r="14836">
          <cell r="A14836">
            <v>102623</v>
          </cell>
          <cell r="B14836" t="str">
            <v>TRACTOR CORTA CESPED **</v>
          </cell>
          <cell r="C14836" t="str">
            <v>dd</v>
          </cell>
          <cell r="E14836">
            <v>40249</v>
          </cell>
          <cell r="F14836">
            <v>100000</v>
          </cell>
        </row>
        <row r="14837">
          <cell r="A14837">
            <v>104432</v>
          </cell>
          <cell r="B14837" t="str">
            <v>TRANSFOR DIST TIPO SECO 800kVA, clase H</v>
          </cell>
          <cell r="C14837" t="str">
            <v>UN</v>
          </cell>
          <cell r="E14837">
            <v>41120</v>
          </cell>
          <cell r="F14837">
            <v>0</v>
          </cell>
        </row>
        <row r="14838">
          <cell r="A14838">
            <v>102526</v>
          </cell>
          <cell r="B14838" t="str">
            <v>TRANSFORMADOR SECO TRIFASICO 125KVA</v>
          </cell>
          <cell r="C14838" t="str">
            <v>UN</v>
          </cell>
          <cell r="E14838">
            <v>42773</v>
          </cell>
          <cell r="F14838">
            <v>16834597</v>
          </cell>
        </row>
        <row r="14839">
          <cell r="A14839">
            <v>106040</v>
          </cell>
          <cell r="B14839" t="str">
            <v>TRANSICION TUBERIA PLANAR-12"x 6”PEAD</v>
          </cell>
          <cell r="C14839" t="str">
            <v>UN</v>
          </cell>
          <cell r="E14839">
            <v>42900</v>
          </cell>
          <cell r="F14839">
            <v>124655</v>
          </cell>
        </row>
        <row r="14841">
          <cell r="B14841" t="str">
            <v>Tekhne Ltda. Control Integral de Obras</v>
          </cell>
        </row>
        <row r="14845">
          <cell r="B14845" t="str">
            <v>Listado de Insumos</v>
          </cell>
        </row>
        <row r="14847">
          <cell r="A14847">
            <v>43132</v>
          </cell>
          <cell r="C14847" t="str">
            <v>INSTITUTO DISTRITAL DE RECREACION Y</v>
          </cell>
          <cell r="E14847" t="str">
            <v>Página **</v>
          </cell>
        </row>
        <row r="14850">
          <cell r="A14850" t="str">
            <v>Código</v>
          </cell>
          <cell r="B14850" t="str">
            <v>Descripción</v>
          </cell>
          <cell r="D14850" t="str">
            <v>Unidad</v>
          </cell>
          <cell r="F14850" t="str">
            <v>Referencia</v>
          </cell>
        </row>
        <row r="14853">
          <cell r="A14853">
            <v>103706</v>
          </cell>
          <cell r="B14853" t="str">
            <v>transporte y evacuación de lodos</v>
          </cell>
          <cell r="C14853" t="str">
            <v>hr</v>
          </cell>
          <cell r="E14853">
            <v>40611</v>
          </cell>
          <cell r="F14853">
            <v>202399</v>
          </cell>
        </row>
        <row r="14854">
          <cell r="A14854">
            <v>105515</v>
          </cell>
          <cell r="B14854" t="str">
            <v>TRAPERO ENCABADO ALGODON 350 Gr.</v>
          </cell>
          <cell r="C14854" t="str">
            <v>und</v>
          </cell>
          <cell r="E14854">
            <v>42067</v>
          </cell>
          <cell r="F14854">
            <v>9850</v>
          </cell>
        </row>
        <row r="14855">
          <cell r="A14855">
            <v>103707</v>
          </cell>
          <cell r="B14855" t="str">
            <v>Tratamiento y disposición de lodos</v>
          </cell>
          <cell r="C14855" t="str">
            <v>Viaje</v>
          </cell>
          <cell r="E14855">
            <v>40611</v>
          </cell>
          <cell r="F14855">
            <v>457200</v>
          </cell>
        </row>
        <row r="14856">
          <cell r="A14856">
            <v>103553</v>
          </cell>
          <cell r="B14856" t="str">
            <v>Triplex 6.5mm</v>
          </cell>
          <cell r="C14856" t="str">
            <v>M2</v>
          </cell>
          <cell r="E14856">
            <v>40493</v>
          </cell>
          <cell r="F14856">
            <v>21053</v>
          </cell>
        </row>
        <row r="14857">
          <cell r="A14857">
            <v>3645</v>
          </cell>
          <cell r="B14857" t="str">
            <v>TRIPLEX PIZANO 4mm OVERLINE TIPO-2</v>
          </cell>
          <cell r="C14857" t="str">
            <v>M2</v>
          </cell>
          <cell r="E14857">
            <v>41099</v>
          </cell>
          <cell r="F14857">
            <v>10386</v>
          </cell>
        </row>
        <row r="14858">
          <cell r="A14858">
            <v>105927</v>
          </cell>
          <cell r="B14858" t="str">
            <v>tripode soporte cañon aereo de 3"</v>
          </cell>
          <cell r="C14858" t="str">
            <v>UN</v>
          </cell>
          <cell r="E14858">
            <v>42648</v>
          </cell>
          <cell r="F14858">
            <v>404600</v>
          </cell>
        </row>
        <row r="14859">
          <cell r="A14859">
            <v>106031</v>
          </cell>
          <cell r="B14859" t="str">
            <v>Triturado 1/2"</v>
          </cell>
          <cell r="C14859" t="str">
            <v>m3</v>
          </cell>
          <cell r="E14859">
            <v>42709</v>
          </cell>
          <cell r="F14859">
            <v>95880</v>
          </cell>
        </row>
        <row r="14860">
          <cell r="A14860">
            <v>103042</v>
          </cell>
          <cell r="B14860" t="str">
            <v>TRONZADORA DE METALES 14 '' DEWALT</v>
          </cell>
          <cell r="C14860" t="str">
            <v>UN</v>
          </cell>
          <cell r="E14860">
            <v>42797</v>
          </cell>
          <cell r="F14860">
            <v>729000</v>
          </cell>
        </row>
        <row r="14861">
          <cell r="A14861">
            <v>106041</v>
          </cell>
          <cell r="B14861" t="str">
            <v>TUBERIA PLANAR CON FILTRO ADVAN EDGE</v>
          </cell>
          <cell r="C14861" t="str">
            <v>ML</v>
          </cell>
          <cell r="E14861">
            <v>42900</v>
          </cell>
          <cell r="F14861">
            <v>44162</v>
          </cell>
        </row>
        <row r="14862">
          <cell r="A14862">
            <v>104365</v>
          </cell>
          <cell r="B14862" t="str">
            <v>TUBO GALVANIZADO IMC 3/4"</v>
          </cell>
          <cell r="C14862" t="str">
            <v>ML</v>
          </cell>
          <cell r="E14862">
            <v>41554</v>
          </cell>
          <cell r="F14862">
            <v>7424</v>
          </cell>
        </row>
        <row r="14863">
          <cell r="A14863">
            <v>103394</v>
          </cell>
          <cell r="B14863" t="str">
            <v>TUBO 1 1/4" PVCP - RDE-21</v>
          </cell>
          <cell r="C14863" t="str">
            <v>ML</v>
          </cell>
          <cell r="E14863">
            <v>41418</v>
          </cell>
          <cell r="F14863">
            <v>4300</v>
          </cell>
        </row>
        <row r="14864">
          <cell r="A14864">
            <v>103467</v>
          </cell>
          <cell r="B14864" t="str">
            <v>TUBO ACERO AL CARBON C/C SCH-10-</v>
          </cell>
          <cell r="C14864" t="str">
            <v>ML</v>
          </cell>
          <cell r="E14864">
            <v>40479</v>
          </cell>
          <cell r="F14864">
            <v>22794</v>
          </cell>
        </row>
        <row r="14865">
          <cell r="A14865">
            <v>103468</v>
          </cell>
          <cell r="B14865" t="str">
            <v>TUBO ACERO AL CARBON C/C SCH-10-</v>
          </cell>
          <cell r="C14865" t="str">
            <v>ML</v>
          </cell>
          <cell r="E14865">
            <v>42851</v>
          </cell>
          <cell r="F14865">
            <v>44554</v>
          </cell>
        </row>
        <row r="14866">
          <cell r="A14866">
            <v>103466</v>
          </cell>
          <cell r="B14866" t="str">
            <v>TUBO ACERO AL CARBON C/C</v>
          </cell>
          <cell r="C14866" t="str">
            <v>ML</v>
          </cell>
          <cell r="E14866">
            <v>42851</v>
          </cell>
          <cell r="F14866">
            <v>16184</v>
          </cell>
        </row>
        <row r="14867">
          <cell r="A14867">
            <v>103464</v>
          </cell>
          <cell r="B14867" t="str">
            <v>TUBO ACERO AL CARBON C/C SCH-40-11/2"</v>
          </cell>
          <cell r="C14867" t="str">
            <v>ML</v>
          </cell>
          <cell r="E14867">
            <v>40479</v>
          </cell>
          <cell r="F14867">
            <v>15692</v>
          </cell>
        </row>
        <row r="14868">
          <cell r="A14868">
            <v>103465</v>
          </cell>
          <cell r="B14868" t="str">
            <v>TUBO ACERO AL CARBON C/C SCH-40-3"</v>
          </cell>
          <cell r="C14868" t="str">
            <v>ML</v>
          </cell>
          <cell r="E14868">
            <v>40479</v>
          </cell>
          <cell r="F14868">
            <v>41760</v>
          </cell>
        </row>
        <row r="14869">
          <cell r="A14869">
            <v>103462</v>
          </cell>
          <cell r="B14869" t="str">
            <v>TUBO ACERO NEGRO 11/2" e=2.5mm</v>
          </cell>
          <cell r="C14869" t="str">
            <v>ML</v>
          </cell>
          <cell r="E14869">
            <v>40959</v>
          </cell>
          <cell r="F14869">
            <v>7838</v>
          </cell>
        </row>
        <row r="14870">
          <cell r="A14870">
            <v>103463</v>
          </cell>
          <cell r="B14870" t="str">
            <v>TUBO ACERO NEGRO 3" e=2.5mm</v>
          </cell>
          <cell r="C14870" t="str">
            <v>ML</v>
          </cell>
          <cell r="E14870">
            <v>40959</v>
          </cell>
          <cell r="F14870">
            <v>14824</v>
          </cell>
        </row>
        <row r="14871">
          <cell r="A14871">
            <v>103627</v>
          </cell>
          <cell r="B14871" t="str">
            <v>TUBO COBRE 1 1/4" RIGIDO L **</v>
          </cell>
          <cell r="C14871" t="str">
            <v>ML</v>
          </cell>
          <cell r="E14871">
            <v>40560</v>
          </cell>
          <cell r="F14871">
            <v>38033</v>
          </cell>
        </row>
        <row r="14872">
          <cell r="A14872">
            <v>103629</v>
          </cell>
          <cell r="B14872" t="str">
            <v>TUBO COBRE 1" RIGIDO L **</v>
          </cell>
          <cell r="C14872" t="str">
            <v>ML</v>
          </cell>
          <cell r="E14872">
            <v>40562</v>
          </cell>
          <cell r="F14872">
            <v>28525</v>
          </cell>
        </row>
        <row r="14873">
          <cell r="A14873">
            <v>103628</v>
          </cell>
          <cell r="B14873" t="str">
            <v>TUBO COBRE 2 1/2" RIGIDO L **</v>
          </cell>
          <cell r="C14873" t="str">
            <v>ML</v>
          </cell>
          <cell r="E14873">
            <v>42857</v>
          </cell>
          <cell r="F14873">
            <v>105315</v>
          </cell>
        </row>
        <row r="14874">
          <cell r="A14874">
            <v>103401</v>
          </cell>
          <cell r="B14874" t="str">
            <v>TUBO CONDUIT EMT 1½"</v>
          </cell>
          <cell r="C14874" t="str">
            <v>ML</v>
          </cell>
          <cell r="E14874">
            <v>40681</v>
          </cell>
          <cell r="F14874">
            <v>13015</v>
          </cell>
        </row>
        <row r="14875">
          <cell r="A14875">
            <v>106034</v>
          </cell>
          <cell r="B14875" t="str">
            <v>TUBO DE DRENAJE PEAD ADS 10” DW AASTHO</v>
          </cell>
          <cell r="C14875" t="str">
            <v>ML</v>
          </cell>
          <cell r="E14875">
            <v>42709</v>
          </cell>
          <cell r="F14875">
            <v>56034.5</v>
          </cell>
        </row>
        <row r="14876">
          <cell r="A14876">
            <v>106032</v>
          </cell>
          <cell r="B14876" t="str">
            <v>TUBO DE DRENAJE PEAD ADS 6” DW AASTHO</v>
          </cell>
          <cell r="C14876" t="str">
            <v>ML</v>
          </cell>
          <cell r="E14876">
            <v>42709</v>
          </cell>
          <cell r="F14876">
            <v>28605.14</v>
          </cell>
        </row>
        <row r="14877">
          <cell r="A14877">
            <v>106033</v>
          </cell>
          <cell r="B14877" t="str">
            <v>TUBO DE DRENAJE PEAD ADS 8” DW AASTHO</v>
          </cell>
          <cell r="C14877" t="str">
            <v>ML</v>
          </cell>
          <cell r="E14877">
            <v>42709</v>
          </cell>
          <cell r="F14877">
            <v>40025.1</v>
          </cell>
        </row>
        <row r="14878">
          <cell r="A14878">
            <v>103700</v>
          </cell>
          <cell r="B14878" t="str">
            <v>Tubo Estructural abierto 5"x2" espesor 1.5mm</v>
          </cell>
          <cell r="C14878" t="str">
            <v>ML</v>
          </cell>
          <cell r="E14878">
            <v>41094</v>
          </cell>
          <cell r="F14878">
            <v>11211</v>
          </cell>
        </row>
        <row r="14879">
          <cell r="A14879">
            <v>103868</v>
          </cell>
          <cell r="B14879" t="str">
            <v>Tubo fluorescente 1x17 W</v>
          </cell>
          <cell r="C14879" t="str">
            <v>UN</v>
          </cell>
          <cell r="E14879">
            <v>41079</v>
          </cell>
          <cell r="F14879">
            <v>3696</v>
          </cell>
        </row>
        <row r="14880">
          <cell r="A14880">
            <v>103428</v>
          </cell>
          <cell r="B14880" t="str">
            <v>TUBO FLUORESCENTE T5 39W</v>
          </cell>
          <cell r="C14880" t="str">
            <v>UN</v>
          </cell>
          <cell r="E14880">
            <v>40473</v>
          </cell>
          <cell r="F14880">
            <v>7975</v>
          </cell>
        </row>
        <row r="14881">
          <cell r="A14881">
            <v>103427</v>
          </cell>
          <cell r="B14881" t="str">
            <v>TUBO FLUORESCENTE T8 32W (NO USAR)</v>
          </cell>
          <cell r="C14881" t="str">
            <v>UN</v>
          </cell>
          <cell r="E14881">
            <v>40473</v>
          </cell>
          <cell r="F14881">
            <v>4176</v>
          </cell>
        </row>
        <row r="14882">
          <cell r="A14882">
            <v>103856</v>
          </cell>
          <cell r="B14882" t="str">
            <v>Tubo galvanizado 1 1/4¨ e=3.25mm (NO USAR)</v>
          </cell>
          <cell r="C14882" t="str">
            <v>ML</v>
          </cell>
          <cell r="E14882">
            <v>40875</v>
          </cell>
          <cell r="F14882">
            <v>14493</v>
          </cell>
        </row>
        <row r="14883">
          <cell r="A14883">
            <v>103858</v>
          </cell>
          <cell r="B14883" t="str">
            <v>Tubo galvanizado 1/2¨ e=2.5mm</v>
          </cell>
          <cell r="C14883" t="str">
            <v>UN</v>
          </cell>
          <cell r="E14883">
            <v>40875</v>
          </cell>
          <cell r="F14883">
            <v>5207</v>
          </cell>
        </row>
        <row r="14884">
          <cell r="A14884">
            <v>103575</v>
          </cell>
          <cell r="B14884" t="str">
            <v>TUBO GALVANIZADO 2" CAL. 0.128" X 6MTS</v>
          </cell>
          <cell r="C14884" t="str">
            <v>UND</v>
          </cell>
          <cell r="E14884">
            <v>41190</v>
          </cell>
          <cell r="F14884">
            <v>103104</v>
          </cell>
        </row>
        <row r="14885">
          <cell r="A14885">
            <v>103857</v>
          </cell>
          <cell r="B14885" t="str">
            <v>Tubo galvanizado 3/4¨ e=3.0mm (NO USAR)</v>
          </cell>
          <cell r="C14885" t="str">
            <v>UN</v>
          </cell>
          <cell r="E14885">
            <v>40875</v>
          </cell>
          <cell r="F14885">
            <v>8373</v>
          </cell>
        </row>
        <row r="14886">
          <cell r="A14886">
            <v>104095</v>
          </cell>
          <cell r="B14886" t="str">
            <v>TUBO IMC 2"</v>
          </cell>
          <cell r="C14886" t="str">
            <v>ML</v>
          </cell>
          <cell r="E14886">
            <v>40688</v>
          </cell>
          <cell r="F14886">
            <v>25172</v>
          </cell>
        </row>
        <row r="14887">
          <cell r="A14887">
            <v>104067</v>
          </cell>
          <cell r="B14887" t="str">
            <v>TUBO IMC 3"</v>
          </cell>
          <cell r="C14887" t="str">
            <v>ML</v>
          </cell>
          <cell r="E14887">
            <v>40667</v>
          </cell>
          <cell r="F14887">
            <v>67183</v>
          </cell>
        </row>
        <row r="14888">
          <cell r="A14888">
            <v>103596</v>
          </cell>
          <cell r="B14888" t="str">
            <v>TUBO PRESION RDE-9 1/2".</v>
          </cell>
          <cell r="C14888" t="str">
            <v>mL</v>
          </cell>
          <cell r="E14888">
            <v>40535</v>
          </cell>
          <cell r="F14888">
            <v>2471</v>
          </cell>
        </row>
        <row r="14889">
          <cell r="A14889">
            <v>103871</v>
          </cell>
          <cell r="B14889" t="str">
            <v>Tubo PVC 1 1/2¨</v>
          </cell>
          <cell r="C14889" t="str">
            <v>ml</v>
          </cell>
          <cell r="E14889">
            <v>41499</v>
          </cell>
          <cell r="F14889">
            <v>2367</v>
          </cell>
        </row>
        <row r="14890">
          <cell r="A14890">
            <v>103860</v>
          </cell>
          <cell r="B14890" t="str">
            <v>Tubo PVC 1 1/4¨</v>
          </cell>
          <cell r="C14890" t="str">
            <v>UN</v>
          </cell>
          <cell r="E14890">
            <v>41041</v>
          </cell>
          <cell r="F14890">
            <v>2129</v>
          </cell>
        </row>
        <row r="14891">
          <cell r="A14891">
            <v>102523</v>
          </cell>
          <cell r="B14891" t="str">
            <v>TUBO PVC 4" PARA CANALIZACION</v>
          </cell>
          <cell r="C14891" t="str">
            <v>ML</v>
          </cell>
          <cell r="E14891">
            <v>40226</v>
          </cell>
          <cell r="F14891">
            <v>6086</v>
          </cell>
        </row>
        <row r="14892">
          <cell r="A14892">
            <v>104054</v>
          </cell>
          <cell r="B14892" t="str">
            <v>TUBO PVC DUCTO ELECTRICO TIPO DB</v>
          </cell>
          <cell r="C14892" t="str">
            <v>ML</v>
          </cell>
          <cell r="E14892">
            <v>42899</v>
          </cell>
          <cell r="F14892">
            <v>15879</v>
          </cell>
        </row>
        <row r="14893">
          <cell r="A14893">
            <v>104050</v>
          </cell>
          <cell r="B14893" t="str">
            <v>TUBO PVC DUCTO ELECTRICO TIPO EB</v>
          </cell>
          <cell r="C14893" t="str">
            <v>ML</v>
          </cell>
          <cell r="E14893">
            <v>42899</v>
          </cell>
          <cell r="F14893">
            <v>23922</v>
          </cell>
        </row>
        <row r="14894">
          <cell r="A14894">
            <v>104488</v>
          </cell>
          <cell r="B14894" t="str">
            <v>TUBO PVC PRESIÓN Ø1/2" RDE-21</v>
          </cell>
          <cell r="C14894" t="str">
            <v>ML</v>
          </cell>
          <cell r="E14894">
            <v>41137</v>
          </cell>
          <cell r="F14894">
            <v>1433</v>
          </cell>
        </row>
        <row r="14895">
          <cell r="A14895">
            <v>103573</v>
          </cell>
          <cell r="B14895" t="str">
            <v>TUBO RECTANGULAR 1"X2" X 6MTS</v>
          </cell>
          <cell r="C14895" t="str">
            <v>UND</v>
          </cell>
          <cell r="E14895">
            <v>40526</v>
          </cell>
          <cell r="F14895">
            <v>31661</v>
          </cell>
        </row>
        <row r="14896">
          <cell r="A14896">
            <v>103579</v>
          </cell>
          <cell r="B14896" t="str">
            <v>TUBO RECTANGULAR DE 80X40X2.0mm x6mts</v>
          </cell>
          <cell r="C14896" t="str">
            <v>ml</v>
          </cell>
          <cell r="E14896">
            <v>40527</v>
          </cell>
          <cell r="F14896">
            <v>12683</v>
          </cell>
        </row>
        <row r="14897">
          <cell r="A14897">
            <v>103889</v>
          </cell>
          <cell r="B14897" t="str">
            <v>tubos hermeticos 2x32W</v>
          </cell>
          <cell r="C14897" t="str">
            <v>UN</v>
          </cell>
          <cell r="E14897">
            <v>40624</v>
          </cell>
          <cell r="F14897">
            <v>3087</v>
          </cell>
        </row>
        <row r="14898">
          <cell r="A14898">
            <v>103703</v>
          </cell>
          <cell r="B14898" t="str">
            <v>TUERCA HEXAGONAL 1/2"</v>
          </cell>
          <cell r="C14898" t="str">
            <v>UND</v>
          </cell>
          <cell r="E14898">
            <v>41095</v>
          </cell>
          <cell r="F14898">
            <v>151</v>
          </cell>
        </row>
        <row r="14899">
          <cell r="A14899">
            <v>104062</v>
          </cell>
          <cell r="B14899" t="str">
            <v>TUERCA HEXAGONAL 1/4" ZINCADA</v>
          </cell>
          <cell r="C14899" t="str">
            <v>UN</v>
          </cell>
          <cell r="E14899">
            <v>40724</v>
          </cell>
          <cell r="F14899">
            <v>31</v>
          </cell>
        </row>
        <row r="14900">
          <cell r="A14900">
            <v>104063</v>
          </cell>
          <cell r="B14900" t="str">
            <v>TUERCA HEXAGONAL 3/8" ZINCADA</v>
          </cell>
          <cell r="C14900" t="str">
            <v>UN</v>
          </cell>
          <cell r="E14900">
            <v>40667</v>
          </cell>
          <cell r="F14900">
            <v>56</v>
          </cell>
        </row>
        <row r="14901">
          <cell r="A14901">
            <v>104015</v>
          </cell>
          <cell r="B14901" t="str">
            <v>TUERCA HEXAGONAL 5/16" + ARANDELA 5/16"</v>
          </cell>
          <cell r="C14901" t="str">
            <v>UND</v>
          </cell>
          <cell r="E14901">
            <v>40638</v>
          </cell>
          <cell r="F14901">
            <v>142</v>
          </cell>
        </row>
        <row r="14902">
          <cell r="A14902">
            <v>106039</v>
          </cell>
          <cell r="B14902" t="str">
            <v>UNION EXTERNA – SNAP TYPE ADS 10”</v>
          </cell>
          <cell r="C14902" t="str">
            <v>UN</v>
          </cell>
          <cell r="E14902">
            <v>42709</v>
          </cell>
          <cell r="F14902">
            <v>44621.02</v>
          </cell>
        </row>
        <row r="14904">
          <cell r="B14904" t="str">
            <v>Tekhne Ltda. Control Integral de Obras</v>
          </cell>
        </row>
        <row r="14908">
          <cell r="B14908" t="str">
            <v>Listado de Insumos</v>
          </cell>
        </row>
        <row r="14910">
          <cell r="A14910">
            <v>43132</v>
          </cell>
          <cell r="C14910" t="str">
            <v>INSTITUTO DISTRITAL DE RECREACION Y</v>
          </cell>
          <cell r="E14910" t="str">
            <v>Página **</v>
          </cell>
        </row>
        <row r="14913">
          <cell r="A14913" t="str">
            <v>Código</v>
          </cell>
          <cell r="B14913" t="str">
            <v>Descripción</v>
          </cell>
          <cell r="D14913" t="str">
            <v>Unidad</v>
          </cell>
          <cell r="F14913" t="str">
            <v>Referencia</v>
          </cell>
        </row>
        <row r="14916">
          <cell r="A14916">
            <v>106037</v>
          </cell>
          <cell r="B14916" t="str">
            <v>UNION EXTERNA – SNAP TYPE ADS 6”</v>
          </cell>
          <cell r="C14916" t="str">
            <v>UN</v>
          </cell>
          <cell r="E14916">
            <v>42709</v>
          </cell>
          <cell r="F14916">
            <v>11843.83</v>
          </cell>
        </row>
        <row r="14917">
          <cell r="A14917">
            <v>106038</v>
          </cell>
          <cell r="B14917" t="str">
            <v>UNION EXTERNA – SNAP TYPE ADS 8”</v>
          </cell>
          <cell r="C14917" t="str">
            <v>UN</v>
          </cell>
          <cell r="E14917">
            <v>42709</v>
          </cell>
          <cell r="F14917">
            <v>18658.14</v>
          </cell>
        </row>
        <row r="14918">
          <cell r="A14918">
            <v>104350</v>
          </cell>
          <cell r="B14918" t="str">
            <v>UNION GALV EMT 1 1/4"</v>
          </cell>
          <cell r="C14918" t="str">
            <v>UN</v>
          </cell>
          <cell r="E14918">
            <v>42877</v>
          </cell>
          <cell r="F14918">
            <v>2200</v>
          </cell>
        </row>
        <row r="14919">
          <cell r="A14919">
            <v>104349</v>
          </cell>
          <cell r="B14919" t="str">
            <v>UNION GALV EMT 3"</v>
          </cell>
          <cell r="C14919" t="str">
            <v>UN</v>
          </cell>
          <cell r="E14919">
            <v>41072</v>
          </cell>
          <cell r="F14919">
            <v>8737</v>
          </cell>
        </row>
        <row r="14920">
          <cell r="A14920">
            <v>104066</v>
          </cell>
          <cell r="B14920" t="str">
            <v>UNION GALV IMC 3"</v>
          </cell>
          <cell r="C14920" t="str">
            <v>UN</v>
          </cell>
          <cell r="E14920">
            <v>41072</v>
          </cell>
          <cell r="F14920">
            <v>19024</v>
          </cell>
        </row>
        <row r="14921">
          <cell r="A14921">
            <v>104361</v>
          </cell>
          <cell r="B14921" t="str">
            <v>UNION GALV IMC 1 1/4"</v>
          </cell>
          <cell r="C14921" t="str">
            <v>UN</v>
          </cell>
          <cell r="E14921">
            <v>41073</v>
          </cell>
          <cell r="F14921">
            <v>3055</v>
          </cell>
        </row>
        <row r="14922">
          <cell r="A14922">
            <v>104364</v>
          </cell>
          <cell r="B14922" t="str">
            <v>UNION GALV IMC 1"</v>
          </cell>
          <cell r="C14922" t="str">
            <v>UN</v>
          </cell>
          <cell r="E14922">
            <v>41073</v>
          </cell>
          <cell r="F14922">
            <v>2320</v>
          </cell>
        </row>
        <row r="14923">
          <cell r="A14923">
            <v>104370</v>
          </cell>
          <cell r="B14923" t="str">
            <v>UNION GALV IMC 1/2"</v>
          </cell>
          <cell r="C14923" t="str">
            <v>UN</v>
          </cell>
          <cell r="E14923">
            <v>41073</v>
          </cell>
          <cell r="F14923">
            <v>1137</v>
          </cell>
        </row>
        <row r="14924">
          <cell r="A14924">
            <v>104358</v>
          </cell>
          <cell r="B14924" t="str">
            <v>UNION GALV IMC 3/4"</v>
          </cell>
          <cell r="C14924" t="str">
            <v>UN</v>
          </cell>
          <cell r="E14924">
            <v>41073</v>
          </cell>
          <cell r="F14924">
            <v>2320</v>
          </cell>
        </row>
        <row r="14925">
          <cell r="A14925">
            <v>103872</v>
          </cell>
          <cell r="B14925" t="str">
            <v>UNION PVC 1 1/2" **</v>
          </cell>
          <cell r="C14925" t="str">
            <v>UN</v>
          </cell>
          <cell r="E14925">
            <v>40624</v>
          </cell>
          <cell r="F14925">
            <v>1090</v>
          </cell>
        </row>
        <row r="14926">
          <cell r="A14926">
            <v>103873</v>
          </cell>
          <cell r="B14926" t="str">
            <v>UNION PVC 1 1/4"</v>
          </cell>
          <cell r="C14926" t="str">
            <v>UN</v>
          </cell>
          <cell r="E14926">
            <v>41198</v>
          </cell>
          <cell r="F14926">
            <v>700</v>
          </cell>
        </row>
        <row r="14927">
          <cell r="A14927">
            <v>104352</v>
          </cell>
          <cell r="B14927" t="str">
            <v>UNION PVC CONDUIT 3"</v>
          </cell>
          <cell r="C14927" t="str">
            <v>UN</v>
          </cell>
          <cell r="E14927">
            <v>41072</v>
          </cell>
          <cell r="F14927">
            <v>2436</v>
          </cell>
        </row>
        <row r="14928">
          <cell r="A14928">
            <v>106035</v>
          </cell>
          <cell r="B14928" t="str">
            <v>UNION TUBERIA PLANAR Ø 12”PEAD-ADVAN</v>
          </cell>
          <cell r="C14928" t="str">
            <v>UN</v>
          </cell>
          <cell r="E14928">
            <v>42900</v>
          </cell>
          <cell r="F14928">
            <v>60521</v>
          </cell>
        </row>
        <row r="14929">
          <cell r="A14929">
            <v>106152</v>
          </cell>
          <cell r="B14929" t="str">
            <v>UPS-10 KVA BIFASICA- AUTONOMIA: 8 A10</v>
          </cell>
          <cell r="C14929" t="str">
            <v>UN</v>
          </cell>
          <cell r="E14929">
            <v>42833</v>
          </cell>
          <cell r="F14929">
            <v>7810268</v>
          </cell>
        </row>
        <row r="14930">
          <cell r="A14930">
            <v>106154</v>
          </cell>
          <cell r="B14930" t="str">
            <v>UPS-20 KVA BIFASICA- AUTONOMIA: 8 A10</v>
          </cell>
          <cell r="C14930" t="str">
            <v>UN</v>
          </cell>
          <cell r="E14930">
            <v>42833</v>
          </cell>
          <cell r="F14930">
            <v>27249096</v>
          </cell>
        </row>
        <row r="14931">
          <cell r="A14931">
            <v>106153</v>
          </cell>
          <cell r="B14931" t="str">
            <v>UPS-6 KVA BIFASICA- AUTONOMIA: 8 A10</v>
          </cell>
          <cell r="C14931" t="str">
            <v>UN</v>
          </cell>
          <cell r="E14931">
            <v>42833</v>
          </cell>
          <cell r="F14931">
            <v>6162296</v>
          </cell>
        </row>
        <row r="14932">
          <cell r="A14932">
            <v>106322</v>
          </cell>
          <cell r="B14932" t="str">
            <v>VALVULA DE ALIVIO ACERO/BRONCE</v>
          </cell>
          <cell r="C14932" t="str">
            <v>UN</v>
          </cell>
          <cell r="E14932">
            <v>42853</v>
          </cell>
          <cell r="F14932">
            <v>627011</v>
          </cell>
        </row>
        <row r="14933">
          <cell r="A14933">
            <v>103638</v>
          </cell>
          <cell r="B14933" t="str">
            <v>Válvula de bola gas 1 1/2"</v>
          </cell>
          <cell r="C14933" t="str">
            <v>UN</v>
          </cell>
          <cell r="E14933">
            <v>40571</v>
          </cell>
          <cell r="F14933">
            <v>52432</v>
          </cell>
        </row>
        <row r="14934">
          <cell r="A14934">
            <v>103641</v>
          </cell>
          <cell r="B14934" t="str">
            <v>Válvula de bola gas 2"</v>
          </cell>
          <cell r="C14934" t="str">
            <v>UN</v>
          </cell>
          <cell r="E14934">
            <v>40571</v>
          </cell>
          <cell r="F14934">
            <v>127600</v>
          </cell>
        </row>
        <row r="14935">
          <cell r="A14935">
            <v>104061</v>
          </cell>
          <cell r="B14935" t="str">
            <v>VARILLA ROSCADA 3/8" ZINCADA</v>
          </cell>
          <cell r="C14935" t="str">
            <v>ML</v>
          </cell>
          <cell r="E14935">
            <v>42872</v>
          </cell>
          <cell r="F14935">
            <v>2172</v>
          </cell>
        </row>
        <row r="14936">
          <cell r="A14936">
            <v>101212</v>
          </cell>
          <cell r="B14936" t="str">
            <v>Vegetación Arbustiva Rastrera</v>
          </cell>
          <cell r="C14936" t="str">
            <v>m2</v>
          </cell>
          <cell r="E14936">
            <v>40493</v>
          </cell>
          <cell r="F14936">
            <v>10000</v>
          </cell>
        </row>
        <row r="14937">
          <cell r="A14937">
            <v>105857</v>
          </cell>
          <cell r="B14937" t="str">
            <v>VELETA(0.08X0.25M)Lam.Cal.18+Impres.Alta+Vini</v>
          </cell>
          <cell r="C14937" t="str">
            <v>UN</v>
          </cell>
          <cell r="E14937">
            <v>42899</v>
          </cell>
          <cell r="F14937">
            <v>35000</v>
          </cell>
        </row>
        <row r="14938">
          <cell r="A14938">
            <v>103371</v>
          </cell>
          <cell r="B14938" t="str">
            <v>VENTANA ALUMINIO PROYECT.V-3831+VIDRIO</v>
          </cell>
          <cell r="C14938" t="str">
            <v>M2</v>
          </cell>
          <cell r="E14938">
            <v>41432</v>
          </cell>
          <cell r="F14938">
            <v>246000</v>
          </cell>
        </row>
        <row r="14939">
          <cell r="A14939">
            <v>103687</v>
          </cell>
          <cell r="B14939" t="str">
            <v>Ventana Fija alumin mate 38-31 Vidrio laminado</v>
          </cell>
          <cell r="C14939" t="str">
            <v>M2</v>
          </cell>
          <cell r="E14939">
            <v>41093</v>
          </cell>
          <cell r="F14939">
            <v>223170</v>
          </cell>
        </row>
        <row r="14940">
          <cell r="A14940">
            <v>3592</v>
          </cell>
          <cell r="B14940" t="str">
            <v>VENTAS CONO DE ABRAMS PARA ENSAYO DE</v>
          </cell>
          <cell r="C14940" t="str">
            <v>UN</v>
          </cell>
          <cell r="E14940">
            <v>40150</v>
          </cell>
          <cell r="F14940">
            <v>104400</v>
          </cell>
        </row>
        <row r="14941">
          <cell r="A14941">
            <v>103283</v>
          </cell>
          <cell r="B14941" t="str">
            <v>VIDRIO LAMINADO TRANS. PEATONAL 5+5</v>
          </cell>
          <cell r="C14941" t="str">
            <v>UND</v>
          </cell>
          <cell r="E14941">
            <v>40434</v>
          </cell>
          <cell r="F14941">
            <v>121800</v>
          </cell>
        </row>
        <row r="14942">
          <cell r="A14942">
            <v>104149</v>
          </cell>
          <cell r="B14942" t="str">
            <v>Vigueta 41.3mmX2.44mm</v>
          </cell>
          <cell r="C14942" t="str">
            <v>UN</v>
          </cell>
          <cell r="E14942">
            <v>40742</v>
          </cell>
          <cell r="F14942">
            <v>3900</v>
          </cell>
        </row>
        <row r="14943">
          <cell r="A14943">
            <v>100574</v>
          </cell>
          <cell r="B14943" t="str">
            <v>Win plástico marmolizado x 2.40 metros **</v>
          </cell>
          <cell r="C14943" t="str">
            <v>UN</v>
          </cell>
          <cell r="E14943">
            <v>40506</v>
          </cell>
          <cell r="F14943">
            <v>2200</v>
          </cell>
        </row>
        <row r="14944">
          <cell r="A14944">
            <v>100575</v>
          </cell>
          <cell r="B14944" t="str">
            <v>Win plástico tipo español x 2.40 metros **</v>
          </cell>
          <cell r="C14944" t="str">
            <v>UN</v>
          </cell>
          <cell r="E14944">
            <v>40506</v>
          </cell>
          <cell r="F14944">
            <v>2200</v>
          </cell>
        </row>
        <row r="14945">
          <cell r="A14945">
            <v>100573</v>
          </cell>
          <cell r="B14945" t="str">
            <v>Win plástico x 2.40 metros **</v>
          </cell>
          <cell r="C14945" t="str">
            <v>UN</v>
          </cell>
          <cell r="E14945">
            <v>41564</v>
          </cell>
          <cell r="F14945">
            <v>3000</v>
          </cell>
        </row>
        <row r="14946">
          <cell r="A14946">
            <v>106044</v>
          </cell>
          <cell r="B14946" t="str">
            <v>YEE ADVAN EDGE DE 8” A 10”</v>
          </cell>
          <cell r="C14946" t="str">
            <v>UN</v>
          </cell>
          <cell r="E14946">
            <v>42710</v>
          </cell>
          <cell r="F14946">
            <v>234887.24</v>
          </cell>
        </row>
        <row r="14947">
          <cell r="A14947">
            <v>106043</v>
          </cell>
          <cell r="B14947" t="str">
            <v>YEE ADVAN EDGE DE 8”A 6"</v>
          </cell>
          <cell r="C14947" t="str">
            <v>UN</v>
          </cell>
          <cell r="E14947">
            <v>42900</v>
          </cell>
          <cell r="F14947">
            <v>82421</v>
          </cell>
        </row>
        <row r="14948">
          <cell r="A14948">
            <v>104645</v>
          </cell>
          <cell r="B14948" t="str">
            <v>YUMBOLON 2 mm</v>
          </cell>
          <cell r="C14948" t="str">
            <v>M2</v>
          </cell>
          <cell r="E14948">
            <v>41180</v>
          </cell>
          <cell r="F14948">
            <v>2173</v>
          </cell>
        </row>
        <row r="14949">
          <cell r="A14949">
            <v>103354</v>
          </cell>
          <cell r="B14949" t="str">
            <v>ZOCALO GRANITO PERLADO</v>
          </cell>
          <cell r="C14949" t="str">
            <v>ML</v>
          </cell>
          <cell r="E14949">
            <v>40507</v>
          </cell>
          <cell r="F14949">
            <v>7500</v>
          </cell>
        </row>
        <row r="14951">
          <cell r="A14951" t="str">
            <v>Código</v>
          </cell>
          <cell r="B14951" t="str">
            <v>Descripción</v>
          </cell>
          <cell r="C14951" t="str">
            <v>Unidad</v>
          </cell>
          <cell r="E14951" t="str">
            <v>Fecha Actualización</v>
          </cell>
          <cell r="F14951" t="str">
            <v>Valor</v>
          </cell>
        </row>
      </sheetData>
      <sheetData sheetId="1">
        <row r="3">
          <cell r="A3" t="str">
            <v>Equipos</v>
          </cell>
          <cell r="B3">
            <v>2.35</v>
          </cell>
          <cell r="C3">
            <v>2.39</v>
          </cell>
          <cell r="D3">
            <v>1.0235000000000001</v>
          </cell>
          <cell r="E3">
            <v>1.0239</v>
          </cell>
        </row>
        <row r="4">
          <cell r="A4" t="str">
            <v>Materiales</v>
          </cell>
          <cell r="B4">
            <v>0.93</v>
          </cell>
          <cell r="C4">
            <v>5.0199999999999996</v>
          </cell>
          <cell r="D4">
            <v>1.0093000000000001</v>
          </cell>
          <cell r="E4">
            <v>1.0502</v>
          </cell>
        </row>
        <row r="5">
          <cell r="A5" t="str">
            <v>Transporte</v>
          </cell>
          <cell r="B5">
            <v>0.63</v>
          </cell>
          <cell r="C5">
            <v>2.16</v>
          </cell>
          <cell r="D5">
            <v>1.0063</v>
          </cell>
          <cell r="E5">
            <v>1.0216000000000001</v>
          </cell>
        </row>
        <row r="6">
          <cell r="A6" t="str">
            <v>Mano de obra</v>
          </cell>
          <cell r="B6">
            <v>5.2</v>
          </cell>
          <cell r="C6">
            <v>5.56</v>
          </cell>
          <cell r="D6">
            <v>1.052</v>
          </cell>
          <cell r="E6">
            <v>1.0556000000000001</v>
          </cell>
        </row>
        <row r="7">
          <cell r="A7" t="str">
            <v>Obras de explanación</v>
          </cell>
          <cell r="B7">
            <v>3.59</v>
          </cell>
          <cell r="C7">
            <v>3.76</v>
          </cell>
          <cell r="D7">
            <v>1.0359</v>
          </cell>
          <cell r="E7">
            <v>1.0376000000000001</v>
          </cell>
        </row>
        <row r="8">
          <cell r="A8" t="str">
            <v>Sub bases y bases</v>
          </cell>
          <cell r="B8">
            <v>6.22</v>
          </cell>
          <cell r="C8">
            <v>4.2</v>
          </cell>
          <cell r="D8">
            <v>1.0622</v>
          </cell>
          <cell r="E8">
            <v>1.042</v>
          </cell>
        </row>
        <row r="9">
          <cell r="A9" t="str">
            <v>Transporte de materiales</v>
          </cell>
          <cell r="B9">
            <v>2.13</v>
          </cell>
          <cell r="C9">
            <v>2.52</v>
          </cell>
          <cell r="D9">
            <v>1.0213000000000001</v>
          </cell>
          <cell r="E9">
            <v>1.0251999999999999</v>
          </cell>
        </row>
        <row r="10">
          <cell r="A10" t="str">
            <v>Aceros y elementos metálicos</v>
          </cell>
          <cell r="B10">
            <v>0.6</v>
          </cell>
          <cell r="C10">
            <v>9.6300000000000008</v>
          </cell>
          <cell r="D10">
            <v>1.006</v>
          </cell>
          <cell r="E10">
            <v>1.0963000000000001</v>
          </cell>
        </row>
        <row r="11">
          <cell r="A11" t="str">
            <v>Acero estructural y cables de acero</v>
          </cell>
          <cell r="B11">
            <v>3.16</v>
          </cell>
          <cell r="C11">
            <v>4.45</v>
          </cell>
          <cell r="D11">
            <v>1.0316000000000001</v>
          </cell>
          <cell r="E11">
            <v>1.0445</v>
          </cell>
        </row>
        <row r="12">
          <cell r="A12" t="str">
            <v>Concretos, morteros y obras varias</v>
          </cell>
          <cell r="B12">
            <v>0.87</v>
          </cell>
          <cell r="C12">
            <v>1.61</v>
          </cell>
          <cell r="D12">
            <v>1.0086999999999999</v>
          </cell>
          <cell r="E12">
            <v>1.0161</v>
          </cell>
        </row>
        <row r="13">
          <cell r="A13" t="str">
            <v>Pavimentaciones con asfalto, pinturas, geotextiles</v>
          </cell>
          <cell r="B13">
            <v>2.9</v>
          </cell>
          <cell r="C13">
            <v>6.58</v>
          </cell>
          <cell r="D13">
            <v>1.0289999999999999</v>
          </cell>
          <cell r="E13">
            <v>1.0658000000000001</v>
          </cell>
        </row>
      </sheetData>
      <sheetData sheetId="2"/>
      <sheetData sheetId="3">
        <row r="4">
          <cell r="I4">
            <v>14005.467200000001</v>
          </cell>
        </row>
        <row r="5">
          <cell r="I5">
            <v>1230196.9286</v>
          </cell>
        </row>
        <row r="6">
          <cell r="I6">
            <v>0</v>
          </cell>
        </row>
        <row r="7">
          <cell r="I7">
            <v>87481.66</v>
          </cell>
        </row>
        <row r="8">
          <cell r="I8">
            <v>37492.14</v>
          </cell>
        </row>
        <row r="9">
          <cell r="I9">
            <v>43740.83</v>
          </cell>
        </row>
        <row r="10">
          <cell r="I10">
            <v>0</v>
          </cell>
        </row>
        <row r="11">
          <cell r="I11">
            <v>0</v>
          </cell>
        </row>
        <row r="12">
          <cell r="I12">
            <v>0</v>
          </cell>
        </row>
        <row r="13">
          <cell r="I13">
            <v>0</v>
          </cell>
        </row>
        <row r="14">
          <cell r="I14">
            <v>0</v>
          </cell>
        </row>
        <row r="15">
          <cell r="I15">
            <v>0</v>
          </cell>
        </row>
        <row r="16">
          <cell r="I16">
            <v>0</v>
          </cell>
        </row>
        <row r="17">
          <cell r="I17">
            <v>0</v>
          </cell>
        </row>
        <row r="18">
          <cell r="I18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 IDRD 2020"/>
      <sheetName val="BASE CIO"/>
      <sheetName val="Personal"/>
      <sheetName val="Factor "/>
      <sheetName val="EQUIPOS Y OTROS"/>
      <sheetName val="Resumen"/>
    </sheetNames>
    <sheetDataSet>
      <sheetData sheetId="0"/>
      <sheetData sheetId="1"/>
      <sheetData sheetId="2"/>
      <sheetData sheetId="3">
        <row r="103">
          <cell r="F103">
            <v>0.132854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view="pageBreakPreview" zoomScaleSheetLayoutView="100" workbookViewId="0">
      <selection activeCell="A5" sqref="A5"/>
    </sheetView>
  </sheetViews>
  <sheetFormatPr baseColWidth="10" defaultRowHeight="12.75" x14ac:dyDescent="0.2"/>
  <cols>
    <col min="1" max="1" width="27.7109375" customWidth="1"/>
    <col min="2" max="2" width="17.5703125" customWidth="1"/>
    <col min="3" max="3" width="17.85546875" customWidth="1"/>
    <col min="4" max="4" width="15.140625" customWidth="1"/>
  </cols>
  <sheetData>
    <row r="1" spans="1:4" x14ac:dyDescent="0.2">
      <c r="A1" s="1" t="s">
        <v>0</v>
      </c>
      <c r="C1" s="2"/>
    </row>
    <row r="3" spans="1:4" x14ac:dyDescent="0.2">
      <c r="A3" s="1" t="s">
        <v>1</v>
      </c>
      <c r="C3" s="3"/>
      <c r="D3" s="3" t="s">
        <v>2</v>
      </c>
    </row>
    <row r="4" spans="1:4" x14ac:dyDescent="0.2">
      <c r="A4" s="1" t="s">
        <v>3</v>
      </c>
    </row>
    <row r="5" spans="1:4" x14ac:dyDescent="0.2">
      <c r="A5" t="s">
        <v>4</v>
      </c>
      <c r="C5" s="2"/>
      <c r="D5" s="4">
        <v>1.6500000000000002E-3</v>
      </c>
    </row>
    <row r="6" spans="1:4" x14ac:dyDescent="0.2">
      <c r="A6" t="s">
        <v>5</v>
      </c>
      <c r="C6" s="2"/>
      <c r="D6" s="4">
        <v>3.6000000000000002E-4</v>
      </c>
    </row>
    <row r="7" spans="1:4" x14ac:dyDescent="0.2">
      <c r="A7" s="1" t="s">
        <v>6</v>
      </c>
      <c r="D7" s="5"/>
    </row>
    <row r="8" spans="1:4" x14ac:dyDescent="0.2">
      <c r="A8" t="s">
        <v>7</v>
      </c>
      <c r="C8" s="2"/>
      <c r="D8" s="5">
        <v>6.9000000000000008E-3</v>
      </c>
    </row>
    <row r="9" spans="1:4" x14ac:dyDescent="0.2">
      <c r="A9" t="s">
        <v>8</v>
      </c>
      <c r="C9" s="2"/>
      <c r="D9" s="5">
        <v>0.04</v>
      </c>
    </row>
    <row r="10" spans="1:4" x14ac:dyDescent="0.2">
      <c r="A10" t="s">
        <v>9</v>
      </c>
      <c r="C10" s="2"/>
      <c r="D10" s="5">
        <v>0.01</v>
      </c>
    </row>
    <row r="11" spans="1:4" x14ac:dyDescent="0.2">
      <c r="A11" t="s">
        <v>10</v>
      </c>
      <c r="C11" s="2"/>
      <c r="D11" s="5">
        <v>5.0000000000000001E-3</v>
      </c>
    </row>
    <row r="12" spans="1:4" x14ac:dyDescent="0.2">
      <c r="A12" t="s">
        <v>11</v>
      </c>
      <c r="C12" s="2"/>
      <c r="D12" s="5">
        <v>5.0000000000000001E-3</v>
      </c>
    </row>
    <row r="13" spans="1:4" x14ac:dyDescent="0.2">
      <c r="A13" s="6" t="s">
        <v>12</v>
      </c>
      <c r="C13" s="2"/>
      <c r="D13" s="5">
        <f>SUM(D5:D12)</f>
        <v>6.8910000000000013E-2</v>
      </c>
    </row>
    <row r="14" spans="1:4" x14ac:dyDescent="0.2">
      <c r="A14" s="6"/>
      <c r="C14" s="2"/>
      <c r="D14" s="5"/>
    </row>
    <row r="15" spans="1:4" x14ac:dyDescent="0.2">
      <c r="A15" t="s">
        <v>13</v>
      </c>
      <c r="C15" s="2"/>
      <c r="D15" s="5">
        <v>5.9999999999999995E-4</v>
      </c>
    </row>
    <row r="16" spans="1:4" x14ac:dyDescent="0.2">
      <c r="A16" t="s">
        <v>14</v>
      </c>
      <c r="C16" s="2"/>
      <c r="D16" s="5">
        <v>4.0000000000000002E-4</v>
      </c>
    </row>
    <row r="17" spans="1:4" x14ac:dyDescent="0.2">
      <c r="A17" t="s">
        <v>15</v>
      </c>
      <c r="C17" s="2"/>
      <c r="D17" s="5">
        <v>4.0000000000000002E-4</v>
      </c>
    </row>
    <row r="18" spans="1:4" x14ac:dyDescent="0.2">
      <c r="A18" t="s">
        <v>16</v>
      </c>
      <c r="C18" s="2"/>
      <c r="D18" s="5">
        <v>4.0000000000000002E-4</v>
      </c>
    </row>
    <row r="19" spans="1:4" x14ac:dyDescent="0.2">
      <c r="A19" t="s">
        <v>17</v>
      </c>
      <c r="C19" s="2"/>
      <c r="D19" s="5">
        <v>4.0000000000000002E-4</v>
      </c>
    </row>
    <row r="20" spans="1:4" x14ac:dyDescent="0.2">
      <c r="A20" t="s">
        <v>18</v>
      </c>
      <c r="C20" s="2"/>
      <c r="D20" s="5">
        <v>2.4000000000000002E-3</v>
      </c>
    </row>
    <row r="21" spans="1:4" x14ac:dyDescent="0.2">
      <c r="A21" t="s">
        <v>19</v>
      </c>
      <c r="C21" s="2"/>
      <c r="D21" s="5">
        <v>5.0000000000000001E-4</v>
      </c>
    </row>
    <row r="22" spans="1:4" x14ac:dyDescent="0.2">
      <c r="A22" t="s">
        <v>20</v>
      </c>
      <c r="C22" s="2"/>
      <c r="D22" s="5">
        <v>5.0000000000000001E-4</v>
      </c>
    </row>
    <row r="23" spans="1:4" x14ac:dyDescent="0.2">
      <c r="A23" s="1" t="s">
        <v>21</v>
      </c>
      <c r="C23" s="2"/>
      <c r="D23" s="5">
        <f>SUM(D13:D22)</f>
        <v>7.4510000000000007E-2</v>
      </c>
    </row>
    <row r="24" spans="1:4" x14ac:dyDescent="0.2">
      <c r="A24" s="1"/>
      <c r="C24" s="2"/>
      <c r="D24" s="5"/>
    </row>
    <row r="25" spans="1:4" x14ac:dyDescent="0.2">
      <c r="A25" s="1" t="s">
        <v>22</v>
      </c>
      <c r="D25" s="5">
        <v>0.05</v>
      </c>
    </row>
    <row r="26" spans="1:4" x14ac:dyDescent="0.2">
      <c r="D26" s="5"/>
    </row>
    <row r="27" spans="1:4" x14ac:dyDescent="0.2">
      <c r="A27" s="1" t="s">
        <v>23</v>
      </c>
      <c r="D27" s="5">
        <f>+D23+D25</f>
        <v>0.12451000000000001</v>
      </c>
    </row>
    <row r="28" spans="1:4" x14ac:dyDescent="0.2">
      <c r="D28" s="5">
        <f>+D27-D25</f>
        <v>7.4510000000000007E-2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4"/>
  <sheetViews>
    <sheetView view="pageBreakPreview" topLeftCell="B1" zoomScaleSheetLayoutView="100" workbookViewId="0">
      <selection activeCell="D14" sqref="D14:G14"/>
    </sheetView>
  </sheetViews>
  <sheetFormatPr baseColWidth="10" defaultRowHeight="12.75" x14ac:dyDescent="0.2"/>
  <cols>
    <col min="2" max="2" width="19.28515625" customWidth="1"/>
    <col min="3" max="4" width="18.42578125" customWidth="1"/>
    <col min="5" max="5" width="14.42578125" customWidth="1"/>
    <col min="6" max="7" width="18.42578125" customWidth="1"/>
    <col min="8" max="8" width="14.42578125" customWidth="1"/>
    <col min="9" max="10" width="18.42578125" customWidth="1"/>
    <col min="11" max="11" width="14.42578125" customWidth="1"/>
    <col min="12" max="12" width="15.7109375" style="7" customWidth="1"/>
    <col min="13" max="13" width="12.85546875" style="7" customWidth="1"/>
    <col min="14" max="14" width="11.42578125" style="7"/>
  </cols>
  <sheetData>
    <row r="2" spans="2:14" x14ac:dyDescent="0.2">
      <c r="B2" s="1" t="s">
        <v>24</v>
      </c>
      <c r="C2" s="346" t="s">
        <v>25</v>
      </c>
      <c r="D2" s="346"/>
      <c r="E2" s="346"/>
      <c r="F2" s="346" t="s">
        <v>26</v>
      </c>
      <c r="G2" s="346"/>
      <c r="H2" s="346"/>
      <c r="I2" s="346"/>
      <c r="J2" s="346"/>
      <c r="K2" s="346"/>
      <c r="L2" s="347"/>
      <c r="M2" s="347"/>
      <c r="N2" s="347"/>
    </row>
    <row r="3" spans="2:14" ht="25.5" x14ac:dyDescent="0.2">
      <c r="B3" s="8" t="s">
        <v>27</v>
      </c>
      <c r="C3" s="8" t="s">
        <v>28</v>
      </c>
      <c r="D3" s="8" t="s">
        <v>29</v>
      </c>
      <c r="E3" s="9" t="s">
        <v>30</v>
      </c>
      <c r="F3" s="8" t="s">
        <v>28</v>
      </c>
      <c r="G3" s="8" t="s">
        <v>29</v>
      </c>
      <c r="H3" s="9" t="s">
        <v>30</v>
      </c>
      <c r="I3" s="8" t="s">
        <v>28</v>
      </c>
      <c r="J3" s="8" t="s">
        <v>29</v>
      </c>
      <c r="K3" s="9" t="s">
        <v>30</v>
      </c>
      <c r="L3" s="6"/>
      <c r="M3" s="6"/>
      <c r="N3" s="10"/>
    </row>
    <row r="4" spans="2:14" x14ac:dyDescent="0.2">
      <c r="B4" s="11" t="s">
        <v>31</v>
      </c>
      <c r="C4" s="12" t="s">
        <v>32</v>
      </c>
      <c r="D4" s="13">
        <v>420000</v>
      </c>
      <c r="E4" s="14">
        <f>+D4/45</f>
        <v>9333.3333333333339</v>
      </c>
      <c r="F4" s="12" t="s">
        <v>33</v>
      </c>
      <c r="G4" s="13">
        <f>460000/1.16</f>
        <v>396551.72413793107</v>
      </c>
      <c r="H4" s="14"/>
      <c r="I4" s="12" t="s">
        <v>32</v>
      </c>
      <c r="J4" s="13"/>
      <c r="K4" s="14"/>
      <c r="L4" s="15"/>
      <c r="M4" s="16"/>
      <c r="N4" s="16"/>
    </row>
    <row r="5" spans="2:14" x14ac:dyDescent="0.2">
      <c r="B5" s="17" t="s">
        <v>34</v>
      </c>
      <c r="C5" s="12" t="s">
        <v>33</v>
      </c>
      <c r="D5" s="18"/>
      <c r="E5" s="19"/>
      <c r="F5" s="12" t="s">
        <v>33</v>
      </c>
      <c r="G5" s="13">
        <f>485000/1.16</f>
        <v>418103.44827586209</v>
      </c>
      <c r="H5" s="14">
        <f>G5/45</f>
        <v>9291.1877394636012</v>
      </c>
      <c r="I5" s="12" t="s">
        <v>33</v>
      </c>
      <c r="J5" s="13"/>
      <c r="K5" s="14"/>
      <c r="L5" s="15"/>
      <c r="M5" s="16"/>
      <c r="N5" s="16"/>
    </row>
    <row r="6" spans="2:14" x14ac:dyDescent="0.2">
      <c r="B6" s="20" t="s">
        <v>35</v>
      </c>
      <c r="C6" s="12" t="s">
        <v>36</v>
      </c>
      <c r="D6" s="21"/>
      <c r="E6" s="22"/>
      <c r="F6" s="12" t="s">
        <v>36</v>
      </c>
      <c r="G6" s="21">
        <f>272000/1.16</f>
        <v>234482.75862068968</v>
      </c>
      <c r="H6" s="22"/>
      <c r="I6" s="12" t="s">
        <v>36</v>
      </c>
      <c r="J6" s="21"/>
      <c r="K6" s="22"/>
      <c r="L6" s="15"/>
      <c r="M6" s="16"/>
      <c r="N6" s="16"/>
    </row>
    <row r="7" spans="2:14" x14ac:dyDescent="0.2">
      <c r="D7" s="23" t="s">
        <v>37</v>
      </c>
      <c r="E7" s="24">
        <f>+E4</f>
        <v>9333.3333333333339</v>
      </c>
      <c r="G7" s="23" t="s">
        <v>37</v>
      </c>
      <c r="H7" s="24">
        <f>ROUND(AVERAGE(H4:H6),0)</f>
        <v>9291</v>
      </c>
      <c r="J7" s="23" t="s">
        <v>37</v>
      </c>
      <c r="K7" s="24"/>
      <c r="M7" s="15"/>
      <c r="N7" s="25"/>
    </row>
    <row r="9" spans="2:14" x14ac:dyDescent="0.2">
      <c r="D9" s="26"/>
      <c r="I9" s="27" t="s">
        <v>38</v>
      </c>
      <c r="J9" s="28">
        <f>AVERAGE(E7,H7)</f>
        <v>9312.1666666666679</v>
      </c>
    </row>
    <row r="10" spans="2:14" x14ac:dyDescent="0.2">
      <c r="D10" s="26" t="s">
        <v>39</v>
      </c>
      <c r="I10" s="15"/>
      <c r="J10" s="16"/>
    </row>
    <row r="11" spans="2:14" x14ac:dyDescent="0.2">
      <c r="B11" s="26"/>
      <c r="D11" s="26" t="s">
        <v>40</v>
      </c>
      <c r="E11" s="26" t="s">
        <v>41</v>
      </c>
    </row>
    <row r="13" spans="2:14" x14ac:dyDescent="0.2">
      <c r="D13" s="26" t="s">
        <v>42</v>
      </c>
    </row>
    <row r="14" spans="2:14" ht="39.75" customHeight="1" x14ac:dyDescent="0.2">
      <c r="D14" s="348" t="s">
        <v>43</v>
      </c>
      <c r="E14" s="348"/>
      <c r="F14" s="348"/>
      <c r="G14" s="348"/>
    </row>
  </sheetData>
  <sheetProtection selectLockedCells="1" selectUnlockedCells="1"/>
  <mergeCells count="5">
    <mergeCell ref="C2:E2"/>
    <mergeCell ref="F2:H2"/>
    <mergeCell ref="I2:K2"/>
    <mergeCell ref="L2:N2"/>
    <mergeCell ref="D14:G14"/>
  </mergeCells>
  <pageMargins left="0.70833333333333337" right="0.70833333333333337" top="0.74791666666666667" bottom="0.74791666666666667" header="0.51180555555555551" footer="0.51180555555555551"/>
  <pageSetup paperSize="9" scale="59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J29"/>
  <sheetViews>
    <sheetView tabSelected="1" zoomScaleNormal="100" workbookViewId="0">
      <selection activeCell="H21" sqref="H21"/>
    </sheetView>
  </sheetViews>
  <sheetFormatPr baseColWidth="10" defaultRowHeight="12.75" x14ac:dyDescent="0.2"/>
  <cols>
    <col min="2" max="2" width="58.85546875" customWidth="1"/>
    <col min="3" max="3" width="12.85546875" customWidth="1"/>
    <col min="4" max="4" width="14" customWidth="1"/>
    <col min="5" max="6" width="17" customWidth="1"/>
    <col min="7" max="7" width="13.85546875" customWidth="1"/>
    <col min="8" max="8" width="14.5703125" customWidth="1"/>
  </cols>
  <sheetData>
    <row r="2" spans="1:10" x14ac:dyDescent="0.2">
      <c r="C2" s="129" t="s">
        <v>244</v>
      </c>
    </row>
    <row r="3" spans="1:10" x14ac:dyDescent="0.2">
      <c r="C3" s="130" t="s">
        <v>245</v>
      </c>
    </row>
    <row r="4" spans="1:10" x14ac:dyDescent="0.2">
      <c r="C4" s="130" t="s">
        <v>246</v>
      </c>
    </row>
    <row r="5" spans="1:10" x14ac:dyDescent="0.2">
      <c r="C5" s="140" t="s">
        <v>248</v>
      </c>
    </row>
    <row r="8" spans="1:10" ht="15.75" x14ac:dyDescent="0.25">
      <c r="A8" s="142"/>
      <c r="B8" s="353" t="s">
        <v>396</v>
      </c>
      <c r="C8" s="353"/>
      <c r="D8" s="353"/>
      <c r="E8" s="353"/>
      <c r="F8" s="353"/>
      <c r="G8" s="353"/>
      <c r="H8" s="353"/>
    </row>
    <row r="9" spans="1:10" ht="12.75" customHeight="1" x14ac:dyDescent="0.2">
      <c r="B9" s="360" t="s">
        <v>235</v>
      </c>
      <c r="C9" s="349" t="s">
        <v>236</v>
      </c>
      <c r="D9" s="352" t="s">
        <v>399</v>
      </c>
      <c r="E9" s="354" t="s">
        <v>171</v>
      </c>
      <c r="F9" s="354" t="s">
        <v>247</v>
      </c>
      <c r="G9" s="352" t="s">
        <v>234</v>
      </c>
      <c r="H9" s="357" t="s">
        <v>233</v>
      </c>
    </row>
    <row r="10" spans="1:10" ht="12.75" customHeight="1" x14ac:dyDescent="0.2">
      <c r="B10" s="361"/>
      <c r="C10" s="350"/>
      <c r="D10" s="352"/>
      <c r="E10" s="355"/>
      <c r="F10" s="355"/>
      <c r="G10" s="352"/>
      <c r="H10" s="358"/>
    </row>
    <row r="11" spans="1:10" x14ac:dyDescent="0.2">
      <c r="B11" s="362"/>
      <c r="C11" s="351"/>
      <c r="D11" s="352"/>
      <c r="E11" s="356"/>
      <c r="F11" s="356"/>
      <c r="G11" s="352"/>
      <c r="H11" s="359"/>
    </row>
    <row r="12" spans="1:10" x14ac:dyDescent="0.2">
      <c r="B12" s="131" t="s">
        <v>172</v>
      </c>
      <c r="C12" s="135"/>
      <c r="D12" s="132"/>
      <c r="E12" s="133"/>
      <c r="F12" s="134"/>
      <c r="G12" s="134"/>
      <c r="H12" s="134"/>
    </row>
    <row r="13" spans="1:10" x14ac:dyDescent="0.2">
      <c r="B13" s="116" t="s">
        <v>398</v>
      </c>
      <c r="C13" s="111">
        <v>1</v>
      </c>
      <c r="D13" s="109">
        <v>6064817.38497</v>
      </c>
      <c r="E13" s="136">
        <v>1.5219</v>
      </c>
      <c r="F13" s="137">
        <f>ROUND(D13*E13,0)</f>
        <v>9230046</v>
      </c>
      <c r="G13" s="108">
        <v>1</v>
      </c>
      <c r="H13" s="138">
        <f>((C13*D13)*E13)*G13</f>
        <v>9230045.5781858433</v>
      </c>
      <c r="J13" s="110"/>
    </row>
    <row r="14" spans="1:10" x14ac:dyDescent="0.2">
      <c r="B14" s="116" t="s">
        <v>239</v>
      </c>
      <c r="C14" s="111">
        <v>1</v>
      </c>
      <c r="D14" s="109">
        <v>3794974.0353000001</v>
      </c>
      <c r="E14" s="136">
        <v>1.5219</v>
      </c>
      <c r="F14" s="137">
        <f t="shared" ref="F14:F20" si="0">ROUND(D14*E14,0)</f>
        <v>5775571</v>
      </c>
      <c r="G14" s="108">
        <v>1</v>
      </c>
      <c r="H14" s="138">
        <f>((C14*D14)*E14)*G14</f>
        <v>5775570.9843230704</v>
      </c>
    </row>
    <row r="15" spans="1:10" x14ac:dyDescent="0.2">
      <c r="B15" s="116" t="s">
        <v>240</v>
      </c>
      <c r="C15" s="111">
        <v>1</v>
      </c>
      <c r="D15" s="109">
        <v>3794974.0353000001</v>
      </c>
      <c r="E15" s="136">
        <v>1.5219</v>
      </c>
      <c r="F15" s="137">
        <f t="shared" si="0"/>
        <v>5775571</v>
      </c>
      <c r="G15" s="108">
        <v>1</v>
      </c>
      <c r="H15" s="138">
        <f t="shared" ref="H15:H21" si="1">((C15*D15)*E15)*G15</f>
        <v>5775570.9843230704</v>
      </c>
    </row>
    <row r="16" spans="1:10" x14ac:dyDescent="0.2">
      <c r="B16" s="116" t="s">
        <v>241</v>
      </c>
      <c r="C16" s="111">
        <v>35</v>
      </c>
      <c r="D16" s="109">
        <v>953952</v>
      </c>
      <c r="E16" s="136">
        <v>1.677</v>
      </c>
      <c r="F16" s="137">
        <f t="shared" si="0"/>
        <v>1599778</v>
      </c>
      <c r="G16" s="108">
        <v>1</v>
      </c>
      <c r="H16" s="138">
        <f t="shared" si="1"/>
        <v>55992212.640000001</v>
      </c>
    </row>
    <row r="17" spans="2:8" x14ac:dyDescent="0.2">
      <c r="B17" s="116" t="s">
        <v>242</v>
      </c>
      <c r="C17" s="111">
        <v>40</v>
      </c>
      <c r="D17" s="109">
        <v>1438643.8976400001</v>
      </c>
      <c r="E17" s="136">
        <v>1.7981</v>
      </c>
      <c r="F17" s="137">
        <f t="shared" si="0"/>
        <v>2586826</v>
      </c>
      <c r="G17" s="108">
        <v>1</v>
      </c>
      <c r="H17" s="138">
        <f t="shared" si="1"/>
        <v>103473023.69385937</v>
      </c>
    </row>
    <row r="18" spans="2:8" x14ac:dyDescent="0.2">
      <c r="B18" s="116" t="s">
        <v>401</v>
      </c>
      <c r="C18" s="111">
        <v>2</v>
      </c>
      <c r="D18" s="109">
        <v>1946567.7837</v>
      </c>
      <c r="E18" s="136">
        <f>+E17</f>
        <v>1.7981</v>
      </c>
      <c r="F18" s="137">
        <f t="shared" si="0"/>
        <v>3500124</v>
      </c>
      <c r="G18" s="108">
        <v>1</v>
      </c>
      <c r="H18" s="138">
        <f t="shared" si="1"/>
        <v>7000247.0637419401</v>
      </c>
    </row>
    <row r="19" spans="2:8" x14ac:dyDescent="0.2">
      <c r="B19" s="116" t="s">
        <v>400</v>
      </c>
      <c r="C19" s="111">
        <v>1</v>
      </c>
      <c r="D19" s="109">
        <v>1946567.7837</v>
      </c>
      <c r="E19" s="136">
        <f>+E18</f>
        <v>1.7981</v>
      </c>
      <c r="F19" s="137">
        <f t="shared" si="0"/>
        <v>3500124</v>
      </c>
      <c r="G19" s="108">
        <v>1</v>
      </c>
      <c r="H19" s="138">
        <f t="shared" si="1"/>
        <v>3500123.53187097</v>
      </c>
    </row>
    <row r="20" spans="2:8" x14ac:dyDescent="0.2">
      <c r="B20" s="117" t="s">
        <v>243</v>
      </c>
      <c r="C20" s="111">
        <v>31</v>
      </c>
      <c r="D20" s="109">
        <v>953952</v>
      </c>
      <c r="E20" s="136">
        <v>1.677</v>
      </c>
      <c r="F20" s="137">
        <f t="shared" si="0"/>
        <v>1599778</v>
      </c>
      <c r="G20" s="108">
        <v>1</v>
      </c>
      <c r="H20" s="138">
        <f t="shared" si="1"/>
        <v>49593102.623999998</v>
      </c>
    </row>
    <row r="21" spans="2:8" x14ac:dyDescent="0.2">
      <c r="B21" s="117" t="s">
        <v>397</v>
      </c>
      <c r="C21" s="228">
        <v>1</v>
      </c>
      <c r="D21" s="109">
        <v>2850000</v>
      </c>
      <c r="E21" s="136">
        <v>1.5024999999999999</v>
      </c>
      <c r="F21" s="137">
        <f t="shared" ref="F21" si="2">ROUND(D21*E21,0)</f>
        <v>4282125</v>
      </c>
      <c r="G21" s="108">
        <v>1</v>
      </c>
      <c r="H21" s="138">
        <f t="shared" si="1"/>
        <v>4282125</v>
      </c>
    </row>
    <row r="22" spans="2:8" ht="4.5" customHeight="1" x14ac:dyDescent="0.2">
      <c r="B22" s="112"/>
      <c r="C22" s="7"/>
      <c r="D22" s="7"/>
      <c r="E22" s="7"/>
      <c r="F22" s="7"/>
      <c r="G22" s="7"/>
      <c r="H22" s="7"/>
    </row>
    <row r="23" spans="2:8" x14ac:dyDescent="0.2">
      <c r="B23" s="113"/>
      <c r="C23" s="114"/>
      <c r="D23" s="114"/>
      <c r="E23" s="114"/>
      <c r="F23" s="114"/>
      <c r="G23" s="115" t="s">
        <v>23</v>
      </c>
      <c r="H23" s="139">
        <f>H13+H14+H15+H16+H17+H18+H19+H20+H21</f>
        <v>244622022.10030425</v>
      </c>
    </row>
    <row r="29" spans="2:8" x14ac:dyDescent="0.2">
      <c r="B29" s="345"/>
    </row>
  </sheetData>
  <mergeCells count="8">
    <mergeCell ref="C9:C11"/>
    <mergeCell ref="D9:D11"/>
    <mergeCell ref="B8:H8"/>
    <mergeCell ref="E9:E11"/>
    <mergeCell ref="H9:H11"/>
    <mergeCell ref="F9:F11"/>
    <mergeCell ref="B9:B11"/>
    <mergeCell ref="G9:G1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>
    <pageSetUpPr fitToPage="1"/>
  </sheetPr>
  <dimension ref="A1:Y161"/>
  <sheetViews>
    <sheetView showGridLines="0" topLeftCell="A3" zoomScaleNormal="100" workbookViewId="0">
      <pane xSplit="6" ySplit="3" topLeftCell="G6" activePane="bottomRight" state="frozen"/>
      <selection pane="topRight" activeCell="G3" sqref="G3"/>
      <selection pane="bottomLeft" activeCell="A6" sqref="A6"/>
      <selection pane="bottomRight" activeCell="D67" sqref="D67"/>
    </sheetView>
  </sheetViews>
  <sheetFormatPr baseColWidth="10" defaultColWidth="0" defaultRowHeight="12" zeroHeight="1" x14ac:dyDescent="0.2"/>
  <cols>
    <col min="1" max="1" width="5.140625" style="230" customWidth="1"/>
    <col min="2" max="2" width="11.42578125" style="230" customWidth="1"/>
    <col min="3" max="3" width="18" style="230" customWidth="1"/>
    <col min="4" max="4" width="19.28515625" style="230" customWidth="1"/>
    <col min="5" max="5" width="7.140625" style="230" customWidth="1"/>
    <col min="6" max="6" width="13" style="231" hidden="1" customWidth="1"/>
    <col min="7" max="7" width="15.28515625" style="230" customWidth="1"/>
    <col min="8" max="9" width="6.5703125" style="230" customWidth="1"/>
    <col min="10" max="10" width="15.28515625" style="230" customWidth="1"/>
    <col min="11" max="12" width="6.5703125" style="230" customWidth="1"/>
    <col min="13" max="13" width="15.28515625" style="230" customWidth="1"/>
    <col min="14" max="15" width="6.5703125" style="230" customWidth="1"/>
    <col min="16" max="16" width="15.28515625" style="230" customWidth="1"/>
    <col min="17" max="18" width="6.5703125" style="230" customWidth="1"/>
    <col min="19" max="19" width="15.28515625" style="230" customWidth="1"/>
    <col min="20" max="21" width="6.5703125" style="230" customWidth="1"/>
    <col min="22" max="22" width="14.42578125" style="230" customWidth="1"/>
    <col min="23" max="23" width="23.28515625" style="230" customWidth="1"/>
    <col min="24" max="24" width="11.42578125" style="230" customWidth="1"/>
    <col min="25" max="25" width="11.42578125" style="230" hidden="1" customWidth="1"/>
    <col min="26" max="16384" width="11.42578125" style="230" hidden="1"/>
  </cols>
  <sheetData>
    <row r="1" spans="1:23" s="323" customFormat="1" ht="22.5" customHeight="1" x14ac:dyDescent="0.2">
      <c r="A1" s="366" t="s">
        <v>208</v>
      </c>
      <c r="B1" s="367"/>
      <c r="C1" s="368"/>
      <c r="D1" s="368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70"/>
    </row>
    <row r="2" spans="1:23" s="323" customFormat="1" ht="18.75" customHeight="1" x14ac:dyDescent="0.2">
      <c r="A2" s="371" t="s">
        <v>388</v>
      </c>
      <c r="B2" s="372"/>
      <c r="C2" s="373"/>
      <c r="D2" s="373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5"/>
    </row>
    <row r="3" spans="1:23" s="323" customFormat="1" x14ac:dyDescent="0.2">
      <c r="A3" s="376" t="s">
        <v>209</v>
      </c>
      <c r="B3" s="377"/>
      <c r="C3" s="378"/>
      <c r="D3" s="378"/>
      <c r="E3" s="376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6"/>
      <c r="Q3" s="376"/>
      <c r="R3" s="376"/>
      <c r="S3" s="376"/>
      <c r="T3" s="376"/>
      <c r="U3" s="376"/>
      <c r="V3" s="376"/>
      <c r="W3" s="376"/>
    </row>
    <row r="4" spans="1:23" s="323" customFormat="1" ht="12.75" thickBot="1" x14ac:dyDescent="0.25">
      <c r="A4" s="379" t="s">
        <v>387</v>
      </c>
      <c r="B4" s="380"/>
      <c r="C4" s="381"/>
      <c r="D4" s="381"/>
      <c r="E4" s="382" t="s">
        <v>386</v>
      </c>
      <c r="F4" s="382"/>
      <c r="G4" s="382"/>
      <c r="H4" s="382"/>
      <c r="I4" s="382"/>
      <c r="J4" s="382"/>
      <c r="K4" s="379" t="s">
        <v>385</v>
      </c>
      <c r="L4" s="379"/>
      <c r="M4" s="379"/>
      <c r="N4" s="379"/>
      <c r="O4" s="379"/>
      <c r="P4" s="379"/>
      <c r="Q4" s="379" t="s">
        <v>384</v>
      </c>
      <c r="R4" s="379"/>
      <c r="S4" s="379"/>
      <c r="T4" s="379"/>
      <c r="U4" s="379"/>
      <c r="V4" s="379"/>
      <c r="W4" s="379"/>
    </row>
    <row r="5" spans="1:23" s="323" customFormat="1" ht="31.5" customHeight="1" x14ac:dyDescent="0.2">
      <c r="A5" s="324" t="s">
        <v>45</v>
      </c>
      <c r="B5" s="342" t="s">
        <v>210</v>
      </c>
      <c r="C5" s="365" t="s">
        <v>211</v>
      </c>
      <c r="D5" s="365"/>
      <c r="E5" s="324" t="s">
        <v>383</v>
      </c>
      <c r="F5" s="341" t="s">
        <v>382</v>
      </c>
      <c r="G5" s="340" t="s">
        <v>381</v>
      </c>
      <c r="H5" s="339" t="s">
        <v>212</v>
      </c>
      <c r="I5" s="338" t="s">
        <v>213</v>
      </c>
      <c r="J5" s="337" t="s">
        <v>381</v>
      </c>
      <c r="K5" s="336" t="s">
        <v>212</v>
      </c>
      <c r="L5" s="335" t="s">
        <v>213</v>
      </c>
      <c r="M5" s="334" t="s">
        <v>380</v>
      </c>
      <c r="N5" s="333" t="s">
        <v>212</v>
      </c>
      <c r="O5" s="332" t="s">
        <v>213</v>
      </c>
      <c r="P5" s="331" t="s">
        <v>380</v>
      </c>
      <c r="Q5" s="330" t="s">
        <v>212</v>
      </c>
      <c r="R5" s="329" t="s">
        <v>213</v>
      </c>
      <c r="S5" s="328" t="s">
        <v>380</v>
      </c>
      <c r="T5" s="327" t="s">
        <v>212</v>
      </c>
      <c r="U5" s="326" t="s">
        <v>213</v>
      </c>
      <c r="V5" s="325" t="s">
        <v>379</v>
      </c>
      <c r="W5" s="324" t="s">
        <v>378</v>
      </c>
    </row>
    <row r="6" spans="1:23" x14ac:dyDescent="0.2">
      <c r="A6" s="282">
        <v>1</v>
      </c>
      <c r="B6" s="283">
        <v>105139</v>
      </c>
      <c r="C6" s="363" t="str">
        <f t="shared" ref="C6:C13" si="0">IFERROR(VLOOKUP($B6,CIO_1,2,0),"")</f>
        <v>Nasa plastica</v>
      </c>
      <c r="D6" s="364"/>
      <c r="E6" s="278" t="str">
        <f t="shared" ref="E6:E13" si="1">IFERROR(VLOOKUP($B6,CIO_1,3,0),"")</f>
        <v>UN</v>
      </c>
      <c r="F6" s="322">
        <f>[1]CALCULOS!I4</f>
        <v>14005.467200000001</v>
      </c>
      <c r="G6" s="321">
        <v>53431</v>
      </c>
      <c r="H6" s="289" t="s">
        <v>221</v>
      </c>
      <c r="I6" s="288" t="s">
        <v>363</v>
      </c>
      <c r="J6" s="294">
        <v>45000</v>
      </c>
      <c r="K6" s="272" t="s">
        <v>214</v>
      </c>
      <c r="L6" s="271" t="s">
        <v>363</v>
      </c>
      <c r="M6" s="320">
        <v>34900</v>
      </c>
      <c r="N6" s="319" t="s">
        <v>218</v>
      </c>
      <c r="O6" s="318" t="s">
        <v>340</v>
      </c>
      <c r="P6" s="317">
        <v>25000</v>
      </c>
      <c r="Q6" s="316" t="s">
        <v>215</v>
      </c>
      <c r="R6" s="315" t="s">
        <v>340</v>
      </c>
      <c r="S6" s="314">
        <v>28560</v>
      </c>
      <c r="T6" s="263" t="s">
        <v>226</v>
      </c>
      <c r="U6" s="262" t="s">
        <v>363</v>
      </c>
      <c r="V6" s="313">
        <v>29208</v>
      </c>
      <c r="W6" s="312" t="s">
        <v>389</v>
      </c>
    </row>
    <row r="7" spans="1:23" x14ac:dyDescent="0.2">
      <c r="A7" s="280">
        <v>2</v>
      </c>
      <c r="B7" s="283">
        <v>105125</v>
      </c>
      <c r="C7" s="363" t="str">
        <f t="shared" si="0"/>
        <v>Aspiradora cabezote en bronce cromado</v>
      </c>
      <c r="D7" s="364"/>
      <c r="E7" s="278" t="str">
        <f t="shared" si="1"/>
        <v>UN</v>
      </c>
      <c r="F7" s="277">
        <f>[1]CALCULOS!I5</f>
        <v>1230196.9286</v>
      </c>
      <c r="G7" s="290">
        <v>2300000</v>
      </c>
      <c r="H7" s="289" t="s">
        <v>221</v>
      </c>
      <c r="I7" s="288" t="s">
        <v>363</v>
      </c>
      <c r="J7" s="294">
        <v>1590000</v>
      </c>
      <c r="K7" s="272" t="s">
        <v>214</v>
      </c>
      <c r="L7" s="271" t="s">
        <v>363</v>
      </c>
      <c r="M7" s="270">
        <v>1142400</v>
      </c>
      <c r="N7" s="269" t="s">
        <v>226</v>
      </c>
      <c r="O7" s="268" t="s">
        <v>363</v>
      </c>
      <c r="P7" s="267"/>
      <c r="Q7" s="266"/>
      <c r="R7" s="265"/>
      <c r="S7" s="264"/>
      <c r="T7" s="263"/>
      <c r="U7" s="262"/>
      <c r="V7" s="261">
        <v>1366200</v>
      </c>
      <c r="W7" s="285" t="s">
        <v>390</v>
      </c>
    </row>
    <row r="8" spans="1:23" x14ac:dyDescent="0.2">
      <c r="A8" s="284">
        <v>3</v>
      </c>
      <c r="B8" s="283">
        <v>105127</v>
      </c>
      <c r="C8" s="363" t="str">
        <f t="shared" si="0"/>
        <v>Manguera para piscina 2"x50mts</v>
      </c>
      <c r="D8" s="364"/>
      <c r="E8" s="308" t="str">
        <f t="shared" si="1"/>
        <v>UN</v>
      </c>
      <c r="F8" s="307">
        <f>[1]CALCULOS!I6</f>
        <v>0</v>
      </c>
      <c r="G8" s="311">
        <v>147560</v>
      </c>
      <c r="H8" s="305" t="s">
        <v>221</v>
      </c>
      <c r="I8" s="304" t="s">
        <v>363</v>
      </c>
      <c r="J8" s="294">
        <v>335000</v>
      </c>
      <c r="K8" s="303" t="s">
        <v>214</v>
      </c>
      <c r="L8" s="302" t="s">
        <v>363</v>
      </c>
      <c r="M8" s="293">
        <v>452200</v>
      </c>
      <c r="N8" s="269" t="s">
        <v>226</v>
      </c>
      <c r="O8" s="268" t="s">
        <v>363</v>
      </c>
      <c r="P8" s="299"/>
      <c r="Q8" s="310"/>
      <c r="R8" s="309"/>
      <c r="S8" s="298"/>
      <c r="T8" s="297"/>
      <c r="U8" s="296"/>
      <c r="V8" s="261">
        <v>393600</v>
      </c>
      <c r="W8" s="295" t="s">
        <v>390</v>
      </c>
    </row>
    <row r="9" spans="1:23" x14ac:dyDescent="0.2">
      <c r="A9" s="282">
        <v>4</v>
      </c>
      <c r="B9" s="283">
        <v>105133</v>
      </c>
      <c r="C9" s="363" t="str">
        <f t="shared" si="0"/>
        <v>Mango telescopico para piscinas o fuentes</v>
      </c>
      <c r="D9" s="364"/>
      <c r="E9" s="278" t="str">
        <f t="shared" si="1"/>
        <v>UN</v>
      </c>
      <c r="F9" s="277">
        <f>[1]CALCULOS!I7</f>
        <v>87481.66</v>
      </c>
      <c r="G9" s="290">
        <v>287268</v>
      </c>
      <c r="H9" s="289" t="s">
        <v>221</v>
      </c>
      <c r="I9" s="288" t="s">
        <v>363</v>
      </c>
      <c r="J9" s="294">
        <v>125000</v>
      </c>
      <c r="K9" s="272" t="s">
        <v>214</v>
      </c>
      <c r="L9" s="271" t="s">
        <v>363</v>
      </c>
      <c r="M9" s="270">
        <v>209875</v>
      </c>
      <c r="N9" s="269" t="s">
        <v>222</v>
      </c>
      <c r="O9" s="268" t="s">
        <v>340</v>
      </c>
      <c r="P9" s="267">
        <v>102340</v>
      </c>
      <c r="Q9" s="266" t="s">
        <v>226</v>
      </c>
      <c r="R9" s="265" t="s">
        <v>363</v>
      </c>
      <c r="S9" s="264"/>
      <c r="T9" s="263"/>
      <c r="U9" s="262"/>
      <c r="V9" s="261">
        <v>125000</v>
      </c>
      <c r="W9" s="285" t="s">
        <v>391</v>
      </c>
    </row>
    <row r="10" spans="1:23" x14ac:dyDescent="0.2">
      <c r="A10" s="280">
        <v>5</v>
      </c>
      <c r="B10" s="283">
        <v>105136</v>
      </c>
      <c r="C10" s="363" t="str">
        <f t="shared" si="0"/>
        <v>Cepillo cerdas de nylon de 18"</v>
      </c>
      <c r="D10" s="364"/>
      <c r="E10" s="278" t="str">
        <f t="shared" si="1"/>
        <v>UN</v>
      </c>
      <c r="F10" s="277">
        <f>[1]CALCULOS!I8</f>
        <v>37492.14</v>
      </c>
      <c r="G10" s="290">
        <v>55228</v>
      </c>
      <c r="H10" s="289" t="s">
        <v>221</v>
      </c>
      <c r="I10" s="288" t="s">
        <v>363</v>
      </c>
      <c r="J10" s="294">
        <v>49900</v>
      </c>
      <c r="K10" s="272" t="s">
        <v>214</v>
      </c>
      <c r="L10" s="271" t="s">
        <v>363</v>
      </c>
      <c r="M10" s="270">
        <v>65450</v>
      </c>
      <c r="N10" s="270" t="s">
        <v>217</v>
      </c>
      <c r="O10" s="268" t="s">
        <v>340</v>
      </c>
      <c r="P10" s="267">
        <v>82046</v>
      </c>
      <c r="Q10" s="266" t="s">
        <v>220</v>
      </c>
      <c r="R10" s="265" t="s">
        <v>340</v>
      </c>
      <c r="S10" s="264">
        <v>43792</v>
      </c>
      <c r="T10" s="263" t="s">
        <v>226</v>
      </c>
      <c r="U10" s="262" t="s">
        <v>363</v>
      </c>
      <c r="V10" s="261">
        <v>55228</v>
      </c>
      <c r="W10" s="285" t="s">
        <v>391</v>
      </c>
    </row>
    <row r="11" spans="1:23" x14ac:dyDescent="0.2">
      <c r="A11" s="282">
        <v>6</v>
      </c>
      <c r="B11" s="283">
        <v>105137</v>
      </c>
      <c r="C11" s="363" t="str">
        <f t="shared" si="0"/>
        <v>Cepillo con cerdas acero inoxidable</v>
      </c>
      <c r="D11" s="364"/>
      <c r="E11" s="308" t="str">
        <f t="shared" si="1"/>
        <v>UN</v>
      </c>
      <c r="F11" s="307">
        <f>[1]CALCULOS!I9</f>
        <v>43740.83</v>
      </c>
      <c r="G11" s="306">
        <v>64433</v>
      </c>
      <c r="H11" s="305" t="s">
        <v>221</v>
      </c>
      <c r="I11" s="304" t="s">
        <v>363</v>
      </c>
      <c r="J11" s="294">
        <v>70000</v>
      </c>
      <c r="K11" s="303" t="s">
        <v>214</v>
      </c>
      <c r="L11" s="302" t="s">
        <v>363</v>
      </c>
      <c r="M11" s="293">
        <v>55625</v>
      </c>
      <c r="N11" s="301" t="s">
        <v>220</v>
      </c>
      <c r="O11" s="300" t="s">
        <v>340</v>
      </c>
      <c r="P11" s="299">
        <v>57834</v>
      </c>
      <c r="Q11" s="266" t="s">
        <v>226</v>
      </c>
      <c r="R11" s="265" t="s">
        <v>363</v>
      </c>
      <c r="S11" s="298"/>
      <c r="T11" s="297"/>
      <c r="U11" s="296"/>
      <c r="V11" s="261">
        <v>61134</v>
      </c>
      <c r="W11" s="295" t="s">
        <v>391</v>
      </c>
    </row>
    <row r="12" spans="1:23" x14ac:dyDescent="0.2">
      <c r="A12" s="280">
        <v>7</v>
      </c>
      <c r="B12" s="283">
        <v>105144</v>
      </c>
      <c r="C12" s="363" t="str">
        <f t="shared" si="0"/>
        <v>Hidrolavadora grande 8.2 HP</v>
      </c>
      <c r="D12" s="364"/>
      <c r="E12" s="278" t="str">
        <f t="shared" si="1"/>
        <v>UN</v>
      </c>
      <c r="F12" s="277">
        <f>[1]CALCULOS!I10</f>
        <v>0</v>
      </c>
      <c r="G12" s="292">
        <v>11900000</v>
      </c>
      <c r="H12" s="289" t="s">
        <v>221</v>
      </c>
      <c r="I12" s="288" t="s">
        <v>363</v>
      </c>
      <c r="J12" s="294">
        <v>7177990</v>
      </c>
      <c r="K12" s="272" t="s">
        <v>214</v>
      </c>
      <c r="L12" s="271" t="s">
        <v>363</v>
      </c>
      <c r="M12" s="293">
        <v>9463351</v>
      </c>
      <c r="N12" s="269" t="s">
        <v>224</v>
      </c>
      <c r="O12" s="268" t="s">
        <v>340</v>
      </c>
      <c r="P12" s="267">
        <v>5465318</v>
      </c>
      <c r="Q12" s="266" t="s">
        <v>225</v>
      </c>
      <c r="R12" s="265" t="s">
        <v>363</v>
      </c>
      <c r="S12" s="264">
        <v>4641000</v>
      </c>
      <c r="T12" s="263" t="s">
        <v>226</v>
      </c>
      <c r="U12" s="262" t="s">
        <v>363</v>
      </c>
      <c r="V12" s="261">
        <v>7010041</v>
      </c>
      <c r="W12" s="285" t="s">
        <v>392</v>
      </c>
    </row>
    <row r="13" spans="1:23" x14ac:dyDescent="0.2">
      <c r="A13" s="282">
        <v>21</v>
      </c>
      <c r="B13" s="291">
        <v>105147</v>
      </c>
      <c r="C13" s="363" t="str">
        <f t="shared" si="0"/>
        <v>Cloro tambor Kg</v>
      </c>
      <c r="D13" s="364"/>
      <c r="E13" s="278" t="str">
        <f t="shared" si="1"/>
        <v>kg</v>
      </c>
      <c r="F13" s="277">
        <f>[1]CALCULOS!I11</f>
        <v>0</v>
      </c>
      <c r="G13" s="292">
        <v>117810</v>
      </c>
      <c r="H13" s="289" t="s">
        <v>221</v>
      </c>
      <c r="I13" s="288" t="s">
        <v>363</v>
      </c>
      <c r="J13" s="287">
        <v>16866</v>
      </c>
      <c r="K13" s="272" t="s">
        <v>214</v>
      </c>
      <c r="L13" s="271" t="s">
        <v>363</v>
      </c>
      <c r="M13" s="270">
        <v>642600</v>
      </c>
      <c r="N13" s="269" t="s">
        <v>226</v>
      </c>
      <c r="O13" s="268" t="s">
        <v>363</v>
      </c>
      <c r="P13" s="267">
        <v>18725</v>
      </c>
      <c r="Q13" s="266" t="s">
        <v>218</v>
      </c>
      <c r="R13" s="265" t="s">
        <v>340</v>
      </c>
      <c r="S13" s="264"/>
      <c r="T13" s="263"/>
      <c r="U13" s="262"/>
      <c r="V13" s="261">
        <v>17796</v>
      </c>
      <c r="W13" s="260" t="s">
        <v>390</v>
      </c>
    </row>
    <row r="14" spans="1:23" x14ac:dyDescent="0.2">
      <c r="A14" s="280">
        <v>22</v>
      </c>
      <c r="B14" s="291" t="s">
        <v>258</v>
      </c>
      <c r="C14" s="383" t="s">
        <v>377</v>
      </c>
      <c r="D14" s="384"/>
      <c r="E14" s="278" t="s">
        <v>373</v>
      </c>
      <c r="F14" s="277">
        <f>[1]CALCULOS!I12</f>
        <v>0</v>
      </c>
      <c r="G14" s="290">
        <v>4786.18</v>
      </c>
      <c r="H14" s="289" t="s">
        <v>221</v>
      </c>
      <c r="I14" s="288" t="s">
        <v>363</v>
      </c>
      <c r="J14" s="287">
        <v>38000</v>
      </c>
      <c r="K14" s="272" t="s">
        <v>214</v>
      </c>
      <c r="L14" s="271" t="s">
        <v>363</v>
      </c>
      <c r="M14" s="270">
        <v>107100</v>
      </c>
      <c r="N14" s="269" t="s">
        <v>226</v>
      </c>
      <c r="O14" s="268" t="s">
        <v>363</v>
      </c>
      <c r="P14" s="267">
        <v>5006.4399999999996</v>
      </c>
      <c r="Q14" s="266" t="s">
        <v>227</v>
      </c>
      <c r="R14" s="265" t="s">
        <v>340</v>
      </c>
      <c r="S14" s="264"/>
      <c r="T14" s="263"/>
      <c r="U14" s="262"/>
      <c r="V14" s="261">
        <v>4896</v>
      </c>
      <c r="W14" s="260" t="s">
        <v>390</v>
      </c>
    </row>
    <row r="15" spans="1:23" x14ac:dyDescent="0.2">
      <c r="A15" s="284">
        <v>23</v>
      </c>
      <c r="B15" s="291" t="s">
        <v>86</v>
      </c>
      <c r="C15" s="343" t="s">
        <v>376</v>
      </c>
      <c r="D15" s="343"/>
      <c r="E15" s="278" t="s">
        <v>219</v>
      </c>
      <c r="F15" s="277">
        <f>[1]CALCULOS!I13</f>
        <v>0</v>
      </c>
      <c r="G15" s="290">
        <v>381712.73</v>
      </c>
      <c r="H15" s="289" t="s">
        <v>221</v>
      </c>
      <c r="I15" s="288" t="s">
        <v>363</v>
      </c>
      <c r="J15" s="287">
        <v>389900</v>
      </c>
      <c r="K15" s="272" t="s">
        <v>214</v>
      </c>
      <c r="L15" s="271" t="s">
        <v>363</v>
      </c>
      <c r="M15" s="270">
        <v>214200</v>
      </c>
      <c r="N15" s="269" t="s">
        <v>226</v>
      </c>
      <c r="O15" s="268" t="s">
        <v>363</v>
      </c>
      <c r="P15" s="267"/>
      <c r="Q15" s="266"/>
      <c r="R15" s="265"/>
      <c r="S15" s="264"/>
      <c r="T15" s="263"/>
      <c r="U15" s="262"/>
      <c r="V15" s="261">
        <v>304474</v>
      </c>
      <c r="W15" s="260" t="s">
        <v>392</v>
      </c>
    </row>
    <row r="16" spans="1:23" x14ac:dyDescent="0.2">
      <c r="A16" s="282">
        <v>24</v>
      </c>
      <c r="B16" s="291">
        <v>105152</v>
      </c>
      <c r="C16" s="363" t="str">
        <f t="shared" ref="C16:C27" si="2">IFERROR(VLOOKUP($B16,CIO_1,2,0),"")</f>
        <v>Desengrasante industrial</v>
      </c>
      <c r="D16" s="364"/>
      <c r="E16" s="278" t="str">
        <f>IFERROR(VLOOKUP($B16,CIO_1,3,0),"")</f>
        <v>gln</v>
      </c>
      <c r="F16" s="277">
        <f>[1]CALCULOS!I14</f>
        <v>0</v>
      </c>
      <c r="G16" s="290">
        <v>44863</v>
      </c>
      <c r="H16" s="289" t="s">
        <v>221</v>
      </c>
      <c r="I16" s="288" t="s">
        <v>363</v>
      </c>
      <c r="J16" s="287">
        <v>79000</v>
      </c>
      <c r="K16" s="272" t="s">
        <v>214</v>
      </c>
      <c r="L16" s="271" t="s">
        <v>363</v>
      </c>
      <c r="M16" s="270">
        <v>29512</v>
      </c>
      <c r="N16" s="269" t="s">
        <v>226</v>
      </c>
      <c r="O16" s="268" t="s">
        <v>363</v>
      </c>
      <c r="P16" s="267"/>
      <c r="Q16" s="266"/>
      <c r="R16" s="265"/>
      <c r="S16" s="264"/>
      <c r="T16" s="263"/>
      <c r="U16" s="262"/>
      <c r="V16" s="261">
        <v>37188</v>
      </c>
      <c r="W16" s="260" t="s">
        <v>390</v>
      </c>
    </row>
    <row r="17" spans="1:23" x14ac:dyDescent="0.2">
      <c r="A17" s="280">
        <v>25</v>
      </c>
      <c r="B17" s="291">
        <v>105148</v>
      </c>
      <c r="C17" s="363" t="str">
        <f t="shared" si="2"/>
        <v>Clarificador</v>
      </c>
      <c r="D17" s="364"/>
      <c r="E17" s="278" t="str">
        <f>IFERROR(VLOOKUP($B17,CIO_1,3,0),"")</f>
        <v>gln</v>
      </c>
      <c r="F17" s="277">
        <f>[1]CALCULOS!I15</f>
        <v>0</v>
      </c>
      <c r="G17" s="290">
        <v>32233.53</v>
      </c>
      <c r="H17" s="289" t="s">
        <v>221</v>
      </c>
      <c r="I17" s="288" t="s">
        <v>363</v>
      </c>
      <c r="J17" s="287">
        <v>207990</v>
      </c>
      <c r="K17" s="272" t="s">
        <v>214</v>
      </c>
      <c r="L17" s="271" t="s">
        <v>363</v>
      </c>
      <c r="M17" s="270">
        <v>168980</v>
      </c>
      <c r="N17" s="269" t="s">
        <v>226</v>
      </c>
      <c r="O17" s="268" t="s">
        <v>363</v>
      </c>
      <c r="P17" s="267"/>
      <c r="Q17" s="266"/>
      <c r="R17" s="265"/>
      <c r="S17" s="264"/>
      <c r="T17" s="263"/>
      <c r="U17" s="262"/>
      <c r="V17" s="261">
        <v>188485</v>
      </c>
      <c r="W17" s="260" t="s">
        <v>390</v>
      </c>
    </row>
    <row r="18" spans="1:23" x14ac:dyDescent="0.2">
      <c r="A18" s="282">
        <v>26</v>
      </c>
      <c r="B18" s="291">
        <v>100392</v>
      </c>
      <c r="C18" s="363" t="str">
        <f t="shared" si="2"/>
        <v>Acido muriatico (Clorhidrico) **</v>
      </c>
      <c r="D18" s="364"/>
      <c r="E18" s="278" t="str">
        <f>IFERROR(VLOOKUP($B18,CIO_1,3,0),"")</f>
        <v>GLN</v>
      </c>
      <c r="F18" s="277">
        <f>[1]CALCULOS!I16</f>
        <v>0</v>
      </c>
      <c r="G18" s="290">
        <v>14973.77</v>
      </c>
      <c r="H18" s="289" t="s">
        <v>221</v>
      </c>
      <c r="I18" s="288" t="s">
        <v>363</v>
      </c>
      <c r="J18" s="287">
        <v>12150</v>
      </c>
      <c r="K18" s="272" t="s">
        <v>214</v>
      </c>
      <c r="L18" s="271" t="s">
        <v>363</v>
      </c>
      <c r="M18" s="270">
        <v>9996</v>
      </c>
      <c r="N18" s="269" t="s">
        <v>226</v>
      </c>
      <c r="O18" s="268" t="s">
        <v>363</v>
      </c>
      <c r="P18" s="267"/>
      <c r="Q18" s="266"/>
      <c r="R18" s="265"/>
      <c r="S18" s="264"/>
      <c r="T18" s="263"/>
      <c r="U18" s="262"/>
      <c r="V18" s="261">
        <v>12042</v>
      </c>
      <c r="W18" s="260" t="s">
        <v>392</v>
      </c>
    </row>
    <row r="19" spans="1:23" s="231" customFormat="1" x14ac:dyDescent="0.2">
      <c r="A19" s="280">
        <v>30</v>
      </c>
      <c r="B19" s="286">
        <v>105470</v>
      </c>
      <c r="C19" s="363" t="str">
        <f t="shared" si="2"/>
        <v>ANALISIS PH (mant. piscinas)</v>
      </c>
      <c r="D19" s="364"/>
      <c r="E19" s="278" t="str">
        <f>IFERROR(VLOOKUP($B19,CIO_1,3,0),"")</f>
        <v>und</v>
      </c>
      <c r="F19" s="277">
        <f>[1]CALCULOS!I17</f>
        <v>0</v>
      </c>
      <c r="G19" s="290">
        <v>6020.21</v>
      </c>
      <c r="H19" s="289" t="s">
        <v>221</v>
      </c>
      <c r="I19" s="288" t="s">
        <v>363</v>
      </c>
      <c r="J19" s="287">
        <v>27045</v>
      </c>
      <c r="K19" s="272" t="s">
        <v>214</v>
      </c>
      <c r="L19" s="271" t="s">
        <v>363</v>
      </c>
      <c r="M19" s="270">
        <v>9461</v>
      </c>
      <c r="N19" s="269" t="s">
        <v>226</v>
      </c>
      <c r="O19" s="268" t="s">
        <v>363</v>
      </c>
      <c r="P19" s="267">
        <v>5800</v>
      </c>
      <c r="Q19" s="266" t="s">
        <v>375</v>
      </c>
      <c r="R19" s="265" t="s">
        <v>363</v>
      </c>
      <c r="S19" s="264">
        <v>16000</v>
      </c>
      <c r="T19" s="263" t="s">
        <v>369</v>
      </c>
      <c r="U19" s="262" t="s">
        <v>363</v>
      </c>
      <c r="V19" s="261">
        <v>15000</v>
      </c>
      <c r="W19" s="285" t="s">
        <v>391</v>
      </c>
    </row>
    <row r="20" spans="1:23" s="231" customFormat="1" x14ac:dyDescent="0.2">
      <c r="A20" s="282">
        <v>31</v>
      </c>
      <c r="B20" s="286">
        <v>105471</v>
      </c>
      <c r="C20" s="363" t="str">
        <f t="shared" si="2"/>
        <v>ANALISIS TURBIDEZ (mante. piscinas)</v>
      </c>
      <c r="D20" s="364"/>
      <c r="E20" s="278" t="str">
        <f>IFERROR(VLOOKUP($B20,CIO_1,3,0),"")</f>
        <v>und</v>
      </c>
      <c r="F20" s="277">
        <f>[1]CALCULOS!I18</f>
        <v>0</v>
      </c>
      <c r="G20" s="290">
        <v>11377.59</v>
      </c>
      <c r="H20" s="289" t="s">
        <v>221</v>
      </c>
      <c r="I20" s="288" t="s">
        <v>363</v>
      </c>
      <c r="J20" s="287">
        <v>37755</v>
      </c>
      <c r="K20" s="272" t="s">
        <v>214</v>
      </c>
      <c r="L20" s="271" t="s">
        <v>363</v>
      </c>
      <c r="M20" s="270">
        <v>19195</v>
      </c>
      <c r="N20" s="269" t="s">
        <v>226</v>
      </c>
      <c r="O20" s="268" t="s">
        <v>363</v>
      </c>
      <c r="P20" s="267">
        <v>16000</v>
      </c>
      <c r="Q20" s="266" t="s">
        <v>369</v>
      </c>
      <c r="R20" s="265" t="s">
        <v>363</v>
      </c>
      <c r="S20" s="264"/>
      <c r="T20" s="263"/>
      <c r="U20" s="262"/>
      <c r="V20" s="261">
        <v>14816</v>
      </c>
      <c r="W20" s="285" t="s">
        <v>392</v>
      </c>
    </row>
    <row r="21" spans="1:23" x14ac:dyDescent="0.2">
      <c r="A21" s="280">
        <v>77</v>
      </c>
      <c r="B21" s="283">
        <v>105150</v>
      </c>
      <c r="C21" s="363" t="str">
        <f t="shared" si="2"/>
        <v>Alguicida</v>
      </c>
      <c r="D21" s="364"/>
      <c r="E21" s="278" t="s">
        <v>216</v>
      </c>
      <c r="F21" s="277"/>
      <c r="G21" s="276">
        <v>29294.111000000001</v>
      </c>
      <c r="H21" s="275" t="s">
        <v>374</v>
      </c>
      <c r="I21" s="274" t="s">
        <v>363</v>
      </c>
      <c r="J21" s="273">
        <v>12000</v>
      </c>
      <c r="K21" s="272" t="s">
        <v>214</v>
      </c>
      <c r="L21" s="271" t="s">
        <v>363</v>
      </c>
      <c r="M21" s="270">
        <v>43316</v>
      </c>
      <c r="N21" s="269" t="s">
        <v>226</v>
      </c>
      <c r="O21" s="268" t="s">
        <v>363</v>
      </c>
      <c r="P21" s="267"/>
      <c r="Q21" s="266"/>
      <c r="R21" s="265"/>
      <c r="S21" s="264"/>
      <c r="T21" s="263"/>
      <c r="U21" s="262"/>
      <c r="V21" s="261">
        <v>36305</v>
      </c>
      <c r="W21" s="260" t="s">
        <v>390</v>
      </c>
    </row>
    <row r="22" spans="1:23" x14ac:dyDescent="0.2">
      <c r="A22" s="284">
        <v>83</v>
      </c>
      <c r="B22" s="283">
        <v>105154</v>
      </c>
      <c r="C22" s="363" t="str">
        <f t="shared" si="2"/>
        <v>COLIFORMES TERMOTOLERANTES Análisis</v>
      </c>
      <c r="D22" s="364"/>
      <c r="E22" s="278" t="s">
        <v>219</v>
      </c>
      <c r="F22" s="277"/>
      <c r="G22" s="276">
        <v>51089.556000000004</v>
      </c>
      <c r="H22" s="275" t="s">
        <v>374</v>
      </c>
      <c r="I22" s="274" t="s">
        <v>363</v>
      </c>
      <c r="J22" s="273">
        <v>33320</v>
      </c>
      <c r="K22" s="272" t="s">
        <v>214</v>
      </c>
      <c r="L22" s="271" t="s">
        <v>363</v>
      </c>
      <c r="M22" s="270"/>
      <c r="N22" s="269"/>
      <c r="O22" s="268"/>
      <c r="P22" s="267"/>
      <c r="Q22" s="266"/>
      <c r="R22" s="265"/>
      <c r="S22" s="264"/>
      <c r="T22" s="263"/>
      <c r="U22" s="262"/>
      <c r="V22" s="261">
        <v>42205</v>
      </c>
      <c r="W22" s="260" t="s">
        <v>390</v>
      </c>
    </row>
    <row r="23" spans="1:23" s="231" customFormat="1" x14ac:dyDescent="0.2">
      <c r="A23" s="284">
        <v>93</v>
      </c>
      <c r="B23" s="286">
        <v>105524</v>
      </c>
      <c r="C23" s="363" t="str">
        <f t="shared" si="2"/>
        <v>COBRE</v>
      </c>
      <c r="D23" s="364"/>
      <c r="E23" s="278" t="s">
        <v>219</v>
      </c>
      <c r="F23" s="277"/>
      <c r="G23" s="276">
        <v>45696</v>
      </c>
      <c r="H23" s="275" t="s">
        <v>374</v>
      </c>
      <c r="I23" s="274" t="s">
        <v>363</v>
      </c>
      <c r="J23" s="273">
        <v>35700</v>
      </c>
      <c r="K23" s="272" t="s">
        <v>214</v>
      </c>
      <c r="L23" s="271" t="s">
        <v>363</v>
      </c>
      <c r="M23" s="270">
        <v>39734</v>
      </c>
      <c r="N23" s="269" t="s">
        <v>226</v>
      </c>
      <c r="O23" s="268" t="s">
        <v>363</v>
      </c>
      <c r="P23" s="267">
        <v>29000</v>
      </c>
      <c r="Q23" s="266" t="s">
        <v>369</v>
      </c>
      <c r="R23" s="265" t="s">
        <v>363</v>
      </c>
      <c r="S23" s="264"/>
      <c r="T23" s="263"/>
      <c r="U23" s="262"/>
      <c r="V23" s="261">
        <v>37717</v>
      </c>
      <c r="W23" s="285" t="s">
        <v>390</v>
      </c>
    </row>
    <row r="24" spans="1:23" x14ac:dyDescent="0.2">
      <c r="A24" s="280">
        <v>97</v>
      </c>
      <c r="B24" s="283">
        <v>105530</v>
      </c>
      <c r="C24" s="363" t="str">
        <f t="shared" si="2"/>
        <v>TOMA DE MUESTRAS (Analisis Fisicoquimicos)</v>
      </c>
      <c r="D24" s="364"/>
      <c r="E24" s="278" t="s">
        <v>219</v>
      </c>
      <c r="F24" s="277"/>
      <c r="G24" s="276">
        <v>253982.652</v>
      </c>
      <c r="H24" s="275" t="s">
        <v>374</v>
      </c>
      <c r="I24" s="274" t="s">
        <v>363</v>
      </c>
      <c r="J24" s="273">
        <v>594984</v>
      </c>
      <c r="K24" s="272" t="s">
        <v>214</v>
      </c>
      <c r="L24" s="271" t="s">
        <v>363</v>
      </c>
      <c r="M24" s="270">
        <v>23562</v>
      </c>
      <c r="N24" s="269" t="s">
        <v>226</v>
      </c>
      <c r="O24" s="268" t="s">
        <v>363</v>
      </c>
      <c r="P24" s="267">
        <v>72000</v>
      </c>
      <c r="Q24" s="266" t="s">
        <v>228</v>
      </c>
      <c r="R24" s="265" t="s">
        <v>363</v>
      </c>
      <c r="S24" s="264"/>
      <c r="T24" s="263"/>
      <c r="U24" s="262"/>
      <c r="V24" s="261">
        <v>162991</v>
      </c>
      <c r="W24" s="260" t="s">
        <v>390</v>
      </c>
    </row>
    <row r="25" spans="1:23" ht="31.5" customHeight="1" x14ac:dyDescent="0.2">
      <c r="A25" s="284">
        <v>98</v>
      </c>
      <c r="B25" s="283">
        <v>105129</v>
      </c>
      <c r="C25" s="385" t="str">
        <f t="shared" si="2"/>
        <v>Aspiradora plastica de 8 ruedas Cabezote plastico</v>
      </c>
      <c r="D25" s="386"/>
      <c r="E25" s="278" t="s">
        <v>219</v>
      </c>
      <c r="F25" s="277"/>
      <c r="G25" s="276">
        <v>49980</v>
      </c>
      <c r="H25" s="275" t="s">
        <v>226</v>
      </c>
      <c r="I25" s="274" t="s">
        <v>363</v>
      </c>
      <c r="J25" s="273">
        <v>79900</v>
      </c>
      <c r="K25" s="272" t="s">
        <v>218</v>
      </c>
      <c r="L25" s="271" t="s">
        <v>340</v>
      </c>
      <c r="M25" s="270"/>
      <c r="N25" s="269"/>
      <c r="O25" s="268"/>
      <c r="P25" s="267"/>
      <c r="Q25" s="266"/>
      <c r="R25" s="265"/>
      <c r="S25" s="264"/>
      <c r="T25" s="263"/>
      <c r="U25" s="262"/>
      <c r="V25" s="261">
        <v>64940</v>
      </c>
      <c r="W25" s="260" t="s">
        <v>390</v>
      </c>
    </row>
    <row r="26" spans="1:23" x14ac:dyDescent="0.2">
      <c r="A26" s="282">
        <v>99</v>
      </c>
      <c r="B26" s="283">
        <v>105153</v>
      </c>
      <c r="C26" s="363" t="str">
        <f t="shared" si="2"/>
        <v>Sulfato de Aluminio</v>
      </c>
      <c r="D26" s="364"/>
      <c r="E26" s="278" t="s">
        <v>373</v>
      </c>
      <c r="F26" s="277"/>
      <c r="G26" s="276">
        <v>374850</v>
      </c>
      <c r="H26" s="275" t="s">
        <v>226</v>
      </c>
      <c r="I26" s="274" t="s">
        <v>363</v>
      </c>
      <c r="J26" s="273">
        <v>3000</v>
      </c>
      <c r="K26" s="272" t="s">
        <v>228</v>
      </c>
      <c r="L26" s="271" t="s">
        <v>363</v>
      </c>
      <c r="M26" s="270"/>
      <c r="N26" s="269"/>
      <c r="O26" s="268"/>
      <c r="P26" s="267"/>
      <c r="Q26" s="266"/>
      <c r="R26" s="265"/>
      <c r="S26" s="264"/>
      <c r="T26" s="263"/>
      <c r="U26" s="262"/>
      <c r="V26" s="261">
        <v>3000</v>
      </c>
      <c r="W26" s="260" t="s">
        <v>393</v>
      </c>
    </row>
    <row r="27" spans="1:23" x14ac:dyDescent="0.2">
      <c r="A27" s="280">
        <v>100</v>
      </c>
      <c r="B27" s="283">
        <v>105151</v>
      </c>
      <c r="C27" s="363" t="str">
        <f t="shared" si="2"/>
        <v>Bicarbinato de Sodio</v>
      </c>
      <c r="D27" s="364"/>
      <c r="E27" s="278" t="s">
        <v>373</v>
      </c>
      <c r="F27" s="277"/>
      <c r="G27" s="276">
        <v>71400</v>
      </c>
      <c r="H27" s="275" t="s">
        <v>226</v>
      </c>
      <c r="I27" s="274" t="s">
        <v>363</v>
      </c>
      <c r="J27" s="273">
        <v>4000</v>
      </c>
      <c r="K27" s="272" t="s">
        <v>228</v>
      </c>
      <c r="L27" s="271" t="s">
        <v>363</v>
      </c>
      <c r="M27" s="270"/>
      <c r="N27" s="269"/>
      <c r="O27" s="268"/>
      <c r="P27" s="267"/>
      <c r="Q27" s="266"/>
      <c r="R27" s="265"/>
      <c r="S27" s="264"/>
      <c r="T27" s="263"/>
      <c r="U27" s="262"/>
      <c r="V27" s="261">
        <v>4000</v>
      </c>
      <c r="W27" s="260" t="s">
        <v>394</v>
      </c>
    </row>
    <row r="28" spans="1:23" x14ac:dyDescent="0.2">
      <c r="A28" s="282">
        <v>101</v>
      </c>
      <c r="B28" s="283" t="s">
        <v>371</v>
      </c>
      <c r="C28" s="363" t="s">
        <v>116</v>
      </c>
      <c r="D28" s="364"/>
      <c r="E28" s="278" t="s">
        <v>219</v>
      </c>
      <c r="F28" s="277"/>
      <c r="G28" s="276">
        <v>47600</v>
      </c>
      <c r="H28" s="275" t="s">
        <v>226</v>
      </c>
      <c r="I28" s="274" t="s">
        <v>363</v>
      </c>
      <c r="J28" s="273">
        <v>47000</v>
      </c>
      <c r="K28" s="272" t="s">
        <v>369</v>
      </c>
      <c r="L28" s="271" t="s">
        <v>363</v>
      </c>
      <c r="M28" s="270"/>
      <c r="N28" s="269"/>
      <c r="O28" s="268"/>
      <c r="P28" s="267"/>
      <c r="Q28" s="266"/>
      <c r="R28" s="265"/>
      <c r="S28" s="264"/>
      <c r="T28" s="263"/>
      <c r="U28" s="262"/>
      <c r="V28" s="261">
        <v>47300</v>
      </c>
      <c r="W28" s="260" t="s">
        <v>390</v>
      </c>
    </row>
    <row r="29" spans="1:23" x14ac:dyDescent="0.2">
      <c r="A29" s="280">
        <v>102</v>
      </c>
      <c r="B29" s="283">
        <v>105472</v>
      </c>
      <c r="C29" s="363" t="s">
        <v>125</v>
      </c>
      <c r="D29" s="364"/>
      <c r="E29" s="278" t="s">
        <v>219</v>
      </c>
      <c r="F29" s="277"/>
      <c r="G29" s="276">
        <v>19195</v>
      </c>
      <c r="H29" s="275" t="s">
        <v>226</v>
      </c>
      <c r="I29" s="274" t="s">
        <v>363</v>
      </c>
      <c r="J29" s="273">
        <v>29000</v>
      </c>
      <c r="K29" s="272" t="s">
        <v>369</v>
      </c>
      <c r="L29" s="271" t="s">
        <v>363</v>
      </c>
      <c r="M29" s="270"/>
      <c r="N29" s="269"/>
      <c r="O29" s="268"/>
      <c r="P29" s="267"/>
      <c r="Q29" s="266"/>
      <c r="R29" s="265"/>
      <c r="S29" s="264"/>
      <c r="T29" s="263"/>
      <c r="U29" s="262"/>
      <c r="V29" s="261">
        <v>24098</v>
      </c>
      <c r="W29" s="260" t="s">
        <v>390</v>
      </c>
    </row>
    <row r="30" spans="1:23" x14ac:dyDescent="0.2">
      <c r="A30" s="284">
        <v>103</v>
      </c>
      <c r="B30" s="283">
        <v>105473</v>
      </c>
      <c r="C30" s="363" t="str">
        <f>IFERROR(VLOOKUP($B30,CIO_1,2,0),"")</f>
        <v>ANALISIS DUREZA TOTAL (Mant. piscinas)</v>
      </c>
      <c r="D30" s="364"/>
      <c r="E30" s="278" t="s">
        <v>219</v>
      </c>
      <c r="F30" s="277"/>
      <c r="G30" s="276">
        <v>19195</v>
      </c>
      <c r="H30" s="275" t="s">
        <v>226</v>
      </c>
      <c r="I30" s="274" t="s">
        <v>363</v>
      </c>
      <c r="J30" s="273">
        <v>29000</v>
      </c>
      <c r="K30" s="272" t="s">
        <v>369</v>
      </c>
      <c r="L30" s="271" t="s">
        <v>363</v>
      </c>
      <c r="M30" s="270"/>
      <c r="N30" s="269"/>
      <c r="O30" s="268"/>
      <c r="P30" s="267"/>
      <c r="Q30" s="266"/>
      <c r="R30" s="265"/>
      <c r="S30" s="264"/>
      <c r="T30" s="263"/>
      <c r="U30" s="262"/>
      <c r="V30" s="261">
        <v>24098</v>
      </c>
      <c r="W30" s="260" t="s">
        <v>390</v>
      </c>
    </row>
    <row r="31" spans="1:23" x14ac:dyDescent="0.2">
      <c r="A31" s="282">
        <v>104</v>
      </c>
      <c r="B31" s="283">
        <v>105475</v>
      </c>
      <c r="C31" s="363" t="str">
        <f>IFERROR(VLOOKUP($B31,CIO_1,2,0),"")</f>
        <v>ANALISIS CLORO RESIDUAL TOTAL (Mant.</v>
      </c>
      <c r="D31" s="364"/>
      <c r="E31" s="278" t="s">
        <v>219</v>
      </c>
      <c r="F31" s="277"/>
      <c r="G31" s="276">
        <v>20125</v>
      </c>
      <c r="H31" s="275" t="s">
        <v>226</v>
      </c>
      <c r="I31" s="274" t="s">
        <v>363</v>
      </c>
      <c r="J31" s="273">
        <v>29000</v>
      </c>
      <c r="K31" s="272" t="s">
        <v>369</v>
      </c>
      <c r="L31" s="271" t="s">
        <v>363</v>
      </c>
      <c r="M31" s="270"/>
      <c r="N31" s="269"/>
      <c r="O31" s="268"/>
      <c r="P31" s="267"/>
      <c r="Q31" s="266"/>
      <c r="R31" s="265"/>
      <c r="S31" s="264"/>
      <c r="T31" s="263"/>
      <c r="U31" s="262"/>
      <c r="V31" s="261">
        <v>24563</v>
      </c>
      <c r="W31" s="260" t="s">
        <v>390</v>
      </c>
    </row>
    <row r="32" spans="1:23" x14ac:dyDescent="0.2">
      <c r="A32" s="280">
        <v>105</v>
      </c>
      <c r="B32" s="283">
        <v>105474</v>
      </c>
      <c r="C32" s="363" t="str">
        <f>IFERROR(VLOOKUP($B32,CIO_1,2,0),"")</f>
        <v>ANALISIS CLORO RESIDUAL LIBRE</v>
      </c>
      <c r="D32" s="364"/>
      <c r="E32" s="278" t="s">
        <v>219</v>
      </c>
      <c r="F32" s="277"/>
      <c r="G32" s="276">
        <v>20125</v>
      </c>
      <c r="H32" s="275" t="s">
        <v>226</v>
      </c>
      <c r="I32" s="274" t="s">
        <v>363</v>
      </c>
      <c r="J32" s="273">
        <v>29000</v>
      </c>
      <c r="K32" s="272" t="s">
        <v>369</v>
      </c>
      <c r="L32" s="271" t="s">
        <v>363</v>
      </c>
      <c r="M32" s="270"/>
      <c r="N32" s="269"/>
      <c r="O32" s="268"/>
      <c r="P32" s="267"/>
      <c r="Q32" s="266"/>
      <c r="R32" s="265"/>
      <c r="S32" s="264"/>
      <c r="T32" s="263"/>
      <c r="U32" s="262"/>
      <c r="V32" s="261">
        <v>24563</v>
      </c>
      <c r="W32" s="260" t="s">
        <v>390</v>
      </c>
    </row>
    <row r="33" spans="1:25" x14ac:dyDescent="0.2">
      <c r="A33" s="282">
        <v>106</v>
      </c>
      <c r="B33" s="283">
        <v>105128</v>
      </c>
      <c r="C33" s="363" t="str">
        <f>IFERROR(VLOOKUP($B33,CIO_1,2,0),"")</f>
        <v>CONDUCTIVIDAD Análisis Aguas Superficiales</v>
      </c>
      <c r="D33" s="364"/>
      <c r="E33" s="278" t="s">
        <v>219</v>
      </c>
      <c r="F33" s="277"/>
      <c r="G33" s="276">
        <v>17969</v>
      </c>
      <c r="H33" s="275" t="s">
        <v>226</v>
      </c>
      <c r="I33" s="274" t="s">
        <v>363</v>
      </c>
      <c r="J33" s="273">
        <v>29000</v>
      </c>
      <c r="K33" s="272" t="s">
        <v>369</v>
      </c>
      <c r="L33" s="271" t="s">
        <v>363</v>
      </c>
      <c r="M33" s="270"/>
      <c r="N33" s="269"/>
      <c r="O33" s="268"/>
      <c r="P33" s="267"/>
      <c r="Q33" s="266"/>
      <c r="R33" s="265"/>
      <c r="S33" s="264"/>
      <c r="T33" s="263"/>
      <c r="U33" s="262"/>
      <c r="V33" s="261">
        <v>23485</v>
      </c>
      <c r="W33" s="260" t="s">
        <v>390</v>
      </c>
    </row>
    <row r="34" spans="1:25" x14ac:dyDescent="0.2">
      <c r="A34" s="280">
        <v>107</v>
      </c>
      <c r="B34" s="283">
        <v>105130</v>
      </c>
      <c r="C34" s="363" t="str">
        <f>IFERROR(VLOOKUP($B34,CIO_1,2,0),"")</f>
        <v>ALUMINIO Análisis Aguas Superficiales Piscina</v>
      </c>
      <c r="D34" s="364"/>
      <c r="E34" s="278" t="s">
        <v>372</v>
      </c>
      <c r="F34" s="277"/>
      <c r="G34" s="276">
        <v>35319</v>
      </c>
      <c r="H34" s="275" t="s">
        <v>226</v>
      </c>
      <c r="I34" s="274" t="s">
        <v>363</v>
      </c>
      <c r="J34" s="273">
        <v>29000</v>
      </c>
      <c r="K34" s="272" t="s">
        <v>369</v>
      </c>
      <c r="L34" s="271" t="s">
        <v>363</v>
      </c>
      <c r="M34" s="270"/>
      <c r="N34" s="269"/>
      <c r="O34" s="268"/>
      <c r="P34" s="267"/>
      <c r="Q34" s="266"/>
      <c r="R34" s="265"/>
      <c r="S34" s="264"/>
      <c r="T34" s="263"/>
      <c r="U34" s="262"/>
      <c r="V34" s="261">
        <v>32160</v>
      </c>
      <c r="W34" s="260" t="s">
        <v>390</v>
      </c>
    </row>
    <row r="35" spans="1:25" x14ac:dyDescent="0.2">
      <c r="A35" s="284">
        <v>108</v>
      </c>
      <c r="B35" s="283" t="s">
        <v>371</v>
      </c>
      <c r="C35" s="363" t="s">
        <v>370</v>
      </c>
      <c r="D35" s="364"/>
      <c r="E35" s="278" t="s">
        <v>219</v>
      </c>
      <c r="F35" s="277"/>
      <c r="G35" s="276">
        <v>24871</v>
      </c>
      <c r="H35" s="275" t="s">
        <v>226</v>
      </c>
      <c r="I35" s="274" t="s">
        <v>363</v>
      </c>
      <c r="J35" s="273">
        <v>29000</v>
      </c>
      <c r="K35" s="272" t="s">
        <v>369</v>
      </c>
      <c r="L35" s="271" t="s">
        <v>363</v>
      </c>
      <c r="M35" s="270"/>
      <c r="N35" s="269"/>
      <c r="O35" s="268"/>
      <c r="P35" s="267"/>
      <c r="Q35" s="266"/>
      <c r="R35" s="265"/>
      <c r="S35" s="264"/>
      <c r="T35" s="263"/>
      <c r="U35" s="262"/>
      <c r="V35" s="261">
        <v>26936</v>
      </c>
      <c r="W35" s="260" t="s">
        <v>390</v>
      </c>
    </row>
    <row r="36" spans="1:25" x14ac:dyDescent="0.2">
      <c r="A36" s="282">
        <v>109</v>
      </c>
      <c r="B36" s="283">
        <v>105134</v>
      </c>
      <c r="C36" s="363" t="str">
        <f t="shared" ref="C36:C44" si="3">IFERROR(VLOOKUP($B36,CIO_1,2,0),"")</f>
        <v>HIERRO TOTAL Análisis Aguas Superficiales</v>
      </c>
      <c r="D36" s="364"/>
      <c r="E36" s="278" t="s">
        <v>365</v>
      </c>
      <c r="F36" s="277"/>
      <c r="G36" s="276">
        <v>35700</v>
      </c>
      <c r="H36" s="275" t="s">
        <v>226</v>
      </c>
      <c r="I36" s="274" t="s">
        <v>363</v>
      </c>
      <c r="J36" s="273">
        <v>47000</v>
      </c>
      <c r="K36" s="272" t="s">
        <v>369</v>
      </c>
      <c r="L36" s="271" t="s">
        <v>363</v>
      </c>
      <c r="M36" s="270"/>
      <c r="N36" s="269"/>
      <c r="O36" s="268"/>
      <c r="P36" s="267"/>
      <c r="Q36" s="266"/>
      <c r="R36" s="265"/>
      <c r="S36" s="264"/>
      <c r="T36" s="263"/>
      <c r="U36" s="262"/>
      <c r="V36" s="261">
        <v>41350</v>
      </c>
      <c r="W36" s="260" t="s">
        <v>390</v>
      </c>
    </row>
    <row r="37" spans="1:25" x14ac:dyDescent="0.2">
      <c r="A37" s="280">
        <v>110</v>
      </c>
      <c r="B37" s="283">
        <v>105135</v>
      </c>
      <c r="C37" s="363" t="str">
        <f t="shared" si="3"/>
        <v>PLATA Análisis Aguas Superficiales Piscina</v>
      </c>
      <c r="D37" s="364"/>
      <c r="E37" s="278" t="s">
        <v>365</v>
      </c>
      <c r="F37" s="277"/>
      <c r="G37" s="276">
        <v>39734</v>
      </c>
      <c r="H37" s="275" t="s">
        <v>226</v>
      </c>
      <c r="I37" s="274" t="s">
        <v>363</v>
      </c>
      <c r="J37" s="273">
        <v>29000</v>
      </c>
      <c r="K37" s="272" t="s">
        <v>369</v>
      </c>
      <c r="L37" s="271" t="s">
        <v>363</v>
      </c>
      <c r="M37" s="270"/>
      <c r="N37" s="269"/>
      <c r="O37" s="268"/>
      <c r="P37" s="267"/>
      <c r="Q37" s="266"/>
      <c r="R37" s="265"/>
      <c r="S37" s="264"/>
      <c r="T37" s="263"/>
      <c r="U37" s="262"/>
      <c r="V37" s="261">
        <v>34367</v>
      </c>
      <c r="W37" s="260" t="s">
        <v>390</v>
      </c>
    </row>
    <row r="38" spans="1:25" x14ac:dyDescent="0.2">
      <c r="A38" s="282">
        <v>111</v>
      </c>
      <c r="B38" s="283">
        <v>105138</v>
      </c>
      <c r="C38" s="363" t="str">
        <f t="shared" si="3"/>
        <v>RECUENTO HETEROTROFOS Análisis Aguas</v>
      </c>
      <c r="D38" s="364"/>
      <c r="E38" s="278" t="s">
        <v>365</v>
      </c>
      <c r="F38" s="277"/>
      <c r="G38" s="276">
        <v>33320</v>
      </c>
      <c r="H38" s="275" t="s">
        <v>226</v>
      </c>
      <c r="I38" s="274" t="s">
        <v>363</v>
      </c>
      <c r="J38" s="273">
        <v>29000</v>
      </c>
      <c r="K38" s="272" t="s">
        <v>369</v>
      </c>
      <c r="L38" s="271" t="s">
        <v>363</v>
      </c>
      <c r="M38" s="270"/>
      <c r="N38" s="269"/>
      <c r="O38" s="268"/>
      <c r="P38" s="267"/>
      <c r="Q38" s="266"/>
      <c r="R38" s="265"/>
      <c r="S38" s="264"/>
      <c r="T38" s="263"/>
      <c r="U38" s="262"/>
      <c r="V38" s="261">
        <v>31160</v>
      </c>
      <c r="W38" s="260" t="s">
        <v>390</v>
      </c>
    </row>
    <row r="39" spans="1:25" x14ac:dyDescent="0.2">
      <c r="A39" s="280">
        <v>112</v>
      </c>
      <c r="B39" s="283">
        <v>105739</v>
      </c>
      <c r="C39" s="363" t="str">
        <f t="shared" si="3"/>
        <v>M-RECUENTO DE ESCHERICHIA COLI</v>
      </c>
      <c r="D39" s="364"/>
      <c r="E39" s="278" t="s">
        <v>365</v>
      </c>
      <c r="F39" s="277"/>
      <c r="G39" s="276">
        <v>41650</v>
      </c>
      <c r="H39" s="275" t="s">
        <v>226</v>
      </c>
      <c r="I39" s="274" t="s">
        <v>363</v>
      </c>
      <c r="J39" s="273">
        <v>29000</v>
      </c>
      <c r="K39" s="272" t="s">
        <v>369</v>
      </c>
      <c r="L39" s="271" t="s">
        <v>363</v>
      </c>
      <c r="M39" s="270"/>
      <c r="N39" s="269"/>
      <c r="O39" s="268"/>
      <c r="P39" s="267"/>
      <c r="Q39" s="266"/>
      <c r="R39" s="265"/>
      <c r="S39" s="264"/>
      <c r="T39" s="263"/>
      <c r="U39" s="262"/>
      <c r="V39" s="261">
        <v>35325</v>
      </c>
      <c r="W39" s="260" t="s">
        <v>390</v>
      </c>
    </row>
    <row r="40" spans="1:25" x14ac:dyDescent="0.2">
      <c r="A40" s="284">
        <v>113</v>
      </c>
      <c r="B40" s="283">
        <v>105142</v>
      </c>
      <c r="C40" s="363" t="str">
        <f t="shared" si="3"/>
        <v>PSEUDOMONA AEROUGINOSA Análisis Aguas</v>
      </c>
      <c r="D40" s="364"/>
      <c r="E40" s="278" t="s">
        <v>365</v>
      </c>
      <c r="F40" s="277"/>
      <c r="G40" s="276">
        <v>41650</v>
      </c>
      <c r="H40" s="275" t="s">
        <v>226</v>
      </c>
      <c r="I40" s="274" t="s">
        <v>363</v>
      </c>
      <c r="J40" s="273">
        <v>29000</v>
      </c>
      <c r="K40" s="272" t="s">
        <v>369</v>
      </c>
      <c r="L40" s="271" t="s">
        <v>363</v>
      </c>
      <c r="M40" s="270"/>
      <c r="N40" s="269"/>
      <c r="O40" s="268"/>
      <c r="P40" s="267"/>
      <c r="Q40" s="266"/>
      <c r="R40" s="265"/>
      <c r="S40" s="264"/>
      <c r="T40" s="263"/>
      <c r="U40" s="262"/>
      <c r="V40" s="261">
        <v>35325</v>
      </c>
      <c r="W40" s="260" t="s">
        <v>390</v>
      </c>
    </row>
    <row r="41" spans="1:25" x14ac:dyDescent="0.2">
      <c r="A41" s="282">
        <v>114</v>
      </c>
      <c r="B41" s="283">
        <v>105476</v>
      </c>
      <c r="C41" s="363" t="str">
        <f t="shared" si="3"/>
        <v>ANALISIS HONGO LEVADURAS Y</v>
      </c>
      <c r="D41" s="364"/>
      <c r="E41" s="278" t="s">
        <v>365</v>
      </c>
      <c r="F41" s="277"/>
      <c r="G41" s="276">
        <v>41650</v>
      </c>
      <c r="H41" s="275" t="s">
        <v>226</v>
      </c>
      <c r="I41" s="274" t="s">
        <v>363</v>
      </c>
      <c r="J41" s="273">
        <v>47000</v>
      </c>
      <c r="K41" s="272" t="s">
        <v>369</v>
      </c>
      <c r="L41" s="271" t="s">
        <v>363</v>
      </c>
      <c r="M41" s="270"/>
      <c r="N41" s="269"/>
      <c r="O41" s="268"/>
      <c r="P41" s="267"/>
      <c r="Q41" s="266"/>
      <c r="R41" s="265"/>
      <c r="S41" s="264"/>
      <c r="T41" s="263"/>
      <c r="U41" s="262"/>
      <c r="V41" s="261">
        <v>44325</v>
      </c>
      <c r="W41" s="260" t="s">
        <v>390</v>
      </c>
    </row>
    <row r="42" spans="1:25" x14ac:dyDescent="0.2">
      <c r="A42" s="284">
        <v>117</v>
      </c>
      <c r="B42" s="283">
        <v>105140</v>
      </c>
      <c r="C42" s="363" t="str">
        <f t="shared" si="3"/>
        <v>Hidrolavadora grande 10.7 HP</v>
      </c>
      <c r="D42" s="364"/>
      <c r="E42" s="278" t="s">
        <v>219</v>
      </c>
      <c r="F42" s="277"/>
      <c r="G42" s="276">
        <v>6902000</v>
      </c>
      <c r="H42" s="275" t="s">
        <v>226</v>
      </c>
      <c r="I42" s="274" t="s">
        <v>363</v>
      </c>
      <c r="J42" s="273">
        <v>4581500</v>
      </c>
      <c r="K42" s="272" t="s">
        <v>368</v>
      </c>
      <c r="L42" s="271" t="s">
        <v>340</v>
      </c>
      <c r="M42" s="270"/>
      <c r="N42" s="269"/>
      <c r="O42" s="268"/>
      <c r="P42" s="267"/>
      <c r="Q42" s="266"/>
      <c r="R42" s="265"/>
      <c r="S42" s="264"/>
      <c r="T42" s="263"/>
      <c r="U42" s="262"/>
      <c r="V42" s="261">
        <v>5741750</v>
      </c>
      <c r="W42" s="260" t="s">
        <v>390</v>
      </c>
    </row>
    <row r="43" spans="1:25" x14ac:dyDescent="0.2">
      <c r="A43" s="282">
        <v>118</v>
      </c>
      <c r="B43" s="281">
        <v>105156</v>
      </c>
      <c r="C43" s="363" t="str">
        <f t="shared" si="3"/>
        <v>Disco Secchi (Piscinas)</v>
      </c>
      <c r="D43" s="364"/>
      <c r="E43" s="278" t="s">
        <v>365</v>
      </c>
      <c r="F43" s="277"/>
      <c r="G43" s="276">
        <v>45220</v>
      </c>
      <c r="H43" s="275" t="s">
        <v>226</v>
      </c>
      <c r="I43" s="274" t="s">
        <v>363</v>
      </c>
      <c r="J43" s="273">
        <v>197990</v>
      </c>
      <c r="K43" s="272" t="s">
        <v>367</v>
      </c>
      <c r="L43" s="271" t="s">
        <v>340</v>
      </c>
      <c r="M43" s="270">
        <v>209900</v>
      </c>
      <c r="N43" s="269" t="s">
        <v>366</v>
      </c>
      <c r="O43" s="268" t="s">
        <v>340</v>
      </c>
      <c r="P43" s="267"/>
      <c r="Q43" s="266"/>
      <c r="R43" s="265"/>
      <c r="S43" s="264"/>
      <c r="T43" s="263"/>
      <c r="U43" s="262"/>
      <c r="V43" s="261">
        <v>203945</v>
      </c>
      <c r="W43" s="260" t="s">
        <v>390</v>
      </c>
    </row>
    <row r="44" spans="1:25" x14ac:dyDescent="0.2">
      <c r="A44" s="280">
        <v>119</v>
      </c>
      <c r="B44" s="279">
        <v>105146</v>
      </c>
      <c r="C44" s="363" t="str">
        <f t="shared" si="3"/>
        <v>Manguera plastica flotante 1.1/2" x 30"</v>
      </c>
      <c r="D44" s="364"/>
      <c r="E44" s="278" t="s">
        <v>365</v>
      </c>
      <c r="F44" s="277"/>
      <c r="G44" s="276">
        <v>285600</v>
      </c>
      <c r="H44" s="275"/>
      <c r="I44" s="274"/>
      <c r="J44" s="273"/>
      <c r="K44" s="272"/>
      <c r="L44" s="271"/>
      <c r="M44" s="270"/>
      <c r="N44" s="269"/>
      <c r="O44" s="268"/>
      <c r="P44" s="267"/>
      <c r="Q44" s="266"/>
      <c r="R44" s="265"/>
      <c r="S44" s="264"/>
      <c r="T44" s="263"/>
      <c r="U44" s="262"/>
      <c r="V44" s="261">
        <v>285600</v>
      </c>
      <c r="W44" s="260" t="s">
        <v>395</v>
      </c>
    </row>
    <row r="45" spans="1:25" x14ac:dyDescent="0.2">
      <c r="A45" s="259" t="s">
        <v>364</v>
      </c>
      <c r="B45" s="259"/>
      <c r="C45" s="259"/>
      <c r="D45" s="259"/>
      <c r="E45" s="259"/>
      <c r="F45" s="257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7"/>
      <c r="W45" s="257"/>
      <c r="Y45" s="230" t="s">
        <v>363</v>
      </c>
    </row>
    <row r="46" spans="1:25" s="234" customFormat="1" x14ac:dyDescent="0.2">
      <c r="A46" s="255" t="s">
        <v>362</v>
      </c>
      <c r="B46" s="254"/>
      <c r="C46" s="256"/>
      <c r="D46" s="255" t="s">
        <v>361</v>
      </c>
      <c r="E46" s="254"/>
      <c r="F46" s="251" t="s">
        <v>360</v>
      </c>
      <c r="G46" s="252"/>
      <c r="H46" s="253"/>
      <c r="I46" s="251" t="s">
        <v>359</v>
      </c>
      <c r="J46" s="252"/>
      <c r="K46" s="253"/>
      <c r="L46" s="251" t="s">
        <v>358</v>
      </c>
      <c r="M46" s="252"/>
      <c r="N46" s="253"/>
      <c r="O46" s="251" t="s">
        <v>357</v>
      </c>
      <c r="P46" s="252"/>
      <c r="Q46" s="253"/>
      <c r="R46" s="251" t="s">
        <v>356</v>
      </c>
      <c r="S46" s="252"/>
      <c r="T46" s="252"/>
      <c r="U46" s="250"/>
      <c r="V46" s="251" t="s">
        <v>355</v>
      </c>
      <c r="W46" s="250"/>
      <c r="Y46" s="234" t="s">
        <v>354</v>
      </c>
    </row>
    <row r="47" spans="1:25" s="234" customFormat="1" x14ac:dyDescent="0.2">
      <c r="A47" s="247" t="s">
        <v>353</v>
      </c>
      <c r="B47" s="245"/>
      <c r="C47" s="248"/>
      <c r="D47" s="247" t="s">
        <v>352</v>
      </c>
      <c r="E47" s="245"/>
      <c r="F47" s="244" t="s">
        <v>306</v>
      </c>
      <c r="G47" s="245"/>
      <c r="H47" s="246"/>
      <c r="I47" s="244" t="s">
        <v>351</v>
      </c>
      <c r="J47" s="245"/>
      <c r="K47" s="246"/>
      <c r="L47" s="244" t="s">
        <v>350</v>
      </c>
      <c r="M47" s="245"/>
      <c r="N47" s="246"/>
      <c r="O47" s="244" t="s">
        <v>349</v>
      </c>
      <c r="P47" s="245"/>
      <c r="Q47" s="246"/>
      <c r="R47" s="244" t="s">
        <v>348</v>
      </c>
      <c r="S47" s="245"/>
      <c r="T47" s="245"/>
      <c r="U47" s="243"/>
      <c r="V47" s="244" t="s">
        <v>347</v>
      </c>
      <c r="W47" s="243"/>
      <c r="Y47" s="234" t="s">
        <v>346</v>
      </c>
    </row>
    <row r="48" spans="1:25" s="234" customFormat="1" x14ac:dyDescent="0.2">
      <c r="A48" s="247" t="s">
        <v>345</v>
      </c>
      <c r="B48" s="245"/>
      <c r="C48" s="248"/>
      <c r="D48" s="247" t="s">
        <v>297</v>
      </c>
      <c r="E48" s="245"/>
      <c r="F48" s="244" t="s">
        <v>297</v>
      </c>
      <c r="G48" s="245"/>
      <c r="H48" s="246"/>
      <c r="I48" s="244" t="s">
        <v>297</v>
      </c>
      <c r="J48" s="245"/>
      <c r="K48" s="246"/>
      <c r="L48" s="244" t="s">
        <v>344</v>
      </c>
      <c r="M48" s="245"/>
      <c r="N48" s="246"/>
      <c r="O48" s="244" t="s">
        <v>343</v>
      </c>
      <c r="P48" s="245"/>
      <c r="Q48" s="246"/>
      <c r="R48" s="244" t="s">
        <v>342</v>
      </c>
      <c r="S48" s="245"/>
      <c r="T48" s="245"/>
      <c r="U48" s="243"/>
      <c r="V48" s="244" t="s">
        <v>341</v>
      </c>
      <c r="W48" s="243"/>
      <c r="Y48" s="234" t="s">
        <v>340</v>
      </c>
    </row>
    <row r="49" spans="1:23" s="234" customFormat="1" x14ac:dyDescent="0.2">
      <c r="A49" s="241" t="s">
        <v>339</v>
      </c>
      <c r="B49" s="240"/>
      <c r="C49" s="242"/>
      <c r="D49" s="241" t="s">
        <v>293</v>
      </c>
      <c r="E49" s="240"/>
      <c r="F49" s="236" t="s">
        <v>293</v>
      </c>
      <c r="G49" s="238"/>
      <c r="H49" s="239"/>
      <c r="I49" s="236" t="s">
        <v>293</v>
      </c>
      <c r="J49" s="237"/>
      <c r="K49" s="239"/>
      <c r="L49" s="236" t="s">
        <v>318</v>
      </c>
      <c r="M49" s="237"/>
      <c r="N49" s="239"/>
      <c r="O49" s="241" t="s">
        <v>295</v>
      </c>
      <c r="P49" s="238"/>
      <c r="Q49" s="239"/>
      <c r="R49" s="236" t="s">
        <v>318</v>
      </c>
      <c r="S49" s="238"/>
      <c r="T49" s="237"/>
      <c r="U49" s="235"/>
      <c r="V49" s="236" t="s">
        <v>318</v>
      </c>
      <c r="W49" s="235"/>
    </row>
    <row r="50" spans="1:23" s="234" customFormat="1" x14ac:dyDescent="0.2">
      <c r="A50" s="255" t="s">
        <v>223</v>
      </c>
      <c r="B50" s="254"/>
      <c r="C50" s="256"/>
      <c r="D50" s="255" t="s">
        <v>338</v>
      </c>
      <c r="E50" s="254"/>
      <c r="F50" s="251" t="s">
        <v>337</v>
      </c>
      <c r="G50" s="252"/>
      <c r="H50" s="253"/>
      <c r="I50" s="251" t="s">
        <v>336</v>
      </c>
      <c r="J50" s="252"/>
      <c r="K50" s="253"/>
      <c r="L50" s="251" t="s">
        <v>335</v>
      </c>
      <c r="M50" s="252"/>
      <c r="N50" s="253"/>
      <c r="O50" s="251" t="s">
        <v>334</v>
      </c>
      <c r="P50" s="252"/>
      <c r="Q50" s="253"/>
      <c r="R50" s="251" t="s">
        <v>333</v>
      </c>
      <c r="S50" s="252"/>
      <c r="T50" s="252"/>
      <c r="U50" s="250"/>
      <c r="V50" s="251" t="s">
        <v>332</v>
      </c>
      <c r="W50" s="250"/>
    </row>
    <row r="51" spans="1:23" s="234" customFormat="1" x14ac:dyDescent="0.2">
      <c r="A51" s="247" t="s">
        <v>331</v>
      </c>
      <c r="B51" s="245"/>
      <c r="C51" s="248"/>
      <c r="D51" s="247" t="s">
        <v>330</v>
      </c>
      <c r="E51" s="245"/>
      <c r="F51" s="244" t="s">
        <v>306</v>
      </c>
      <c r="G51" s="245"/>
      <c r="H51" s="246"/>
      <c r="I51" s="244" t="s">
        <v>329</v>
      </c>
      <c r="J51" s="245"/>
      <c r="K51" s="246"/>
      <c r="L51" s="244" t="s">
        <v>328</v>
      </c>
      <c r="M51" s="245"/>
      <c r="N51" s="246"/>
      <c r="O51" s="244" t="s">
        <v>327</v>
      </c>
      <c r="P51" s="245"/>
      <c r="Q51" s="246"/>
      <c r="R51" s="244" t="s">
        <v>326</v>
      </c>
      <c r="S51" s="245"/>
      <c r="T51" s="245"/>
      <c r="U51" s="243"/>
      <c r="V51" s="244" t="s">
        <v>325</v>
      </c>
      <c r="W51" s="243"/>
    </row>
    <row r="52" spans="1:23" s="234" customFormat="1" x14ac:dyDescent="0.2">
      <c r="A52" s="247" t="s">
        <v>324</v>
      </c>
      <c r="B52" s="245"/>
      <c r="C52" s="248"/>
      <c r="D52" s="247" t="s">
        <v>323</v>
      </c>
      <c r="E52" s="245"/>
      <c r="F52" s="244" t="s">
        <v>297</v>
      </c>
      <c r="G52" s="245"/>
      <c r="H52" s="246"/>
      <c r="I52" s="244" t="s">
        <v>322</v>
      </c>
      <c r="J52" s="245"/>
      <c r="K52" s="246"/>
      <c r="L52" s="244" t="s">
        <v>321</v>
      </c>
      <c r="M52" s="245"/>
      <c r="N52" s="246"/>
      <c r="O52" s="244" t="s">
        <v>320</v>
      </c>
      <c r="P52" s="245"/>
      <c r="Q52" s="246"/>
      <c r="R52" s="244" t="s">
        <v>319</v>
      </c>
      <c r="S52" s="245"/>
      <c r="T52" s="245"/>
      <c r="U52" s="243"/>
      <c r="V52" s="244" t="s">
        <v>297</v>
      </c>
      <c r="W52" s="243"/>
    </row>
    <row r="53" spans="1:23" s="234" customFormat="1" x14ac:dyDescent="0.2">
      <c r="A53" s="236" t="s">
        <v>318</v>
      </c>
      <c r="B53" s="240"/>
      <c r="C53" s="242"/>
      <c r="D53" s="241" t="s">
        <v>295</v>
      </c>
      <c r="E53" s="240"/>
      <c r="F53" s="236" t="s">
        <v>293</v>
      </c>
      <c r="G53" s="238"/>
      <c r="H53" s="239"/>
      <c r="I53" s="236" t="s">
        <v>317</v>
      </c>
      <c r="J53" s="237"/>
      <c r="K53" s="239"/>
      <c r="L53" s="241" t="s">
        <v>295</v>
      </c>
      <c r="M53" s="237"/>
      <c r="N53" s="239"/>
      <c r="O53" s="241" t="s">
        <v>295</v>
      </c>
      <c r="P53" s="238"/>
      <c r="Q53" s="239"/>
      <c r="R53" s="241" t="s">
        <v>295</v>
      </c>
      <c r="S53" s="238"/>
      <c r="T53" s="237"/>
      <c r="U53" s="235"/>
      <c r="V53" s="241" t="s">
        <v>295</v>
      </c>
      <c r="W53" s="235"/>
    </row>
    <row r="54" spans="1:23" s="234" customFormat="1" x14ac:dyDescent="0.2">
      <c r="A54" s="255" t="s">
        <v>316</v>
      </c>
      <c r="B54" s="254"/>
      <c r="C54" s="256"/>
      <c r="D54" s="255" t="s">
        <v>315</v>
      </c>
      <c r="E54" s="254"/>
      <c r="F54" s="251" t="s">
        <v>314</v>
      </c>
      <c r="G54" s="252"/>
      <c r="H54" s="253"/>
      <c r="I54" s="251" t="s">
        <v>313</v>
      </c>
      <c r="J54" s="252"/>
      <c r="K54" s="253"/>
      <c r="L54" s="251" t="s">
        <v>312</v>
      </c>
      <c r="M54" s="252"/>
      <c r="N54" s="253"/>
      <c r="O54" s="251" t="s">
        <v>311</v>
      </c>
      <c r="P54" s="252"/>
      <c r="Q54" s="253"/>
      <c r="R54" s="251" t="s">
        <v>310</v>
      </c>
      <c r="S54" s="252"/>
      <c r="T54" s="252"/>
      <c r="U54" s="250"/>
      <c r="V54" s="251" t="s">
        <v>309</v>
      </c>
      <c r="W54" s="250"/>
    </row>
    <row r="55" spans="1:23" s="234" customFormat="1" ht="36" x14ac:dyDescent="0.2">
      <c r="A55" s="247" t="s">
        <v>308</v>
      </c>
      <c r="B55" s="245"/>
      <c r="C55" s="248"/>
      <c r="D55" s="249" t="s">
        <v>307</v>
      </c>
      <c r="E55" s="245"/>
      <c r="F55" s="244" t="s">
        <v>306</v>
      </c>
      <c r="G55" s="245"/>
      <c r="H55" s="246"/>
      <c r="I55" s="244" t="s">
        <v>305</v>
      </c>
      <c r="J55" s="245"/>
      <c r="K55" s="246"/>
      <c r="L55" s="244" t="s">
        <v>304</v>
      </c>
      <c r="M55" s="245"/>
      <c r="N55" s="246"/>
      <c r="O55" s="244" t="s">
        <v>303</v>
      </c>
      <c r="P55" s="245"/>
      <c r="Q55" s="246"/>
      <c r="R55" s="244" t="s">
        <v>302</v>
      </c>
      <c r="S55" s="245"/>
      <c r="T55" s="245"/>
      <c r="U55" s="243"/>
      <c r="V55" s="244" t="s">
        <v>301</v>
      </c>
      <c r="W55" s="243"/>
    </row>
    <row r="56" spans="1:23" s="234" customFormat="1" x14ac:dyDescent="0.2">
      <c r="A56" s="247" t="s">
        <v>300</v>
      </c>
      <c r="B56" s="245"/>
      <c r="C56" s="248"/>
      <c r="D56" s="247" t="s">
        <v>299</v>
      </c>
      <c r="E56" s="245"/>
      <c r="F56" s="244" t="s">
        <v>297</v>
      </c>
      <c r="G56" s="245"/>
      <c r="H56" s="246"/>
      <c r="I56" s="244" t="s">
        <v>297</v>
      </c>
      <c r="J56" s="245"/>
      <c r="K56" s="246"/>
      <c r="L56" s="244" t="s">
        <v>298</v>
      </c>
      <c r="M56" s="245"/>
      <c r="N56" s="246"/>
      <c r="O56" s="244" t="s">
        <v>297</v>
      </c>
      <c r="P56" s="245"/>
      <c r="Q56" s="246"/>
      <c r="R56" s="244" t="s">
        <v>297</v>
      </c>
      <c r="S56" s="245"/>
      <c r="T56" s="245"/>
      <c r="U56" s="243"/>
      <c r="V56" s="244" t="s">
        <v>296</v>
      </c>
      <c r="W56" s="243"/>
    </row>
    <row r="57" spans="1:23" s="234" customFormat="1" x14ac:dyDescent="0.2">
      <c r="A57" s="241" t="s">
        <v>295</v>
      </c>
      <c r="B57" s="240"/>
      <c r="C57" s="242"/>
      <c r="D57" s="241" t="s">
        <v>294</v>
      </c>
      <c r="E57" s="240"/>
      <c r="F57" s="236" t="s">
        <v>293</v>
      </c>
      <c r="G57" s="238"/>
      <c r="H57" s="239"/>
      <c r="I57" s="236" t="s">
        <v>292</v>
      </c>
      <c r="J57" s="237"/>
      <c r="K57" s="239"/>
      <c r="L57" s="236" t="s">
        <v>291</v>
      </c>
      <c r="M57" s="237"/>
      <c r="N57" s="239"/>
      <c r="O57" s="236" t="s">
        <v>290</v>
      </c>
      <c r="P57" s="238"/>
      <c r="Q57" s="239"/>
      <c r="R57" s="236" t="s">
        <v>290</v>
      </c>
      <c r="S57" s="238"/>
      <c r="T57" s="237"/>
      <c r="U57" s="235"/>
      <c r="V57" s="236" t="s">
        <v>290</v>
      </c>
      <c r="W57" s="235"/>
    </row>
    <row r="58" spans="1:23" x14ac:dyDescent="0.2">
      <c r="B58" s="233"/>
      <c r="C58" s="232"/>
      <c r="D58" s="232"/>
    </row>
    <row r="59" spans="1:23" x14ac:dyDescent="0.2">
      <c r="B59" s="233"/>
      <c r="C59" s="232"/>
      <c r="D59" s="232"/>
    </row>
    <row r="60" spans="1:23" x14ac:dyDescent="0.2">
      <c r="B60" s="233"/>
      <c r="C60" s="232"/>
      <c r="D60" s="232"/>
    </row>
    <row r="61" spans="1:23" x14ac:dyDescent="0.2">
      <c r="B61" s="233"/>
      <c r="C61" s="232"/>
      <c r="D61" s="232"/>
    </row>
    <row r="62" spans="1:23" x14ac:dyDescent="0.2">
      <c r="B62" s="233"/>
      <c r="C62" s="232"/>
      <c r="D62" s="232"/>
    </row>
    <row r="63" spans="1:23" x14ac:dyDescent="0.2">
      <c r="B63" s="233"/>
      <c r="C63" s="232"/>
      <c r="D63" s="232"/>
    </row>
    <row r="64" spans="1:23" x14ac:dyDescent="0.2">
      <c r="B64" s="233"/>
      <c r="C64" s="232"/>
      <c r="D64" s="232"/>
    </row>
    <row r="65" spans="2:4" x14ac:dyDescent="0.2">
      <c r="B65" s="233"/>
      <c r="C65" s="232"/>
      <c r="D65" s="232"/>
    </row>
    <row r="66" spans="2:4" x14ac:dyDescent="0.2">
      <c r="B66" s="233"/>
      <c r="C66" s="232"/>
      <c r="D66" s="232"/>
    </row>
    <row r="67" spans="2:4" x14ac:dyDescent="0.2">
      <c r="B67" s="233"/>
      <c r="C67" s="232"/>
      <c r="D67" s="232"/>
    </row>
    <row r="68" spans="2:4" x14ac:dyDescent="0.2">
      <c r="B68" s="233"/>
      <c r="C68" s="232"/>
      <c r="D68" s="232"/>
    </row>
    <row r="69" spans="2:4" x14ac:dyDescent="0.2">
      <c r="B69" s="233"/>
      <c r="C69" s="232"/>
      <c r="D69" s="232"/>
    </row>
    <row r="70" spans="2:4" x14ac:dyDescent="0.2">
      <c r="B70" s="233"/>
      <c r="C70" s="232"/>
      <c r="D70" s="232"/>
    </row>
    <row r="71" spans="2:4" x14ac:dyDescent="0.2"/>
    <row r="72" spans="2:4" x14ac:dyDescent="0.2"/>
    <row r="73" spans="2:4" x14ac:dyDescent="0.2"/>
    <row r="74" spans="2:4" x14ac:dyDescent="0.2"/>
    <row r="75" spans="2:4" x14ac:dyDescent="0.2"/>
    <row r="76" spans="2:4" x14ac:dyDescent="0.2"/>
    <row r="77" spans="2:4" x14ac:dyDescent="0.2"/>
    <row r="78" spans="2:4" x14ac:dyDescent="0.2"/>
    <row r="79" spans="2:4" x14ac:dyDescent="0.2"/>
    <row r="80" spans="2:4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</sheetData>
  <sheetProtection insertRows="0" selectLockedCells="1"/>
  <autoFilter ref="A5:W57" xr:uid="{00000000-0009-0000-0000-000003000000}">
    <filterColumn colId="0">
      <colorFilter dxfId="1"/>
    </filterColumn>
    <filterColumn colId="2" showButton="0"/>
  </autoFilter>
  <mergeCells count="46">
    <mergeCell ref="C28:D28"/>
    <mergeCell ref="C29:D29"/>
    <mergeCell ref="C30:D30"/>
    <mergeCell ref="C31:D31"/>
    <mergeCell ref="C27:D27"/>
    <mergeCell ref="C22:D22"/>
    <mergeCell ref="C24:D24"/>
    <mergeCell ref="C25:D25"/>
    <mergeCell ref="C23:D23"/>
    <mergeCell ref="C26:D26"/>
    <mergeCell ref="C44:D44"/>
    <mergeCell ref="C32:D32"/>
    <mergeCell ref="C33:D33"/>
    <mergeCell ref="C41:D41"/>
    <mergeCell ref="C42:D42"/>
    <mergeCell ref="C40:D40"/>
    <mergeCell ref="C38:D38"/>
    <mergeCell ref="C39:D39"/>
    <mergeCell ref="C43:D43"/>
    <mergeCell ref="C34:D34"/>
    <mergeCell ref="C35:D35"/>
    <mergeCell ref="C36:D36"/>
    <mergeCell ref="C37:D37"/>
    <mergeCell ref="C21:D21"/>
    <mergeCell ref="C19:D19"/>
    <mergeCell ref="C20:D20"/>
    <mergeCell ref="C18:D18"/>
    <mergeCell ref="C16:D16"/>
    <mergeCell ref="C17:D17"/>
    <mergeCell ref="C13:D13"/>
    <mergeCell ref="C14:D14"/>
    <mergeCell ref="C11:D11"/>
    <mergeCell ref="C12:D12"/>
    <mergeCell ref="C9:D9"/>
    <mergeCell ref="C10:D10"/>
    <mergeCell ref="C7:D7"/>
    <mergeCell ref="C8:D8"/>
    <mergeCell ref="C5:D5"/>
    <mergeCell ref="C6:D6"/>
    <mergeCell ref="A1:W1"/>
    <mergeCell ref="A2:W2"/>
    <mergeCell ref="A3:W3"/>
    <mergeCell ref="A4:D4"/>
    <mergeCell ref="E4:J4"/>
    <mergeCell ref="K4:P4"/>
    <mergeCell ref="Q4:W4"/>
  </mergeCells>
  <conditionalFormatting sqref="V6:V44">
    <cfRule type="cellIs" dxfId="0" priority="1" operator="equal">
      <formula>0</formula>
    </cfRule>
  </conditionalFormatting>
  <dataValidations disablePrompts="1" count="1">
    <dataValidation type="list" allowBlank="1" showInputMessage="1" showErrorMessage="1" sqref="L6:L44 O6:O44 U6:U44 I6:I44 R6:R44" xr:uid="{00000000-0002-0000-0300-000000000000}">
      <formula1>$Y$45:$Y$48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119" scale="58" orientation="landscape" r:id="rId1"/>
  <headerFooter>
    <oddFooter>&amp;R&amp;"Arial,Normal"&amp;8formato ASIGNACION DE INSUMOS Y REGISTRO DE ACTUALIZACION V-3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J81"/>
  <sheetViews>
    <sheetView view="pageBreakPreview" topLeftCell="A52" zoomScaleSheetLayoutView="100" workbookViewId="0">
      <selection activeCell="H67" sqref="H67:O67"/>
    </sheetView>
  </sheetViews>
  <sheetFormatPr baseColWidth="10" defaultColWidth="11.42578125" defaultRowHeight="11.25" x14ac:dyDescent="0.2"/>
  <cols>
    <col min="1" max="1" width="6.5703125" style="29" customWidth="1"/>
    <col min="2" max="2" width="5.42578125" style="30" customWidth="1"/>
    <col min="3" max="3" width="38.7109375" style="29" customWidth="1"/>
    <col min="4" max="4" width="14.42578125" style="31" bestFit="1" customWidth="1"/>
    <col min="5" max="5" width="11.28515625" style="29" bestFit="1" customWidth="1"/>
    <col min="6" max="6" width="12" style="31" bestFit="1" customWidth="1"/>
    <col min="7" max="7" width="11.28515625" style="29" bestFit="1" customWidth="1"/>
    <col min="8" max="8" width="14.5703125" style="31" bestFit="1" customWidth="1"/>
    <col min="9" max="9" width="11.28515625" style="29" bestFit="1" customWidth="1"/>
    <col min="10" max="10" width="14.5703125" style="32" bestFit="1" customWidth="1"/>
    <col min="11" max="11" width="11.28515625" style="29" bestFit="1" customWidth="1"/>
    <col min="12" max="12" width="14.5703125" style="31" bestFit="1" customWidth="1"/>
    <col min="13" max="13" width="11.28515625" style="29" bestFit="1" customWidth="1"/>
    <col min="14" max="14" width="11.28515625" style="31" bestFit="1" customWidth="1"/>
    <col min="15" max="15" width="11.28515625" style="29" bestFit="1" customWidth="1"/>
    <col min="16" max="16" width="12" style="31" bestFit="1" customWidth="1"/>
    <col min="17" max="17" width="11.28515625" style="29" bestFit="1" customWidth="1"/>
    <col min="18" max="18" width="11.28515625" style="31" bestFit="1" customWidth="1"/>
    <col min="19" max="27" width="11.28515625" style="31" customWidth="1"/>
    <col min="28" max="28" width="12.28515625" style="31" bestFit="1" customWidth="1"/>
    <col min="29" max="29" width="11.28515625" style="31" customWidth="1"/>
    <col min="30" max="30" width="12.28515625" style="31" bestFit="1" customWidth="1"/>
    <col min="31" max="31" width="11.28515625" style="31" customWidth="1"/>
    <col min="32" max="32" width="12.28515625" style="31" bestFit="1" customWidth="1"/>
    <col min="33" max="33" width="16.7109375" style="31" customWidth="1"/>
    <col min="34" max="16384" width="11.42578125" style="29"/>
  </cols>
  <sheetData>
    <row r="1" spans="2:34" customFormat="1" ht="12.75" x14ac:dyDescent="0.2"/>
    <row r="2" spans="2:34" customFormat="1" ht="12.75" x14ac:dyDescent="0.2">
      <c r="C2" s="29"/>
      <c r="D2" s="129" t="s">
        <v>244</v>
      </c>
    </row>
    <row r="3" spans="2:34" customFormat="1" ht="12.75" x14ac:dyDescent="0.2">
      <c r="C3" s="29"/>
      <c r="D3" s="130" t="s">
        <v>245</v>
      </c>
    </row>
    <row r="4" spans="2:34" customFormat="1" ht="12.75" x14ac:dyDescent="0.2">
      <c r="C4" s="29"/>
      <c r="D4" s="130" t="s">
        <v>246</v>
      </c>
    </row>
    <row r="5" spans="2:34" customFormat="1" ht="12.75" x14ac:dyDescent="0.2">
      <c r="C5" s="29"/>
      <c r="D5" s="1" t="s">
        <v>248</v>
      </c>
    </row>
    <row r="6" spans="2:34" customFormat="1" ht="12.75" x14ac:dyDescent="0.2">
      <c r="D6" s="140" t="s">
        <v>206</v>
      </c>
      <c r="S6" s="434" t="s">
        <v>266</v>
      </c>
      <c r="T6" s="449"/>
      <c r="U6" s="449"/>
      <c r="V6" s="449"/>
      <c r="W6" s="449"/>
      <c r="X6" s="449"/>
      <c r="Y6" s="449"/>
      <c r="Z6" s="449"/>
      <c r="AA6" s="434" t="s">
        <v>284</v>
      </c>
      <c r="AB6" s="434"/>
      <c r="AC6" s="434"/>
      <c r="AD6" s="434"/>
      <c r="AE6" s="434"/>
      <c r="AF6" s="434"/>
    </row>
    <row r="7" spans="2:34" ht="33.75" customHeight="1" x14ac:dyDescent="0.2">
      <c r="B7" s="413" t="s">
        <v>45</v>
      </c>
      <c r="C7" s="413" t="s">
        <v>46</v>
      </c>
      <c r="D7" s="422" t="s">
        <v>47</v>
      </c>
      <c r="E7" s="413" t="s">
        <v>53</v>
      </c>
      <c r="F7" s="413"/>
      <c r="G7" s="413" t="s">
        <v>54</v>
      </c>
      <c r="H7" s="413"/>
      <c r="I7" s="422" t="s">
        <v>205</v>
      </c>
      <c r="J7" s="413"/>
      <c r="K7" s="411" t="s">
        <v>250</v>
      </c>
      <c r="L7" s="412"/>
      <c r="M7" s="411" t="s">
        <v>251</v>
      </c>
      <c r="N7" s="412"/>
      <c r="O7" s="411" t="s">
        <v>252</v>
      </c>
      <c r="P7" s="412"/>
      <c r="Q7" s="413" t="s">
        <v>55</v>
      </c>
      <c r="R7" s="414"/>
      <c r="S7" s="451" t="s">
        <v>49</v>
      </c>
      <c r="T7" s="451"/>
      <c r="U7" s="451" t="s">
        <v>50</v>
      </c>
      <c r="V7" s="451"/>
      <c r="W7" s="451" t="s">
        <v>51</v>
      </c>
      <c r="X7" s="451"/>
      <c r="Y7" s="451" t="s">
        <v>52</v>
      </c>
      <c r="Z7" s="451"/>
      <c r="AA7" s="453" t="s">
        <v>267</v>
      </c>
      <c r="AB7" s="448"/>
      <c r="AC7" s="414" t="s">
        <v>268</v>
      </c>
      <c r="AD7" s="448"/>
      <c r="AE7" s="411" t="s">
        <v>269</v>
      </c>
      <c r="AF7" s="412"/>
      <c r="AG7" s="415" t="s">
        <v>254</v>
      </c>
      <c r="AH7" s="33"/>
    </row>
    <row r="8" spans="2:34" ht="13.5" customHeight="1" x14ac:dyDescent="0.2">
      <c r="B8" s="413"/>
      <c r="C8" s="413"/>
      <c r="D8" s="413"/>
      <c r="E8" s="143" t="s">
        <v>236</v>
      </c>
      <c r="F8" s="135" t="s">
        <v>253</v>
      </c>
      <c r="G8" s="143" t="s">
        <v>236</v>
      </c>
      <c r="H8" s="135" t="s">
        <v>253</v>
      </c>
      <c r="I8" s="143" t="s">
        <v>236</v>
      </c>
      <c r="J8" s="135" t="s">
        <v>253</v>
      </c>
      <c r="K8" s="143" t="s">
        <v>236</v>
      </c>
      <c r="L8" s="135" t="s">
        <v>253</v>
      </c>
      <c r="M8" s="143" t="s">
        <v>236</v>
      </c>
      <c r="N8" s="135" t="s">
        <v>253</v>
      </c>
      <c r="O8" s="143" t="s">
        <v>236</v>
      </c>
      <c r="P8" s="135" t="s">
        <v>253</v>
      </c>
      <c r="Q8" s="143" t="s">
        <v>236</v>
      </c>
      <c r="R8" s="135" t="s">
        <v>253</v>
      </c>
      <c r="S8" s="215" t="s">
        <v>236</v>
      </c>
      <c r="T8" s="134" t="s">
        <v>253</v>
      </c>
      <c r="U8" s="215" t="s">
        <v>236</v>
      </c>
      <c r="V8" s="134" t="s">
        <v>253</v>
      </c>
      <c r="W8" s="215" t="s">
        <v>236</v>
      </c>
      <c r="X8" s="134" t="s">
        <v>253</v>
      </c>
      <c r="Y8" s="215" t="s">
        <v>236</v>
      </c>
      <c r="Z8" s="134" t="s">
        <v>253</v>
      </c>
      <c r="AA8" s="143" t="s">
        <v>236</v>
      </c>
      <c r="AB8" s="135" t="s">
        <v>253</v>
      </c>
      <c r="AC8" s="143" t="s">
        <v>236</v>
      </c>
      <c r="AD8" s="135" t="s">
        <v>253</v>
      </c>
      <c r="AE8" s="143" t="s">
        <v>236</v>
      </c>
      <c r="AF8" s="135" t="s">
        <v>253</v>
      </c>
      <c r="AG8" s="416"/>
      <c r="AH8" s="33"/>
    </row>
    <row r="9" spans="2:34" ht="12.75" customHeight="1" x14ac:dyDescent="0.2">
      <c r="B9" s="413"/>
      <c r="C9" s="413"/>
      <c r="D9" s="414"/>
      <c r="E9" s="454" t="s">
        <v>203</v>
      </c>
      <c r="F9" s="455"/>
      <c r="G9" s="455"/>
      <c r="H9" s="455"/>
      <c r="I9" s="455"/>
      <c r="J9" s="455"/>
      <c r="K9" s="455"/>
      <c r="L9" s="455"/>
      <c r="M9" s="455"/>
      <c r="N9" s="455"/>
      <c r="O9" s="455"/>
      <c r="P9" s="455"/>
      <c r="Q9" s="455"/>
      <c r="R9" s="455"/>
      <c r="S9" s="455"/>
      <c r="T9" s="455"/>
      <c r="U9" s="455"/>
      <c r="V9" s="455"/>
      <c r="W9" s="455"/>
      <c r="X9" s="455"/>
      <c r="Y9" s="455"/>
      <c r="Z9" s="455"/>
      <c r="AA9" s="455"/>
      <c r="AB9" s="455"/>
      <c r="AC9" s="455"/>
      <c r="AD9" s="455"/>
      <c r="AE9" s="455"/>
      <c r="AF9" s="456"/>
      <c r="AG9" s="417"/>
      <c r="AH9" s="33"/>
    </row>
    <row r="10" spans="2:34" ht="12" x14ac:dyDescent="0.2">
      <c r="B10" s="34">
        <v>1</v>
      </c>
      <c r="C10" s="418" t="s">
        <v>57</v>
      </c>
      <c r="D10" s="418"/>
      <c r="E10" s="419"/>
      <c r="F10" s="419"/>
      <c r="G10" s="419"/>
      <c r="H10" s="419"/>
      <c r="I10" s="419"/>
      <c r="J10" s="419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8"/>
      <c r="AH10" s="33"/>
    </row>
    <row r="11" spans="2:34" ht="12" x14ac:dyDescent="0.2">
      <c r="B11" s="35" t="s">
        <v>58</v>
      </c>
      <c r="C11" s="36" t="s">
        <v>59</v>
      </c>
      <c r="D11" s="144">
        <f>+ROUND(1366200/1.19,0)</f>
        <v>1148067</v>
      </c>
      <c r="E11" s="38">
        <v>0</v>
      </c>
      <c r="F11" s="37">
        <f>+D11*E11</f>
        <v>0</v>
      </c>
      <c r="G11" s="38">
        <v>0</v>
      </c>
      <c r="H11" s="37">
        <f>+G11*D11</f>
        <v>0</v>
      </c>
      <c r="I11" s="38">
        <v>0</v>
      </c>
      <c r="J11" s="37">
        <f>+I11*D11</f>
        <v>0</v>
      </c>
      <c r="K11" s="38">
        <v>0</v>
      </c>
      <c r="L11" s="37">
        <f>+K11*D11</f>
        <v>0</v>
      </c>
      <c r="M11" s="38">
        <v>0</v>
      </c>
      <c r="N11" s="37">
        <f>+M11*D11</f>
        <v>0</v>
      </c>
      <c r="O11" s="38">
        <v>0</v>
      </c>
      <c r="P11" s="37">
        <f>+O11*D11</f>
        <v>0</v>
      </c>
      <c r="Q11" s="38">
        <v>0</v>
      </c>
      <c r="R11" s="37"/>
      <c r="S11" s="38">
        <v>1</v>
      </c>
      <c r="T11" s="37">
        <f>D11*S11</f>
        <v>1148067</v>
      </c>
      <c r="U11" s="38">
        <v>1</v>
      </c>
      <c r="V11" s="37">
        <f>+U11*D11</f>
        <v>1148067</v>
      </c>
      <c r="W11" s="38">
        <v>1</v>
      </c>
      <c r="X11" s="37">
        <f>+W11*D11</f>
        <v>1148067</v>
      </c>
      <c r="Y11" s="38">
        <v>1</v>
      </c>
      <c r="Z11" s="37">
        <f>+Y11*D11</f>
        <v>1148067</v>
      </c>
      <c r="AA11" s="41">
        <v>1</v>
      </c>
      <c r="AB11" s="37">
        <f>+AA11*D11</f>
        <v>1148067</v>
      </c>
      <c r="AC11" s="41">
        <v>1</v>
      </c>
      <c r="AD11" s="37">
        <f>+AC11*D11</f>
        <v>1148067</v>
      </c>
      <c r="AE11" s="41">
        <v>1</v>
      </c>
      <c r="AF11" s="37">
        <f>+AE11*D11</f>
        <v>1148067</v>
      </c>
      <c r="AG11" s="147">
        <v>105125</v>
      </c>
      <c r="AH11" s="33"/>
    </row>
    <row r="12" spans="2:34" ht="27.75" customHeight="1" x14ac:dyDescent="0.2">
      <c r="B12" s="35" t="s">
        <v>60</v>
      </c>
      <c r="C12" s="344" t="s">
        <v>61</v>
      </c>
      <c r="D12" s="144">
        <f>+ROUND(393600/1.19,0)</f>
        <v>330756</v>
      </c>
      <c r="E12" s="38">
        <v>0</v>
      </c>
      <c r="F12" s="37">
        <f t="shared" ref="F12:F22" si="0">+D12*E12</f>
        <v>0</v>
      </c>
      <c r="G12" s="38">
        <v>0</v>
      </c>
      <c r="H12" s="37">
        <f t="shared" ref="H12:H22" si="1">+G12*D12</f>
        <v>0</v>
      </c>
      <c r="I12" s="38">
        <v>0</v>
      </c>
      <c r="J12" s="37">
        <f t="shared" ref="J12:J22" si="2">+I12*D12</f>
        <v>0</v>
      </c>
      <c r="K12" s="38">
        <v>0</v>
      </c>
      <c r="L12" s="37">
        <f t="shared" ref="L12:L22" si="3">+K12*D12</f>
        <v>0</v>
      </c>
      <c r="M12" s="38">
        <v>0</v>
      </c>
      <c r="N12" s="37">
        <f t="shared" ref="N12:N22" si="4">+M12*D12</f>
        <v>0</v>
      </c>
      <c r="O12" s="38">
        <v>0</v>
      </c>
      <c r="P12" s="37">
        <f t="shared" ref="P12:P22" si="5">+O12*D12</f>
        <v>0</v>
      </c>
      <c r="Q12" s="38">
        <v>0</v>
      </c>
      <c r="R12" s="37"/>
      <c r="S12" s="38">
        <v>1</v>
      </c>
      <c r="T12" s="37">
        <f t="shared" ref="T12:T22" si="6">D12*S12</f>
        <v>330756</v>
      </c>
      <c r="U12" s="38">
        <v>1</v>
      </c>
      <c r="V12" s="37">
        <f t="shared" ref="V12:V22" si="7">+U12*D12</f>
        <v>330756</v>
      </c>
      <c r="W12" s="38">
        <v>0</v>
      </c>
      <c r="X12" s="37">
        <f t="shared" ref="X12:X22" si="8">+W12*D12</f>
        <v>0</v>
      </c>
      <c r="Y12" s="38"/>
      <c r="Z12" s="37">
        <f t="shared" ref="Z12:Z22" si="9">+Y12*D12</f>
        <v>0</v>
      </c>
      <c r="AA12" s="41">
        <v>1</v>
      </c>
      <c r="AB12" s="37">
        <f t="shared" ref="AB12:AB22" si="10">+AA12*D12</f>
        <v>330756</v>
      </c>
      <c r="AC12" s="41">
        <v>1</v>
      </c>
      <c r="AD12" s="37">
        <f t="shared" ref="AD12:AD22" si="11">+AC12*D12</f>
        <v>330756</v>
      </c>
      <c r="AE12" s="41">
        <v>1</v>
      </c>
      <c r="AF12" s="37">
        <f t="shared" ref="AF12:AF22" si="12">+AE12*D12</f>
        <v>330756</v>
      </c>
      <c r="AG12" s="147" t="s">
        <v>62</v>
      </c>
      <c r="AH12" s="33"/>
    </row>
    <row r="13" spans="2:34" ht="36" x14ac:dyDescent="0.2">
      <c r="B13" s="35" t="s">
        <v>63</v>
      </c>
      <c r="C13" s="344" t="s">
        <v>64</v>
      </c>
      <c r="D13" s="144">
        <f>+ROUND(64940/1.19,0)</f>
        <v>54571</v>
      </c>
      <c r="E13" s="38">
        <v>1</v>
      </c>
      <c r="F13" s="37">
        <f t="shared" si="0"/>
        <v>54571</v>
      </c>
      <c r="G13" s="38">
        <v>1</v>
      </c>
      <c r="H13" s="37">
        <f t="shared" si="1"/>
        <v>54571</v>
      </c>
      <c r="I13" s="38">
        <v>1</v>
      </c>
      <c r="J13" s="37">
        <f t="shared" si="2"/>
        <v>54571</v>
      </c>
      <c r="K13" s="145">
        <v>1</v>
      </c>
      <c r="L13" s="37">
        <f t="shared" si="3"/>
        <v>54571</v>
      </c>
      <c r="M13" s="38">
        <v>1</v>
      </c>
      <c r="N13" s="37">
        <f t="shared" si="4"/>
        <v>54571</v>
      </c>
      <c r="O13" s="145">
        <v>1</v>
      </c>
      <c r="P13" s="37">
        <f t="shared" si="5"/>
        <v>54571</v>
      </c>
      <c r="Q13" s="38">
        <v>1</v>
      </c>
      <c r="R13" s="37">
        <f t="shared" ref="R13:R20" si="13">D13*Q13</f>
        <v>54571</v>
      </c>
      <c r="S13" s="38">
        <v>0</v>
      </c>
      <c r="T13" s="37">
        <f t="shared" si="6"/>
        <v>0</v>
      </c>
      <c r="U13" s="38">
        <v>0</v>
      </c>
      <c r="V13" s="37">
        <f t="shared" si="7"/>
        <v>0</v>
      </c>
      <c r="W13" s="38">
        <v>1</v>
      </c>
      <c r="X13" s="37">
        <f t="shared" si="8"/>
        <v>54571</v>
      </c>
      <c r="Y13" s="38">
        <v>1</v>
      </c>
      <c r="Z13" s="37">
        <f t="shared" si="9"/>
        <v>54571</v>
      </c>
      <c r="AA13" s="41">
        <v>0</v>
      </c>
      <c r="AB13" s="37">
        <f t="shared" si="10"/>
        <v>0</v>
      </c>
      <c r="AC13" s="41">
        <v>0</v>
      </c>
      <c r="AD13" s="37">
        <f t="shared" si="11"/>
        <v>0</v>
      </c>
      <c r="AE13" s="41">
        <v>0</v>
      </c>
      <c r="AF13" s="37">
        <f t="shared" si="12"/>
        <v>0</v>
      </c>
      <c r="AG13" s="147" t="s">
        <v>65</v>
      </c>
      <c r="AH13" s="33"/>
    </row>
    <row r="14" spans="2:34" ht="12" x14ac:dyDescent="0.2">
      <c r="B14" s="35" t="s">
        <v>66</v>
      </c>
      <c r="C14" s="229" t="s">
        <v>67</v>
      </c>
      <c r="D14" s="144">
        <f>+ROUND(125000/1.19,0)</f>
        <v>105042</v>
      </c>
      <c r="E14" s="38">
        <v>2</v>
      </c>
      <c r="F14" s="37">
        <f t="shared" si="0"/>
        <v>210084</v>
      </c>
      <c r="G14" s="38">
        <v>2</v>
      </c>
      <c r="H14" s="37">
        <f t="shared" si="1"/>
        <v>210084</v>
      </c>
      <c r="I14" s="38">
        <v>2</v>
      </c>
      <c r="J14" s="37">
        <f t="shared" si="2"/>
        <v>210084</v>
      </c>
      <c r="K14" s="145">
        <v>2</v>
      </c>
      <c r="L14" s="37">
        <f t="shared" si="3"/>
        <v>210084</v>
      </c>
      <c r="M14" s="38">
        <v>2</v>
      </c>
      <c r="N14" s="37">
        <f t="shared" si="4"/>
        <v>210084</v>
      </c>
      <c r="O14" s="145">
        <v>2</v>
      </c>
      <c r="P14" s="37">
        <f t="shared" si="5"/>
        <v>210084</v>
      </c>
      <c r="Q14" s="38">
        <v>2</v>
      </c>
      <c r="R14" s="37">
        <f t="shared" si="13"/>
        <v>210084</v>
      </c>
      <c r="S14" s="38">
        <v>0</v>
      </c>
      <c r="T14" s="37">
        <f t="shared" si="6"/>
        <v>0</v>
      </c>
      <c r="U14" s="38">
        <v>0</v>
      </c>
      <c r="V14" s="37">
        <f t="shared" si="7"/>
        <v>0</v>
      </c>
      <c r="W14" s="38">
        <v>2</v>
      </c>
      <c r="X14" s="37">
        <f t="shared" si="8"/>
        <v>210084</v>
      </c>
      <c r="Y14" s="38">
        <v>2</v>
      </c>
      <c r="Z14" s="37">
        <f t="shared" si="9"/>
        <v>210084</v>
      </c>
      <c r="AA14" s="41">
        <v>0</v>
      </c>
      <c r="AB14" s="37">
        <f t="shared" si="10"/>
        <v>0</v>
      </c>
      <c r="AC14" s="41">
        <v>0</v>
      </c>
      <c r="AD14" s="37">
        <f t="shared" si="11"/>
        <v>0</v>
      </c>
      <c r="AE14" s="41">
        <v>0</v>
      </c>
      <c r="AF14" s="37">
        <f t="shared" si="12"/>
        <v>0</v>
      </c>
      <c r="AG14" s="147" t="s">
        <v>68</v>
      </c>
      <c r="AH14" s="39"/>
    </row>
    <row r="15" spans="2:34" ht="12" x14ac:dyDescent="0.2">
      <c r="B15" s="35" t="s">
        <v>69</v>
      </c>
      <c r="C15" s="229" t="s">
        <v>70</v>
      </c>
      <c r="D15" s="144">
        <f>+ROUND(285600/1.19,0)</f>
        <v>240000</v>
      </c>
      <c r="E15" s="38">
        <v>2</v>
      </c>
      <c r="F15" s="37">
        <f t="shared" si="0"/>
        <v>480000</v>
      </c>
      <c r="G15" s="38">
        <v>2</v>
      </c>
      <c r="H15" s="37">
        <f t="shared" si="1"/>
        <v>480000</v>
      </c>
      <c r="I15" s="38">
        <v>2</v>
      </c>
      <c r="J15" s="37">
        <f t="shared" si="2"/>
        <v>480000</v>
      </c>
      <c r="K15" s="145">
        <v>2</v>
      </c>
      <c r="L15" s="37">
        <f t="shared" si="3"/>
        <v>480000</v>
      </c>
      <c r="M15" s="38">
        <v>2</v>
      </c>
      <c r="N15" s="37">
        <f t="shared" si="4"/>
        <v>480000</v>
      </c>
      <c r="O15" s="145">
        <v>2</v>
      </c>
      <c r="P15" s="37">
        <f t="shared" si="5"/>
        <v>480000</v>
      </c>
      <c r="Q15" s="38">
        <v>2</v>
      </c>
      <c r="R15" s="37">
        <f t="shared" si="13"/>
        <v>480000</v>
      </c>
      <c r="S15" s="38">
        <v>0</v>
      </c>
      <c r="T15" s="37">
        <f t="shared" si="6"/>
        <v>0</v>
      </c>
      <c r="U15" s="38">
        <v>0</v>
      </c>
      <c r="V15" s="37">
        <f t="shared" si="7"/>
        <v>0</v>
      </c>
      <c r="W15" s="38">
        <v>2</v>
      </c>
      <c r="X15" s="37">
        <f t="shared" si="8"/>
        <v>480000</v>
      </c>
      <c r="Y15" s="38">
        <v>2</v>
      </c>
      <c r="Z15" s="37">
        <f t="shared" si="9"/>
        <v>480000</v>
      </c>
      <c r="AA15" s="41">
        <v>2</v>
      </c>
      <c r="AB15" s="37">
        <f t="shared" si="10"/>
        <v>480000</v>
      </c>
      <c r="AC15" s="41">
        <v>2</v>
      </c>
      <c r="AD15" s="37">
        <f t="shared" si="11"/>
        <v>480000</v>
      </c>
      <c r="AE15" s="41">
        <v>2</v>
      </c>
      <c r="AF15" s="37">
        <f t="shared" si="12"/>
        <v>480000</v>
      </c>
      <c r="AG15" s="147" t="s">
        <v>71</v>
      </c>
      <c r="AH15" s="33"/>
    </row>
    <row r="16" spans="2:34" ht="12" x14ac:dyDescent="0.2">
      <c r="B16" s="35" t="s">
        <v>72</v>
      </c>
      <c r="C16" s="229" t="s">
        <v>73</v>
      </c>
      <c r="D16" s="144">
        <f>+ROUND(55228/1.19,0)</f>
        <v>46410</v>
      </c>
      <c r="E16" s="38">
        <v>5</v>
      </c>
      <c r="F16" s="37">
        <f t="shared" si="0"/>
        <v>232050</v>
      </c>
      <c r="G16" s="38">
        <v>5</v>
      </c>
      <c r="H16" s="37">
        <f t="shared" si="1"/>
        <v>232050</v>
      </c>
      <c r="I16" s="38">
        <v>5</v>
      </c>
      <c r="J16" s="37">
        <f t="shared" si="2"/>
        <v>232050</v>
      </c>
      <c r="K16" s="145">
        <v>5</v>
      </c>
      <c r="L16" s="37">
        <f t="shared" si="3"/>
        <v>232050</v>
      </c>
      <c r="M16" s="38">
        <v>5</v>
      </c>
      <c r="N16" s="37">
        <f t="shared" si="4"/>
        <v>232050</v>
      </c>
      <c r="O16" s="145">
        <v>5</v>
      </c>
      <c r="P16" s="37">
        <f t="shared" si="5"/>
        <v>232050</v>
      </c>
      <c r="Q16" s="38">
        <v>5</v>
      </c>
      <c r="R16" s="37">
        <f t="shared" si="13"/>
        <v>232050</v>
      </c>
      <c r="S16" s="38">
        <v>4</v>
      </c>
      <c r="T16" s="37">
        <f t="shared" si="6"/>
        <v>185640</v>
      </c>
      <c r="U16" s="38">
        <v>4</v>
      </c>
      <c r="V16" s="37">
        <f t="shared" si="7"/>
        <v>185640</v>
      </c>
      <c r="W16" s="38">
        <v>4</v>
      </c>
      <c r="X16" s="37">
        <f t="shared" si="8"/>
        <v>185640</v>
      </c>
      <c r="Y16" s="38">
        <v>4</v>
      </c>
      <c r="Z16" s="37">
        <f t="shared" si="9"/>
        <v>185640</v>
      </c>
      <c r="AA16" s="41">
        <v>4</v>
      </c>
      <c r="AB16" s="37">
        <f t="shared" si="10"/>
        <v>185640</v>
      </c>
      <c r="AC16" s="41">
        <v>4</v>
      </c>
      <c r="AD16" s="37">
        <f t="shared" si="11"/>
        <v>185640</v>
      </c>
      <c r="AE16" s="41">
        <v>4</v>
      </c>
      <c r="AF16" s="37">
        <f t="shared" si="12"/>
        <v>185640</v>
      </c>
      <c r="AG16" s="147" t="s">
        <v>74</v>
      </c>
      <c r="AH16" s="33"/>
    </row>
    <row r="17" spans="2:35" ht="12" x14ac:dyDescent="0.2">
      <c r="B17" s="35" t="s">
        <v>75</v>
      </c>
      <c r="C17" s="229" t="s">
        <v>76</v>
      </c>
      <c r="D17" s="144">
        <f>+ROUND(61134/1.19,0)</f>
        <v>51373</v>
      </c>
      <c r="E17" s="38">
        <v>5</v>
      </c>
      <c r="F17" s="37">
        <f t="shared" si="0"/>
        <v>256865</v>
      </c>
      <c r="G17" s="38">
        <v>4</v>
      </c>
      <c r="H17" s="37">
        <f t="shared" si="1"/>
        <v>205492</v>
      </c>
      <c r="I17" s="38">
        <v>4</v>
      </c>
      <c r="J17" s="37">
        <f t="shared" si="2"/>
        <v>205492</v>
      </c>
      <c r="K17" s="145">
        <v>4</v>
      </c>
      <c r="L17" s="37">
        <f t="shared" si="3"/>
        <v>205492</v>
      </c>
      <c r="M17" s="38">
        <v>4</v>
      </c>
      <c r="N17" s="37">
        <f t="shared" si="4"/>
        <v>205492</v>
      </c>
      <c r="O17" s="145">
        <v>4</v>
      </c>
      <c r="P17" s="37">
        <f t="shared" si="5"/>
        <v>205492</v>
      </c>
      <c r="Q17" s="38">
        <v>5</v>
      </c>
      <c r="R17" s="37">
        <f t="shared" si="13"/>
        <v>256865</v>
      </c>
      <c r="S17" s="38">
        <v>4</v>
      </c>
      <c r="T17" s="37">
        <f t="shared" si="6"/>
        <v>205492</v>
      </c>
      <c r="U17" s="38">
        <v>4</v>
      </c>
      <c r="V17" s="37">
        <f t="shared" si="7"/>
        <v>205492</v>
      </c>
      <c r="W17" s="38">
        <v>4</v>
      </c>
      <c r="X17" s="37">
        <f t="shared" si="8"/>
        <v>205492</v>
      </c>
      <c r="Y17" s="38">
        <v>4</v>
      </c>
      <c r="Z17" s="37">
        <f t="shared" si="9"/>
        <v>205492</v>
      </c>
      <c r="AA17" s="41">
        <v>4</v>
      </c>
      <c r="AB17" s="37">
        <f t="shared" si="10"/>
        <v>205492</v>
      </c>
      <c r="AC17" s="41">
        <v>4</v>
      </c>
      <c r="AD17" s="37">
        <f t="shared" si="11"/>
        <v>205492</v>
      </c>
      <c r="AE17" s="41">
        <v>4</v>
      </c>
      <c r="AF17" s="37">
        <f t="shared" si="12"/>
        <v>205492</v>
      </c>
      <c r="AG17" s="147" t="s">
        <v>77</v>
      </c>
      <c r="AH17" s="33"/>
      <c r="AI17" s="31"/>
    </row>
    <row r="18" spans="2:35" ht="12" x14ac:dyDescent="0.2">
      <c r="B18" s="35" t="s">
        <v>78</v>
      </c>
      <c r="C18" s="229" t="s">
        <v>79</v>
      </c>
      <c r="D18" s="144">
        <f>ROUND(29208/1.19,0)</f>
        <v>24545</v>
      </c>
      <c r="E18" s="38">
        <v>4</v>
      </c>
      <c r="F18" s="37">
        <f t="shared" si="0"/>
        <v>98180</v>
      </c>
      <c r="G18" s="38">
        <v>4</v>
      </c>
      <c r="H18" s="37">
        <f t="shared" si="1"/>
        <v>98180</v>
      </c>
      <c r="I18" s="38">
        <v>4</v>
      </c>
      <c r="J18" s="37">
        <f t="shared" si="2"/>
        <v>98180</v>
      </c>
      <c r="K18" s="145">
        <v>4</v>
      </c>
      <c r="L18" s="37">
        <f t="shared" si="3"/>
        <v>98180</v>
      </c>
      <c r="M18" s="38">
        <v>4</v>
      </c>
      <c r="N18" s="37">
        <f t="shared" si="4"/>
        <v>98180</v>
      </c>
      <c r="O18" s="145">
        <v>4</v>
      </c>
      <c r="P18" s="37">
        <f t="shared" si="5"/>
        <v>98180</v>
      </c>
      <c r="Q18" s="38">
        <v>4</v>
      </c>
      <c r="R18" s="37">
        <f t="shared" si="13"/>
        <v>98180</v>
      </c>
      <c r="S18" s="38">
        <v>4</v>
      </c>
      <c r="T18" s="37">
        <f t="shared" si="6"/>
        <v>98180</v>
      </c>
      <c r="U18" s="38">
        <v>4</v>
      </c>
      <c r="V18" s="37">
        <f t="shared" si="7"/>
        <v>98180</v>
      </c>
      <c r="W18" s="38">
        <v>4</v>
      </c>
      <c r="X18" s="37">
        <f t="shared" si="8"/>
        <v>98180</v>
      </c>
      <c r="Y18" s="38">
        <v>4</v>
      </c>
      <c r="Z18" s="37">
        <f t="shared" si="9"/>
        <v>98180</v>
      </c>
      <c r="AA18" s="41">
        <v>4</v>
      </c>
      <c r="AB18" s="37">
        <f t="shared" si="10"/>
        <v>98180</v>
      </c>
      <c r="AC18" s="41">
        <v>4</v>
      </c>
      <c r="AD18" s="37">
        <f t="shared" si="11"/>
        <v>98180</v>
      </c>
      <c r="AE18" s="41">
        <v>4</v>
      </c>
      <c r="AF18" s="37">
        <f t="shared" si="12"/>
        <v>98180</v>
      </c>
      <c r="AG18" s="147" t="s">
        <v>80</v>
      </c>
      <c r="AH18" s="33"/>
    </row>
    <row r="19" spans="2:35" ht="12" x14ac:dyDescent="0.2">
      <c r="B19" s="35" t="s">
        <v>81</v>
      </c>
      <c r="C19" s="229" t="s">
        <v>82</v>
      </c>
      <c r="D19" s="144">
        <f>ROUND(203945/1.19,0)</f>
        <v>171382</v>
      </c>
      <c r="E19" s="38">
        <v>2</v>
      </c>
      <c r="F19" s="37">
        <f t="shared" si="0"/>
        <v>342764</v>
      </c>
      <c r="G19" s="38">
        <v>1</v>
      </c>
      <c r="H19" s="37">
        <f t="shared" si="1"/>
        <v>171382</v>
      </c>
      <c r="I19" s="38">
        <v>1</v>
      </c>
      <c r="J19" s="37">
        <f t="shared" si="2"/>
        <v>171382</v>
      </c>
      <c r="K19" s="145">
        <v>1</v>
      </c>
      <c r="L19" s="37">
        <f t="shared" si="3"/>
        <v>171382</v>
      </c>
      <c r="M19" s="38">
        <v>1</v>
      </c>
      <c r="N19" s="37">
        <f t="shared" si="4"/>
        <v>171382</v>
      </c>
      <c r="O19" s="145">
        <v>1</v>
      </c>
      <c r="P19" s="37">
        <f t="shared" si="5"/>
        <v>171382</v>
      </c>
      <c r="Q19" s="38">
        <v>1</v>
      </c>
      <c r="R19" s="37">
        <f t="shared" si="13"/>
        <v>171382</v>
      </c>
      <c r="S19" s="38">
        <v>1</v>
      </c>
      <c r="T19" s="37">
        <f t="shared" si="6"/>
        <v>171382</v>
      </c>
      <c r="U19" s="38">
        <v>1</v>
      </c>
      <c r="V19" s="37">
        <f t="shared" si="7"/>
        <v>171382</v>
      </c>
      <c r="W19" s="38">
        <v>1</v>
      </c>
      <c r="X19" s="37">
        <f t="shared" si="8"/>
        <v>171382</v>
      </c>
      <c r="Y19" s="38">
        <v>1</v>
      </c>
      <c r="Z19" s="37">
        <f t="shared" si="9"/>
        <v>171382</v>
      </c>
      <c r="AA19" s="41">
        <v>1</v>
      </c>
      <c r="AB19" s="37">
        <f t="shared" si="10"/>
        <v>171382</v>
      </c>
      <c r="AC19" s="41">
        <v>1</v>
      </c>
      <c r="AD19" s="37">
        <f t="shared" si="11"/>
        <v>171382</v>
      </c>
      <c r="AE19" s="41">
        <v>1</v>
      </c>
      <c r="AF19" s="37">
        <f t="shared" si="12"/>
        <v>171382</v>
      </c>
      <c r="AG19" s="147" t="s">
        <v>83</v>
      </c>
      <c r="AH19" s="33"/>
    </row>
    <row r="20" spans="2:35" ht="24" x14ac:dyDescent="0.2">
      <c r="B20" s="35" t="s">
        <v>84</v>
      </c>
      <c r="C20" s="36" t="s">
        <v>85</v>
      </c>
      <c r="D20" s="144">
        <f>ROUND(304474/1.19,0)</f>
        <v>255861</v>
      </c>
      <c r="E20" s="38">
        <v>3</v>
      </c>
      <c r="F20" s="37">
        <f t="shared" si="0"/>
        <v>767583</v>
      </c>
      <c r="G20" s="38">
        <v>3</v>
      </c>
      <c r="H20" s="37">
        <f t="shared" si="1"/>
        <v>767583</v>
      </c>
      <c r="I20" s="38">
        <v>3</v>
      </c>
      <c r="J20" s="37">
        <f t="shared" si="2"/>
        <v>767583</v>
      </c>
      <c r="K20" s="145">
        <v>3</v>
      </c>
      <c r="L20" s="37">
        <f t="shared" si="3"/>
        <v>767583</v>
      </c>
      <c r="M20" s="38">
        <v>3</v>
      </c>
      <c r="N20" s="37">
        <f t="shared" si="4"/>
        <v>767583</v>
      </c>
      <c r="O20" s="145">
        <v>3</v>
      </c>
      <c r="P20" s="37">
        <f t="shared" si="5"/>
        <v>767583</v>
      </c>
      <c r="Q20" s="38">
        <v>3</v>
      </c>
      <c r="R20" s="37">
        <f t="shared" si="13"/>
        <v>767583</v>
      </c>
      <c r="S20" s="38">
        <v>6</v>
      </c>
      <c r="T20" s="37">
        <f t="shared" si="6"/>
        <v>1535166</v>
      </c>
      <c r="U20" s="38">
        <v>6</v>
      </c>
      <c r="V20" s="37">
        <f t="shared" si="7"/>
        <v>1535166</v>
      </c>
      <c r="W20" s="38">
        <v>6</v>
      </c>
      <c r="X20" s="37">
        <f t="shared" si="8"/>
        <v>1535166</v>
      </c>
      <c r="Y20" s="38">
        <v>6</v>
      </c>
      <c r="Z20" s="37">
        <f t="shared" si="9"/>
        <v>1535166</v>
      </c>
      <c r="AA20" s="41">
        <v>6</v>
      </c>
      <c r="AB20" s="37">
        <f t="shared" si="10"/>
        <v>1535166</v>
      </c>
      <c r="AC20" s="41">
        <v>6</v>
      </c>
      <c r="AD20" s="37">
        <f t="shared" si="11"/>
        <v>1535166</v>
      </c>
      <c r="AE20" s="41">
        <v>6</v>
      </c>
      <c r="AF20" s="37">
        <f t="shared" si="12"/>
        <v>1535166</v>
      </c>
      <c r="AG20" s="147" t="s">
        <v>86</v>
      </c>
      <c r="AH20" s="33"/>
    </row>
    <row r="21" spans="2:35" ht="12.75" customHeight="1" x14ac:dyDescent="0.2">
      <c r="B21" s="35" t="s">
        <v>87</v>
      </c>
      <c r="C21" s="38" t="s">
        <v>255</v>
      </c>
      <c r="D21" s="144">
        <f>ROUND(5741750/1.19,0)</f>
        <v>4825000</v>
      </c>
      <c r="E21" s="38">
        <v>0</v>
      </c>
      <c r="F21" s="37">
        <f t="shared" si="0"/>
        <v>0</v>
      </c>
      <c r="G21" s="38"/>
      <c r="H21" s="37">
        <f t="shared" si="1"/>
        <v>0</v>
      </c>
      <c r="I21" s="38"/>
      <c r="J21" s="37">
        <f t="shared" si="2"/>
        <v>0</v>
      </c>
      <c r="K21" s="145">
        <v>0</v>
      </c>
      <c r="L21" s="37">
        <f t="shared" si="3"/>
        <v>0</v>
      </c>
      <c r="M21" s="37"/>
      <c r="N21" s="37">
        <f t="shared" si="4"/>
        <v>0</v>
      </c>
      <c r="O21" s="145"/>
      <c r="P21" s="37">
        <f t="shared" si="5"/>
        <v>0</v>
      </c>
      <c r="Q21" s="38"/>
      <c r="R21" s="37"/>
      <c r="S21" s="40">
        <v>0.25</v>
      </c>
      <c r="T21" s="37">
        <f t="shared" si="6"/>
        <v>1206250</v>
      </c>
      <c r="U21" s="40">
        <v>0.25</v>
      </c>
      <c r="V21" s="37">
        <f t="shared" si="7"/>
        <v>1206250</v>
      </c>
      <c r="W21" s="40">
        <v>0.25</v>
      </c>
      <c r="X21" s="37">
        <f t="shared" si="8"/>
        <v>1206250</v>
      </c>
      <c r="Y21" s="40">
        <v>0.25</v>
      </c>
      <c r="Z21" s="37">
        <f t="shared" si="9"/>
        <v>1206250</v>
      </c>
      <c r="AA21" s="41">
        <v>0</v>
      </c>
      <c r="AB21" s="37">
        <f t="shared" si="10"/>
        <v>0</v>
      </c>
      <c r="AC21" s="41">
        <v>0</v>
      </c>
      <c r="AD21" s="37">
        <f t="shared" si="11"/>
        <v>0</v>
      </c>
      <c r="AE21" s="41">
        <v>0</v>
      </c>
      <c r="AF21" s="37">
        <f t="shared" si="12"/>
        <v>0</v>
      </c>
      <c r="AG21" s="147" t="s">
        <v>88</v>
      </c>
      <c r="AH21" s="33"/>
    </row>
    <row r="22" spans="2:35" ht="12" x14ac:dyDescent="0.2">
      <c r="B22" s="35" t="s">
        <v>89</v>
      </c>
      <c r="C22" s="38" t="s">
        <v>256</v>
      </c>
      <c r="D22" s="144">
        <f>ROUND(7010041/1.19,0)</f>
        <v>5890791</v>
      </c>
      <c r="E22" s="38">
        <v>0.5</v>
      </c>
      <c r="F22" s="37">
        <f t="shared" si="0"/>
        <v>2945395.5</v>
      </c>
      <c r="G22" s="38">
        <v>0.5</v>
      </c>
      <c r="H22" s="37">
        <f t="shared" si="1"/>
        <v>2945395.5</v>
      </c>
      <c r="I22" s="38">
        <v>0.5</v>
      </c>
      <c r="J22" s="37">
        <f t="shared" si="2"/>
        <v>2945395.5</v>
      </c>
      <c r="K22" s="146">
        <v>0.5</v>
      </c>
      <c r="L22" s="37">
        <f t="shared" si="3"/>
        <v>2945395.5</v>
      </c>
      <c r="M22" s="76">
        <v>0.5</v>
      </c>
      <c r="N22" s="37">
        <f t="shared" si="4"/>
        <v>2945395.5</v>
      </c>
      <c r="O22" s="146">
        <v>0.5</v>
      </c>
      <c r="P22" s="37">
        <f t="shared" si="5"/>
        <v>2945395.5</v>
      </c>
      <c r="Q22" s="38">
        <v>0.5</v>
      </c>
      <c r="R22" s="41">
        <f>D22*Q22</f>
        <v>2945395.5</v>
      </c>
      <c r="S22" s="38">
        <v>0</v>
      </c>
      <c r="T22" s="37">
        <f t="shared" si="6"/>
        <v>0</v>
      </c>
      <c r="U22" s="38">
        <v>0</v>
      </c>
      <c r="V22" s="37">
        <f t="shared" si="7"/>
        <v>0</v>
      </c>
      <c r="W22" s="38">
        <v>0</v>
      </c>
      <c r="X22" s="37">
        <f t="shared" si="8"/>
        <v>0</v>
      </c>
      <c r="Y22" s="146">
        <v>0</v>
      </c>
      <c r="Z22" s="37">
        <f t="shared" si="9"/>
        <v>0</v>
      </c>
      <c r="AA22" s="76">
        <v>0.5</v>
      </c>
      <c r="AB22" s="37">
        <f t="shared" si="10"/>
        <v>2945395.5</v>
      </c>
      <c r="AC22" s="76">
        <v>0.5</v>
      </c>
      <c r="AD22" s="37">
        <f t="shared" si="11"/>
        <v>2945395.5</v>
      </c>
      <c r="AE22" s="76">
        <v>0.5</v>
      </c>
      <c r="AF22" s="37">
        <f t="shared" si="12"/>
        <v>2945395.5</v>
      </c>
      <c r="AG22" s="147" t="s">
        <v>90</v>
      </c>
      <c r="AH22" s="39"/>
    </row>
    <row r="23" spans="2:35" ht="12.75" customHeight="1" x14ac:dyDescent="0.2">
      <c r="B23" s="397" t="s">
        <v>229</v>
      </c>
      <c r="C23" s="398"/>
      <c r="D23" s="83"/>
      <c r="E23" s="84"/>
      <c r="F23" s="85">
        <f>SUM(F11:F22)</f>
        <v>5387492.5</v>
      </c>
      <c r="G23" s="84"/>
      <c r="H23" s="120">
        <f>SUM(H11:H22)</f>
        <v>5164737.5</v>
      </c>
      <c r="I23" s="84"/>
      <c r="J23" s="120">
        <f>SUM(J11:J22)</f>
        <v>5164737.5</v>
      </c>
      <c r="K23" s="119"/>
      <c r="L23" s="85">
        <f>SUM(L11:L22)</f>
        <v>5164737.5</v>
      </c>
      <c r="M23" s="119"/>
      <c r="N23" s="85">
        <f>SUM(N11:N22)</f>
        <v>5164737.5</v>
      </c>
      <c r="O23" s="153"/>
      <c r="P23" s="85">
        <f>SUM(P11:P22)</f>
        <v>5164737.5</v>
      </c>
      <c r="Q23" s="119"/>
      <c r="R23" s="85">
        <f>SUM(R11:R22)</f>
        <v>5216110.5</v>
      </c>
      <c r="S23" s="119"/>
      <c r="T23" s="120">
        <f>SUM(T11:T22)</f>
        <v>4880933</v>
      </c>
      <c r="U23" s="119"/>
      <c r="V23" s="120">
        <f>SUM(V11:V22)</f>
        <v>4880933</v>
      </c>
      <c r="W23" s="119"/>
      <c r="X23" s="120">
        <f>SUM(X11:X22)</f>
        <v>5294832</v>
      </c>
      <c r="Y23" s="119"/>
      <c r="Z23" s="120">
        <f>SUM(Z11:Z22)</f>
        <v>5294832</v>
      </c>
      <c r="AA23" s="119"/>
      <c r="AB23" s="85">
        <f>SUM(AB11:AB22)</f>
        <v>7100078.5</v>
      </c>
      <c r="AC23" s="153"/>
      <c r="AD23" s="85">
        <f>SUM(AD11:AD22)</f>
        <v>7100078.5</v>
      </c>
      <c r="AE23" s="119"/>
      <c r="AF23" s="85">
        <f>SUM(AF11:AF22)</f>
        <v>7100078.5</v>
      </c>
      <c r="AG23" s="86"/>
      <c r="AH23" s="39"/>
    </row>
    <row r="24" spans="2:35" ht="12.75" customHeight="1" x14ac:dyDescent="0.2">
      <c r="B24" s="123"/>
      <c r="C24" s="124" t="s">
        <v>257</v>
      </c>
      <c r="D24" s="148"/>
      <c r="E24" s="149"/>
      <c r="F24" s="150">
        <f>+ROUND(F23/12,0)</f>
        <v>448958</v>
      </c>
      <c r="G24" s="149"/>
      <c r="H24" s="151">
        <f>+ROUND(H23/12,0)</f>
        <v>430395</v>
      </c>
      <c r="I24" s="149"/>
      <c r="J24" s="151">
        <f>+ROUND(J23/12,0)</f>
        <v>430395</v>
      </c>
      <c r="K24" s="152"/>
      <c r="L24" s="150">
        <f>+ROUND(L23/12,0)</f>
        <v>430395</v>
      </c>
      <c r="M24" s="152"/>
      <c r="N24" s="150">
        <f>+ROUND(N23/12,0)</f>
        <v>430395</v>
      </c>
      <c r="O24" s="154"/>
      <c r="P24" s="150">
        <f>+ROUND(P23/12,0)</f>
        <v>430395</v>
      </c>
      <c r="Q24" s="152"/>
      <c r="R24" s="150">
        <f>+ROUND(R23/12,0)</f>
        <v>434676</v>
      </c>
      <c r="S24" s="450">
        <f>ROUND(SUM(T23:Z23)/12,0)</f>
        <v>1695961</v>
      </c>
      <c r="T24" s="450"/>
      <c r="U24" s="450"/>
      <c r="V24" s="450"/>
      <c r="W24" s="450"/>
      <c r="X24" s="450"/>
      <c r="Y24" s="450"/>
      <c r="Z24" s="450"/>
      <c r="AA24" s="216"/>
      <c r="AB24" s="212">
        <f>+ROUND(AB23/12,0)</f>
        <v>591673</v>
      </c>
      <c r="AC24" s="217"/>
      <c r="AD24" s="212">
        <f>+ROUND(AD23/12,0)</f>
        <v>591673</v>
      </c>
      <c r="AE24" s="216"/>
      <c r="AF24" s="212">
        <f>+ROUND(AF23/12,0)</f>
        <v>591673</v>
      </c>
      <c r="AG24" s="155"/>
      <c r="AH24" s="39"/>
    </row>
    <row r="25" spans="2:35" ht="27" customHeight="1" x14ac:dyDescent="0.2">
      <c r="B25" s="427"/>
      <c r="C25" s="427"/>
      <c r="D25" s="429"/>
      <c r="E25" s="413" t="s">
        <v>53</v>
      </c>
      <c r="F25" s="413"/>
      <c r="G25" s="413" t="s">
        <v>54</v>
      </c>
      <c r="H25" s="413"/>
      <c r="I25" s="422" t="s">
        <v>205</v>
      </c>
      <c r="J25" s="413"/>
      <c r="K25" s="411" t="s">
        <v>250</v>
      </c>
      <c r="L25" s="412"/>
      <c r="M25" s="411" t="s">
        <v>251</v>
      </c>
      <c r="N25" s="412"/>
      <c r="O25" s="411" t="s">
        <v>252</v>
      </c>
      <c r="P25" s="412"/>
      <c r="Q25" s="413" t="s">
        <v>55</v>
      </c>
      <c r="R25" s="414"/>
      <c r="S25" s="434" t="s">
        <v>266</v>
      </c>
      <c r="T25" s="434"/>
      <c r="U25" s="434"/>
      <c r="V25" s="434"/>
      <c r="W25" s="434"/>
      <c r="X25" s="434"/>
      <c r="Y25" s="434"/>
      <c r="Z25" s="434"/>
      <c r="AA25" s="451" t="s">
        <v>267</v>
      </c>
      <c r="AB25" s="451"/>
      <c r="AC25" s="451" t="s">
        <v>268</v>
      </c>
      <c r="AD25" s="451"/>
      <c r="AE25" s="452" t="s">
        <v>269</v>
      </c>
      <c r="AF25" s="452"/>
      <c r="AG25" s="423" t="s">
        <v>254</v>
      </c>
      <c r="AH25" s="33"/>
    </row>
    <row r="26" spans="2:35" ht="12.75" customHeight="1" x14ac:dyDescent="0.2">
      <c r="B26" s="428"/>
      <c r="C26" s="428"/>
      <c r="D26" s="430"/>
      <c r="E26" s="143" t="s">
        <v>236</v>
      </c>
      <c r="F26" s="135" t="s">
        <v>253</v>
      </c>
      <c r="G26" s="143" t="s">
        <v>236</v>
      </c>
      <c r="H26" s="135" t="s">
        <v>253</v>
      </c>
      <c r="I26" s="143" t="s">
        <v>236</v>
      </c>
      <c r="J26" s="135" t="s">
        <v>253</v>
      </c>
      <c r="K26" s="143" t="s">
        <v>236</v>
      </c>
      <c r="L26" s="135" t="s">
        <v>253</v>
      </c>
      <c r="M26" s="143" t="s">
        <v>236</v>
      </c>
      <c r="N26" s="135" t="s">
        <v>253</v>
      </c>
      <c r="O26" s="143" t="s">
        <v>236</v>
      </c>
      <c r="P26" s="135" t="s">
        <v>253</v>
      </c>
      <c r="Q26" s="143" t="s">
        <v>236</v>
      </c>
      <c r="R26" s="135" t="s">
        <v>253</v>
      </c>
      <c r="S26" s="218" t="s">
        <v>236</v>
      </c>
      <c r="T26" s="451" t="s">
        <v>253</v>
      </c>
      <c r="U26" s="451"/>
      <c r="V26" s="451"/>
      <c r="W26" s="451"/>
      <c r="X26" s="451"/>
      <c r="Y26" s="451"/>
      <c r="Z26" s="451"/>
      <c r="AA26" s="218" t="s">
        <v>236</v>
      </c>
      <c r="AB26" s="214" t="s">
        <v>253</v>
      </c>
      <c r="AC26" s="218" t="s">
        <v>236</v>
      </c>
      <c r="AD26" s="214" t="s">
        <v>253</v>
      </c>
      <c r="AE26" s="218" t="s">
        <v>236</v>
      </c>
      <c r="AF26" s="214" t="s">
        <v>253</v>
      </c>
      <c r="AG26" s="424"/>
      <c r="AH26" s="33"/>
    </row>
    <row r="27" spans="2:35" ht="12" x14ac:dyDescent="0.2">
      <c r="B27" s="34">
        <v>2</v>
      </c>
      <c r="C27" s="442" t="s">
        <v>91</v>
      </c>
      <c r="D27" s="443"/>
      <c r="E27" s="443"/>
      <c r="F27" s="443"/>
      <c r="G27" s="443"/>
      <c r="H27" s="443"/>
      <c r="I27" s="443"/>
      <c r="J27" s="443"/>
      <c r="K27" s="443"/>
      <c r="L27" s="443"/>
      <c r="M27" s="443"/>
      <c r="N27" s="443"/>
      <c r="O27" s="443"/>
      <c r="P27" s="443"/>
      <c r="Q27" s="443"/>
      <c r="R27" s="443"/>
      <c r="S27" s="444"/>
      <c r="T27" s="444"/>
      <c r="U27" s="444"/>
      <c r="V27" s="444"/>
      <c r="W27" s="444"/>
      <c r="X27" s="444"/>
      <c r="Y27" s="444"/>
      <c r="Z27" s="444"/>
      <c r="AA27" s="444"/>
      <c r="AB27" s="444"/>
      <c r="AC27" s="444"/>
      <c r="AD27" s="444"/>
      <c r="AE27" s="444"/>
      <c r="AF27" s="444"/>
      <c r="AG27" s="445"/>
      <c r="AH27" s="33"/>
    </row>
    <row r="28" spans="2:35" ht="12.75" x14ac:dyDescent="0.2">
      <c r="B28" s="35" t="s">
        <v>92</v>
      </c>
      <c r="C28" s="38" t="s">
        <v>93</v>
      </c>
      <c r="D28" s="157">
        <f>ROUND(17796/1.19,0)</f>
        <v>14955</v>
      </c>
      <c r="E28" s="38">
        <v>100</v>
      </c>
      <c r="F28" s="156">
        <f>+D28*E28</f>
        <v>1495500</v>
      </c>
      <c r="G28" s="38">
        <v>112</v>
      </c>
      <c r="H28" s="158">
        <f>+G28*D28</f>
        <v>1674960</v>
      </c>
      <c r="I28" s="38">
        <v>96</v>
      </c>
      <c r="J28" s="158">
        <f>+I28*D28</f>
        <v>1435680</v>
      </c>
      <c r="K28" s="38">
        <v>124</v>
      </c>
      <c r="L28" s="158">
        <f>+K28*D28</f>
        <v>1854420</v>
      </c>
      <c r="M28" s="38">
        <v>104</v>
      </c>
      <c r="N28" s="37">
        <f>+M28*D28</f>
        <v>1555320</v>
      </c>
      <c r="O28" s="38">
        <v>93</v>
      </c>
      <c r="P28" s="37">
        <f>+O28*D28</f>
        <v>1390815</v>
      </c>
      <c r="Q28" s="38">
        <v>104</v>
      </c>
      <c r="R28" s="37">
        <f>+Q28*D28</f>
        <v>1555320</v>
      </c>
      <c r="S28" s="182">
        <v>1450</v>
      </c>
      <c r="T28" s="431">
        <f>+S28*D28</f>
        <v>21684750</v>
      </c>
      <c r="U28" s="432"/>
      <c r="V28" s="432"/>
      <c r="W28" s="432"/>
      <c r="X28" s="432"/>
      <c r="Y28" s="432"/>
      <c r="Z28" s="433"/>
      <c r="AA28" s="183">
        <v>660</v>
      </c>
      <c r="AB28" s="37">
        <f>+AA28*D28</f>
        <v>9870300</v>
      </c>
      <c r="AC28" s="183">
        <v>660</v>
      </c>
      <c r="AD28" s="37">
        <f>+AC28*D28</f>
        <v>9870300</v>
      </c>
      <c r="AE28" s="183">
        <v>660</v>
      </c>
      <c r="AF28" s="37">
        <f>+AE28*D28</f>
        <v>9870300</v>
      </c>
      <c r="AG28" s="147" t="s">
        <v>94</v>
      </c>
      <c r="AH28" s="33"/>
    </row>
    <row r="29" spans="2:35" ht="12.75" x14ac:dyDescent="0.2">
      <c r="B29" s="35" t="s">
        <v>95</v>
      </c>
      <c r="C29" s="38" t="s">
        <v>289</v>
      </c>
      <c r="D29" s="157">
        <f>ROUND(188485/1.19,0)</f>
        <v>158391</v>
      </c>
      <c r="E29" s="38">
        <v>40</v>
      </c>
      <c r="F29" s="156">
        <f t="shared" ref="F29:F35" si="14">+D29*E29</f>
        <v>6335640</v>
      </c>
      <c r="G29" s="38">
        <v>27</v>
      </c>
      <c r="H29" s="158">
        <f t="shared" ref="H29:H35" si="15">+G29*D29</f>
        <v>4276557</v>
      </c>
      <c r="I29" s="38">
        <v>34</v>
      </c>
      <c r="J29" s="158">
        <f t="shared" ref="J29:J35" si="16">+I29*D29</f>
        <v>5385294</v>
      </c>
      <c r="K29" s="38">
        <v>27</v>
      </c>
      <c r="L29" s="158">
        <f t="shared" ref="L29:L35" si="17">+K29*D29</f>
        <v>4276557</v>
      </c>
      <c r="M29" s="38">
        <v>27</v>
      </c>
      <c r="N29" s="37">
        <f>+M29*D29</f>
        <v>4276557</v>
      </c>
      <c r="O29" s="38">
        <v>27</v>
      </c>
      <c r="P29" s="37">
        <f t="shared" ref="P29:P35" si="18">+O29*D29</f>
        <v>4276557</v>
      </c>
      <c r="Q29" s="38">
        <v>27</v>
      </c>
      <c r="R29" s="37">
        <f t="shared" ref="R29:R35" si="19">+Q29*D29</f>
        <v>4276557</v>
      </c>
      <c r="S29" s="182">
        <v>50</v>
      </c>
      <c r="T29" s="431">
        <f t="shared" ref="T29:T35" si="20">+S29*D29</f>
        <v>7919550</v>
      </c>
      <c r="U29" s="432"/>
      <c r="V29" s="432"/>
      <c r="W29" s="432"/>
      <c r="X29" s="432"/>
      <c r="Y29" s="432"/>
      <c r="Z29" s="433"/>
      <c r="AA29" s="183">
        <v>35</v>
      </c>
      <c r="AB29" s="37">
        <f t="shared" ref="AB29:AB34" si="21">+AA29*D29</f>
        <v>5543685</v>
      </c>
      <c r="AC29" s="183">
        <v>35</v>
      </c>
      <c r="AD29" s="37">
        <f t="shared" ref="AD29:AD35" si="22">+AC29*D29</f>
        <v>5543685</v>
      </c>
      <c r="AE29" s="183">
        <v>35</v>
      </c>
      <c r="AF29" s="37">
        <f t="shared" ref="AF29:AF35" si="23">+AE29*D29</f>
        <v>5543685</v>
      </c>
      <c r="AG29" s="147" t="s">
        <v>98</v>
      </c>
      <c r="AH29" s="33"/>
    </row>
    <row r="30" spans="2:35" ht="12.75" x14ac:dyDescent="0.2">
      <c r="B30" s="35" t="s">
        <v>96</v>
      </c>
      <c r="C30" s="38" t="s">
        <v>97</v>
      </c>
      <c r="D30" s="157">
        <f>ROUND(4896/1.19,0)</f>
        <v>4114</v>
      </c>
      <c r="E30" s="38">
        <f>7*8</f>
        <v>56</v>
      </c>
      <c r="F30" s="156">
        <f t="shared" si="14"/>
        <v>230384</v>
      </c>
      <c r="G30" s="38">
        <f>6*7</f>
        <v>42</v>
      </c>
      <c r="H30" s="158">
        <f t="shared" si="15"/>
        <v>172788</v>
      </c>
      <c r="I30" s="38">
        <f>6*7</f>
        <v>42</v>
      </c>
      <c r="J30" s="158">
        <f t="shared" si="16"/>
        <v>172788</v>
      </c>
      <c r="K30" s="38">
        <v>45</v>
      </c>
      <c r="L30" s="158">
        <f t="shared" si="17"/>
        <v>185130</v>
      </c>
      <c r="M30" s="38">
        <v>45</v>
      </c>
      <c r="N30" s="37">
        <f t="shared" ref="N30:N35" si="24">+M30*D30</f>
        <v>185130</v>
      </c>
      <c r="O30" s="38">
        <v>45</v>
      </c>
      <c r="P30" s="37">
        <f t="shared" si="18"/>
        <v>185130</v>
      </c>
      <c r="Q30" s="38">
        <v>45</v>
      </c>
      <c r="R30" s="37">
        <f t="shared" si="19"/>
        <v>185130</v>
      </c>
      <c r="S30" s="182">
        <v>516</v>
      </c>
      <c r="T30" s="431">
        <f t="shared" si="20"/>
        <v>2122824</v>
      </c>
      <c r="U30" s="432"/>
      <c r="V30" s="432"/>
      <c r="W30" s="432"/>
      <c r="X30" s="432"/>
      <c r="Y30" s="432"/>
      <c r="Z30" s="433"/>
      <c r="AA30" s="183">
        <f>39*5</f>
        <v>195</v>
      </c>
      <c r="AB30" s="37">
        <f t="shared" si="21"/>
        <v>802230</v>
      </c>
      <c r="AC30" s="183">
        <f>39*5</f>
        <v>195</v>
      </c>
      <c r="AD30" s="37">
        <f t="shared" si="22"/>
        <v>802230</v>
      </c>
      <c r="AE30" s="183">
        <f>39*5</f>
        <v>195</v>
      </c>
      <c r="AF30" s="37">
        <f t="shared" si="23"/>
        <v>802230</v>
      </c>
      <c r="AG30" s="147" t="s">
        <v>258</v>
      </c>
      <c r="AH30" s="33"/>
    </row>
    <row r="31" spans="2:35" ht="24" x14ac:dyDescent="0.2">
      <c r="B31" s="35" t="s">
        <v>99</v>
      </c>
      <c r="C31" s="36" t="s">
        <v>100</v>
      </c>
      <c r="D31" s="157">
        <f>ROUND(12042/1.19,0)</f>
        <v>10119</v>
      </c>
      <c r="E31" s="38">
        <v>60</v>
      </c>
      <c r="F31" s="156">
        <f t="shared" si="14"/>
        <v>607140</v>
      </c>
      <c r="G31" s="38">
        <v>50</v>
      </c>
      <c r="H31" s="158">
        <f t="shared" si="15"/>
        <v>505950</v>
      </c>
      <c r="I31" s="38">
        <v>45</v>
      </c>
      <c r="J31" s="158">
        <f t="shared" si="16"/>
        <v>455355</v>
      </c>
      <c r="K31" s="38">
        <v>45</v>
      </c>
      <c r="L31" s="158">
        <f t="shared" si="17"/>
        <v>455355</v>
      </c>
      <c r="M31" s="38">
        <v>45</v>
      </c>
      <c r="N31" s="37">
        <f t="shared" si="24"/>
        <v>455355</v>
      </c>
      <c r="O31" s="38">
        <v>45</v>
      </c>
      <c r="P31" s="37">
        <f t="shared" si="18"/>
        <v>455355</v>
      </c>
      <c r="Q31" s="38">
        <v>45</v>
      </c>
      <c r="R31" s="37">
        <f t="shared" si="19"/>
        <v>455355</v>
      </c>
      <c r="S31" s="182">
        <v>200</v>
      </c>
      <c r="T31" s="431">
        <f t="shared" si="20"/>
        <v>2023800</v>
      </c>
      <c r="U31" s="432"/>
      <c r="V31" s="432"/>
      <c r="W31" s="432"/>
      <c r="X31" s="432"/>
      <c r="Y31" s="432"/>
      <c r="Z31" s="433"/>
      <c r="AA31" s="183">
        <v>80</v>
      </c>
      <c r="AB31" s="37">
        <f t="shared" si="21"/>
        <v>809520</v>
      </c>
      <c r="AC31" s="183">
        <v>80</v>
      </c>
      <c r="AD31" s="37">
        <f t="shared" si="22"/>
        <v>809520</v>
      </c>
      <c r="AE31" s="183">
        <v>80</v>
      </c>
      <c r="AF31" s="37">
        <f t="shared" si="23"/>
        <v>809520</v>
      </c>
      <c r="AG31" s="147" t="s">
        <v>101</v>
      </c>
      <c r="AH31" s="33"/>
    </row>
    <row r="32" spans="2:35" ht="24" x14ac:dyDescent="0.2">
      <c r="B32" s="35" t="s">
        <v>102</v>
      </c>
      <c r="C32" s="36" t="s">
        <v>103</v>
      </c>
      <c r="D32" s="157">
        <f>ROUND(37188/1.19,0)</f>
        <v>31250</v>
      </c>
      <c r="E32" s="38">
        <f>2*4</f>
        <v>8</v>
      </c>
      <c r="F32" s="156">
        <f t="shared" si="14"/>
        <v>250000</v>
      </c>
      <c r="G32" s="38">
        <v>8</v>
      </c>
      <c r="H32" s="158">
        <f t="shared" si="15"/>
        <v>250000</v>
      </c>
      <c r="I32" s="38">
        <v>8</v>
      </c>
      <c r="J32" s="158">
        <f t="shared" si="16"/>
        <v>250000</v>
      </c>
      <c r="K32" s="38">
        <v>8</v>
      </c>
      <c r="L32" s="158">
        <f t="shared" si="17"/>
        <v>250000</v>
      </c>
      <c r="M32" s="38">
        <v>8</v>
      </c>
      <c r="N32" s="37">
        <f t="shared" si="24"/>
        <v>250000</v>
      </c>
      <c r="O32" s="38">
        <v>8</v>
      </c>
      <c r="P32" s="37">
        <f t="shared" si="18"/>
        <v>250000</v>
      </c>
      <c r="Q32" s="38">
        <v>8</v>
      </c>
      <c r="R32" s="37">
        <f t="shared" si="19"/>
        <v>250000</v>
      </c>
      <c r="S32" s="182">
        <v>25</v>
      </c>
      <c r="T32" s="431">
        <f t="shared" si="20"/>
        <v>781250</v>
      </c>
      <c r="U32" s="432"/>
      <c r="V32" s="432"/>
      <c r="W32" s="432"/>
      <c r="X32" s="432"/>
      <c r="Y32" s="432"/>
      <c r="Z32" s="433"/>
      <c r="AA32" s="183">
        <v>12</v>
      </c>
      <c r="AB32" s="37">
        <f t="shared" si="21"/>
        <v>375000</v>
      </c>
      <c r="AC32" s="183">
        <v>12</v>
      </c>
      <c r="AD32" s="37">
        <f t="shared" si="22"/>
        <v>375000</v>
      </c>
      <c r="AE32" s="183">
        <v>12</v>
      </c>
      <c r="AF32" s="37">
        <f t="shared" si="23"/>
        <v>375000</v>
      </c>
      <c r="AG32" s="147" t="s">
        <v>104</v>
      </c>
      <c r="AH32" s="33"/>
    </row>
    <row r="33" spans="1:36" ht="12.75" x14ac:dyDescent="0.2">
      <c r="B33" s="35" t="s">
        <v>105</v>
      </c>
      <c r="C33" s="42" t="s">
        <v>106</v>
      </c>
      <c r="D33" s="157">
        <f>ROUND(36305/1.19,0)</f>
        <v>30508</v>
      </c>
      <c r="E33" s="38">
        <f>2*3</f>
        <v>6</v>
      </c>
      <c r="F33" s="156">
        <f t="shared" si="14"/>
        <v>183048</v>
      </c>
      <c r="G33" s="38">
        <v>5</v>
      </c>
      <c r="H33" s="158">
        <f t="shared" si="15"/>
        <v>152540</v>
      </c>
      <c r="I33" s="38">
        <v>4</v>
      </c>
      <c r="J33" s="158">
        <f t="shared" si="16"/>
        <v>122032</v>
      </c>
      <c r="K33" s="38">
        <v>5</v>
      </c>
      <c r="L33" s="158">
        <f t="shared" si="17"/>
        <v>152540</v>
      </c>
      <c r="M33" s="38">
        <v>5</v>
      </c>
      <c r="N33" s="37">
        <f t="shared" si="24"/>
        <v>152540</v>
      </c>
      <c r="O33" s="38">
        <v>5</v>
      </c>
      <c r="P33" s="37">
        <f t="shared" si="18"/>
        <v>152540</v>
      </c>
      <c r="Q33" s="38">
        <v>5</v>
      </c>
      <c r="R33" s="37">
        <f t="shared" si="19"/>
        <v>152540</v>
      </c>
      <c r="S33" s="182">
        <v>30</v>
      </c>
      <c r="T33" s="431">
        <f t="shared" si="20"/>
        <v>915240</v>
      </c>
      <c r="U33" s="432"/>
      <c r="V33" s="432"/>
      <c r="W33" s="432"/>
      <c r="X33" s="432"/>
      <c r="Y33" s="432"/>
      <c r="Z33" s="433"/>
      <c r="AA33" s="183">
        <v>14</v>
      </c>
      <c r="AB33" s="37">
        <f t="shared" si="21"/>
        <v>427112</v>
      </c>
      <c r="AC33" s="183">
        <v>14</v>
      </c>
      <c r="AD33" s="37">
        <f t="shared" si="22"/>
        <v>427112</v>
      </c>
      <c r="AE33" s="183">
        <v>14</v>
      </c>
      <c r="AF33" s="37">
        <f t="shared" si="23"/>
        <v>427112</v>
      </c>
      <c r="AG33" s="147" t="s">
        <v>259</v>
      </c>
      <c r="AH33" s="33"/>
    </row>
    <row r="34" spans="1:36" ht="12.75" x14ac:dyDescent="0.2">
      <c r="B34" s="35" t="s">
        <v>107</v>
      </c>
      <c r="C34" s="38" t="s">
        <v>108</v>
      </c>
      <c r="D34" s="157">
        <f>ROUND(3000/1.19,0)</f>
        <v>2521</v>
      </c>
      <c r="E34" s="38">
        <f>4*8</f>
        <v>32</v>
      </c>
      <c r="F34" s="156">
        <f t="shared" si="14"/>
        <v>80672</v>
      </c>
      <c r="G34" s="38">
        <f>4.5*8</f>
        <v>36</v>
      </c>
      <c r="H34" s="158">
        <f t="shared" si="15"/>
        <v>90756</v>
      </c>
      <c r="I34" s="38">
        <v>30</v>
      </c>
      <c r="J34" s="158">
        <f t="shared" si="16"/>
        <v>75630</v>
      </c>
      <c r="K34" s="38">
        <v>39</v>
      </c>
      <c r="L34" s="158">
        <f t="shared" si="17"/>
        <v>98319</v>
      </c>
      <c r="M34" s="38">
        <f>4*8</f>
        <v>32</v>
      </c>
      <c r="N34" s="37">
        <f t="shared" si="24"/>
        <v>80672</v>
      </c>
      <c r="O34" s="38">
        <v>29</v>
      </c>
      <c r="P34" s="37">
        <f t="shared" si="18"/>
        <v>73109</v>
      </c>
      <c r="Q34" s="38">
        <f>4*8</f>
        <v>32</v>
      </c>
      <c r="R34" s="37">
        <f t="shared" si="19"/>
        <v>80672</v>
      </c>
      <c r="S34" s="182">
        <v>456</v>
      </c>
      <c r="T34" s="431">
        <f t="shared" si="20"/>
        <v>1149576</v>
      </c>
      <c r="U34" s="432"/>
      <c r="V34" s="432"/>
      <c r="W34" s="432"/>
      <c r="X34" s="432"/>
      <c r="Y34" s="432"/>
      <c r="Z34" s="433"/>
      <c r="AA34" s="183">
        <f>26*8</f>
        <v>208</v>
      </c>
      <c r="AB34" s="37">
        <f t="shared" si="21"/>
        <v>524368</v>
      </c>
      <c r="AC34" s="183">
        <f>26*8</f>
        <v>208</v>
      </c>
      <c r="AD34" s="37">
        <f t="shared" si="22"/>
        <v>524368</v>
      </c>
      <c r="AE34" s="183">
        <f>26*8</f>
        <v>208</v>
      </c>
      <c r="AF34" s="37">
        <f t="shared" si="23"/>
        <v>524368</v>
      </c>
      <c r="AG34" s="147" t="s">
        <v>109</v>
      </c>
      <c r="AH34" s="33"/>
    </row>
    <row r="35" spans="1:36" ht="12.75" x14ac:dyDescent="0.2">
      <c r="B35" s="35" t="s">
        <v>110</v>
      </c>
      <c r="C35" s="38" t="s">
        <v>111</v>
      </c>
      <c r="D35" s="157">
        <f>ROUND(4000/1.19,0)</f>
        <v>3361</v>
      </c>
      <c r="E35" s="38">
        <v>32</v>
      </c>
      <c r="F35" s="156">
        <f t="shared" si="14"/>
        <v>107552</v>
      </c>
      <c r="G35" s="38">
        <v>36</v>
      </c>
      <c r="H35" s="158">
        <f t="shared" si="15"/>
        <v>120996</v>
      </c>
      <c r="I35" s="38">
        <v>30</v>
      </c>
      <c r="J35" s="158">
        <f t="shared" si="16"/>
        <v>100830</v>
      </c>
      <c r="K35" s="38">
        <v>39</v>
      </c>
      <c r="L35" s="158">
        <f t="shared" si="17"/>
        <v>131079</v>
      </c>
      <c r="M35" s="38">
        <v>32</v>
      </c>
      <c r="N35" s="37">
        <f t="shared" si="24"/>
        <v>107552</v>
      </c>
      <c r="O35" s="38">
        <v>29</v>
      </c>
      <c r="P35" s="37">
        <f t="shared" si="18"/>
        <v>97469</v>
      </c>
      <c r="Q35" s="38">
        <v>32</v>
      </c>
      <c r="R35" s="37">
        <f t="shared" si="19"/>
        <v>107552</v>
      </c>
      <c r="S35" s="182">
        <v>456</v>
      </c>
      <c r="T35" s="431">
        <f t="shared" si="20"/>
        <v>1532616</v>
      </c>
      <c r="U35" s="432"/>
      <c r="V35" s="432"/>
      <c r="W35" s="432"/>
      <c r="X35" s="432"/>
      <c r="Y35" s="432"/>
      <c r="Z35" s="433"/>
      <c r="AA35" s="183">
        <v>208</v>
      </c>
      <c r="AB35" s="37">
        <f>+AA35*D35</f>
        <v>699088</v>
      </c>
      <c r="AC35" s="183">
        <v>208</v>
      </c>
      <c r="AD35" s="37">
        <f t="shared" si="22"/>
        <v>699088</v>
      </c>
      <c r="AE35" s="183">
        <v>208</v>
      </c>
      <c r="AF35" s="37">
        <f t="shared" si="23"/>
        <v>699088</v>
      </c>
      <c r="AG35" s="147" t="s">
        <v>112</v>
      </c>
      <c r="AH35" s="33"/>
    </row>
    <row r="36" spans="1:36" s="44" customFormat="1" ht="12.75" customHeight="1" x14ac:dyDescent="0.2">
      <c r="A36" s="43"/>
      <c r="B36" s="397" t="s">
        <v>260</v>
      </c>
      <c r="C36" s="398"/>
      <c r="D36" s="87"/>
      <c r="E36" s="88"/>
      <c r="F36" s="92">
        <f>+SUM(F28:F35)</f>
        <v>9289936</v>
      </c>
      <c r="G36" s="93"/>
      <c r="H36" s="92">
        <f>+SUM(H28:H35)</f>
        <v>7244547</v>
      </c>
      <c r="I36" s="93"/>
      <c r="J36" s="92">
        <f>+SUM(J28:J35)</f>
        <v>7997609</v>
      </c>
      <c r="K36" s="93"/>
      <c r="L36" s="92">
        <f>+SUM(L28:L35)</f>
        <v>7403400</v>
      </c>
      <c r="M36" s="89"/>
      <c r="N36" s="92">
        <f>+SUM(N28:N35)</f>
        <v>7063126</v>
      </c>
      <c r="O36" s="89"/>
      <c r="P36" s="92">
        <f>+SUM(P28:P35)</f>
        <v>6880975</v>
      </c>
      <c r="Q36" s="89"/>
      <c r="R36" s="92">
        <f>+SUM(R28:R35)</f>
        <v>7063126</v>
      </c>
      <c r="S36" s="213"/>
      <c r="T36" s="457">
        <f>+SUM(T28:T35)</f>
        <v>38129606</v>
      </c>
      <c r="U36" s="458"/>
      <c r="V36" s="458"/>
      <c r="W36" s="458"/>
      <c r="X36" s="458"/>
      <c r="Y36" s="458"/>
      <c r="Z36" s="458"/>
      <c r="AA36" s="167"/>
      <c r="AB36" s="92">
        <f>+SUM(AB28:AB35)</f>
        <v>19051303</v>
      </c>
      <c r="AC36" s="89"/>
      <c r="AD36" s="92">
        <f>+SUM(AD28:AD35)</f>
        <v>19051303</v>
      </c>
      <c r="AE36" s="89"/>
      <c r="AF36" s="92">
        <f>+SUM(AF28:AF35)</f>
        <v>19051303</v>
      </c>
      <c r="AG36" s="89"/>
      <c r="AH36" s="33"/>
      <c r="AI36" s="29">
        <f>+AH36/8</f>
        <v>0</v>
      </c>
      <c r="AJ36" s="29">
        <f>+AI36*4</f>
        <v>0</v>
      </c>
    </row>
    <row r="37" spans="1:36" ht="12.75" customHeight="1" x14ac:dyDescent="0.2">
      <c r="B37" s="420" t="s">
        <v>231</v>
      </c>
      <c r="C37" s="421"/>
      <c r="D37" s="90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39"/>
    </row>
    <row r="38" spans="1:36" ht="26.25" customHeight="1" x14ac:dyDescent="0.2">
      <c r="B38" s="413" t="s">
        <v>45</v>
      </c>
      <c r="C38" s="413" t="s">
        <v>46</v>
      </c>
      <c r="D38" s="422" t="s">
        <v>113</v>
      </c>
      <c r="E38" s="413" t="s">
        <v>53</v>
      </c>
      <c r="F38" s="413"/>
      <c r="G38" s="413" t="s">
        <v>54</v>
      </c>
      <c r="H38" s="413"/>
      <c r="I38" s="422" t="s">
        <v>205</v>
      </c>
      <c r="J38" s="413"/>
      <c r="K38" s="411" t="s">
        <v>250</v>
      </c>
      <c r="L38" s="412"/>
      <c r="M38" s="411" t="s">
        <v>251</v>
      </c>
      <c r="N38" s="412"/>
      <c r="O38" s="411" t="s">
        <v>252</v>
      </c>
      <c r="P38" s="412"/>
      <c r="Q38" s="413" t="s">
        <v>55</v>
      </c>
      <c r="R38" s="414"/>
      <c r="S38" s="425" t="s">
        <v>49</v>
      </c>
      <c r="T38" s="426"/>
      <c r="U38" s="425" t="s">
        <v>50</v>
      </c>
      <c r="V38" s="426"/>
      <c r="W38" s="425" t="s">
        <v>51</v>
      </c>
      <c r="X38" s="426"/>
      <c r="Y38" s="425" t="s">
        <v>52</v>
      </c>
      <c r="Z38" s="426"/>
      <c r="AA38" s="414" t="s">
        <v>267</v>
      </c>
      <c r="AB38" s="448"/>
      <c r="AC38" s="414" t="s">
        <v>268</v>
      </c>
      <c r="AD38" s="448"/>
      <c r="AE38" s="411" t="s">
        <v>269</v>
      </c>
      <c r="AF38" s="412"/>
      <c r="AG38" s="446" t="s">
        <v>254</v>
      </c>
      <c r="AH38" s="33"/>
    </row>
    <row r="39" spans="1:36" ht="12" customHeight="1" x14ac:dyDescent="0.2">
      <c r="B39" s="413"/>
      <c r="C39" s="413"/>
      <c r="D39" s="413"/>
      <c r="E39" s="143" t="s">
        <v>236</v>
      </c>
      <c r="F39" s="135" t="s">
        <v>253</v>
      </c>
      <c r="G39" s="143" t="s">
        <v>236</v>
      </c>
      <c r="H39" s="135" t="s">
        <v>253</v>
      </c>
      <c r="I39" s="143" t="s">
        <v>236</v>
      </c>
      <c r="J39" s="135" t="s">
        <v>253</v>
      </c>
      <c r="K39" s="143" t="s">
        <v>236</v>
      </c>
      <c r="L39" s="135" t="s">
        <v>253</v>
      </c>
      <c r="M39" s="143" t="s">
        <v>236</v>
      </c>
      <c r="N39" s="135" t="s">
        <v>253</v>
      </c>
      <c r="O39" s="143" t="s">
        <v>236</v>
      </c>
      <c r="P39" s="135" t="s">
        <v>253</v>
      </c>
      <c r="Q39" s="143" t="s">
        <v>236</v>
      </c>
      <c r="R39" s="135" t="s">
        <v>253</v>
      </c>
      <c r="S39" s="143" t="s">
        <v>236</v>
      </c>
      <c r="T39" s="135" t="s">
        <v>253</v>
      </c>
      <c r="U39" s="143" t="s">
        <v>236</v>
      </c>
      <c r="V39" s="135" t="s">
        <v>253</v>
      </c>
      <c r="W39" s="143" t="s">
        <v>236</v>
      </c>
      <c r="X39" s="135" t="s">
        <v>253</v>
      </c>
      <c r="Y39" s="143" t="s">
        <v>236</v>
      </c>
      <c r="Z39" s="135" t="s">
        <v>253</v>
      </c>
      <c r="AA39" s="143" t="s">
        <v>236</v>
      </c>
      <c r="AB39" s="135" t="s">
        <v>253</v>
      </c>
      <c r="AC39" s="143" t="s">
        <v>236</v>
      </c>
      <c r="AD39" s="135" t="s">
        <v>253</v>
      </c>
      <c r="AE39" s="143" t="s">
        <v>236</v>
      </c>
      <c r="AF39" s="135" t="s">
        <v>253</v>
      </c>
      <c r="AG39" s="447"/>
      <c r="AH39" s="33"/>
    </row>
    <row r="40" spans="1:36" ht="12" x14ac:dyDescent="0.2">
      <c r="B40" s="34">
        <v>3</v>
      </c>
      <c r="C40" s="439" t="s">
        <v>114</v>
      </c>
      <c r="D40" s="440"/>
      <c r="E40" s="440"/>
      <c r="F40" s="440"/>
      <c r="G40" s="440"/>
      <c r="H40" s="440"/>
      <c r="I40" s="440"/>
      <c r="J40" s="440"/>
      <c r="K40" s="440"/>
      <c r="L40" s="440"/>
      <c r="M40" s="440"/>
      <c r="N40" s="440"/>
      <c r="O40" s="440"/>
      <c r="P40" s="440"/>
      <c r="Q40" s="440"/>
      <c r="R40" s="440"/>
      <c r="S40" s="440"/>
      <c r="T40" s="440"/>
      <c r="U40" s="440"/>
      <c r="V40" s="440"/>
      <c r="W40" s="440"/>
      <c r="X40" s="440"/>
      <c r="Y40" s="440"/>
      <c r="Z40" s="440"/>
      <c r="AA40" s="440"/>
      <c r="AB40" s="440"/>
      <c r="AC40" s="440"/>
      <c r="AD40" s="440"/>
      <c r="AE40" s="440"/>
      <c r="AF40" s="440"/>
      <c r="AG40" s="441"/>
      <c r="AH40" s="33"/>
    </row>
    <row r="41" spans="1:36" ht="12" x14ac:dyDescent="0.2">
      <c r="B41" s="35" t="s">
        <v>115</v>
      </c>
      <c r="C41" s="45" t="s">
        <v>116</v>
      </c>
      <c r="D41" s="159">
        <f>ROUND(47300/1.19,0)</f>
        <v>39748</v>
      </c>
      <c r="E41" s="38">
        <v>1</v>
      </c>
      <c r="F41" s="37">
        <f t="shared" ref="F41:F59" si="25">D41*E41</f>
        <v>39748</v>
      </c>
      <c r="G41" s="38">
        <v>2</v>
      </c>
      <c r="H41" s="37">
        <f t="shared" ref="H41:H59" si="26">D41*G41</f>
        <v>79496</v>
      </c>
      <c r="I41" s="38">
        <v>1</v>
      </c>
      <c r="J41" s="41">
        <f t="shared" ref="J41:R59" si="27">D41*I41</f>
        <v>39748</v>
      </c>
      <c r="K41" s="38">
        <v>2</v>
      </c>
      <c r="L41" s="37">
        <f t="shared" ref="L41:L58" si="28">D41*K41</f>
        <v>79496</v>
      </c>
      <c r="M41" s="38">
        <v>2</v>
      </c>
      <c r="N41" s="37">
        <f t="shared" ref="N41:N58" si="29">D41*M41</f>
        <v>79496</v>
      </c>
      <c r="O41" s="38">
        <v>2</v>
      </c>
      <c r="P41" s="37">
        <f t="shared" ref="P41:P58" si="30">D41*O41</f>
        <v>79496</v>
      </c>
      <c r="Q41" s="38">
        <v>1</v>
      </c>
      <c r="R41" s="37">
        <f t="shared" ref="R41:R58" si="31">D41*Q41</f>
        <v>39748</v>
      </c>
      <c r="S41" s="38">
        <v>1</v>
      </c>
      <c r="T41" s="37">
        <f>+S41*D41</f>
        <v>39748</v>
      </c>
      <c r="U41" s="38">
        <v>1</v>
      </c>
      <c r="V41" s="37">
        <f>+U41*D41</f>
        <v>39748</v>
      </c>
      <c r="W41" s="38">
        <v>1</v>
      </c>
      <c r="X41" s="37">
        <f>+W41*D41</f>
        <v>39748</v>
      </c>
      <c r="Y41" s="38">
        <v>1</v>
      </c>
      <c r="Z41" s="37">
        <f>+Y41*D41</f>
        <v>39748</v>
      </c>
      <c r="AA41" s="38">
        <v>2</v>
      </c>
      <c r="AB41" s="37">
        <f>+AA41*D41</f>
        <v>79496</v>
      </c>
      <c r="AC41" s="38">
        <v>2</v>
      </c>
      <c r="AD41" s="37">
        <f>+AC41*D41</f>
        <v>79496</v>
      </c>
      <c r="AE41" s="38">
        <v>2</v>
      </c>
      <c r="AF41" s="37">
        <f>+AE41*D41</f>
        <v>79496</v>
      </c>
      <c r="AG41" s="165" t="s">
        <v>117</v>
      </c>
      <c r="AH41" s="33"/>
    </row>
    <row r="42" spans="1:36" ht="12" x14ac:dyDescent="0.2">
      <c r="B42" s="35" t="s">
        <v>118</v>
      </c>
      <c r="C42" s="45" t="s">
        <v>119</v>
      </c>
      <c r="D42" s="159">
        <f>ROUND(15000/1.19,0)</f>
        <v>12605</v>
      </c>
      <c r="E42" s="38">
        <v>1</v>
      </c>
      <c r="F42" s="37">
        <f t="shared" si="25"/>
        <v>12605</v>
      </c>
      <c r="G42" s="38">
        <v>2</v>
      </c>
      <c r="H42" s="37">
        <f t="shared" si="26"/>
        <v>25210</v>
      </c>
      <c r="I42" s="38">
        <v>1</v>
      </c>
      <c r="J42" s="41">
        <f t="shared" si="27"/>
        <v>12605</v>
      </c>
      <c r="K42" s="38">
        <v>2</v>
      </c>
      <c r="L42" s="37">
        <f t="shared" si="28"/>
        <v>25210</v>
      </c>
      <c r="M42" s="38">
        <v>2</v>
      </c>
      <c r="N42" s="37">
        <f t="shared" si="29"/>
        <v>25210</v>
      </c>
      <c r="O42" s="38">
        <v>2</v>
      </c>
      <c r="P42" s="37">
        <f t="shared" si="30"/>
        <v>25210</v>
      </c>
      <c r="Q42" s="38">
        <v>1</v>
      </c>
      <c r="R42" s="37">
        <f t="shared" si="31"/>
        <v>12605</v>
      </c>
      <c r="S42" s="38">
        <v>1</v>
      </c>
      <c r="T42" s="37">
        <f t="shared" ref="T42:T59" si="32">+S42*D42</f>
        <v>12605</v>
      </c>
      <c r="U42" s="38">
        <v>1</v>
      </c>
      <c r="V42" s="37">
        <f t="shared" ref="V42:V58" si="33">+U42*D42</f>
        <v>12605</v>
      </c>
      <c r="W42" s="38">
        <v>1</v>
      </c>
      <c r="X42" s="37">
        <f t="shared" ref="X42:X59" si="34">+W42*D42</f>
        <v>12605</v>
      </c>
      <c r="Y42" s="38">
        <v>1</v>
      </c>
      <c r="Z42" s="37">
        <f t="shared" ref="Z42:Z58" si="35">+Y42*D42</f>
        <v>12605</v>
      </c>
      <c r="AA42" s="38">
        <v>2</v>
      </c>
      <c r="AB42" s="37">
        <f t="shared" ref="AB42:AB59" si="36">+AA42*D42</f>
        <v>25210</v>
      </c>
      <c r="AC42" s="38">
        <v>2</v>
      </c>
      <c r="AD42" s="37">
        <f t="shared" ref="AD42:AD59" si="37">+AC42*D42</f>
        <v>25210</v>
      </c>
      <c r="AE42" s="38">
        <v>2</v>
      </c>
      <c r="AF42" s="37">
        <f t="shared" ref="AF42:AF59" si="38">+AE42*D42</f>
        <v>25210</v>
      </c>
      <c r="AG42" s="165" t="s">
        <v>120</v>
      </c>
      <c r="AH42" s="33"/>
    </row>
    <row r="43" spans="1:36" ht="12" x14ac:dyDescent="0.2">
      <c r="B43" s="35" t="s">
        <v>121</v>
      </c>
      <c r="C43" s="45" t="s">
        <v>122</v>
      </c>
      <c r="D43" s="159">
        <f>ROUND(14816/1.19,0)</f>
        <v>12450</v>
      </c>
      <c r="E43" s="38">
        <v>1</v>
      </c>
      <c r="F43" s="37">
        <f t="shared" si="25"/>
        <v>12450</v>
      </c>
      <c r="G43" s="38">
        <v>2</v>
      </c>
      <c r="H43" s="37">
        <f t="shared" si="26"/>
        <v>24900</v>
      </c>
      <c r="I43" s="38">
        <v>1</v>
      </c>
      <c r="J43" s="41">
        <f t="shared" si="27"/>
        <v>12450</v>
      </c>
      <c r="K43" s="38">
        <v>2</v>
      </c>
      <c r="L43" s="37">
        <f t="shared" si="28"/>
        <v>24900</v>
      </c>
      <c r="M43" s="38">
        <v>2</v>
      </c>
      <c r="N43" s="37">
        <f t="shared" si="29"/>
        <v>24900</v>
      </c>
      <c r="O43" s="38">
        <v>2</v>
      </c>
      <c r="P43" s="37">
        <f t="shared" si="30"/>
        <v>24900</v>
      </c>
      <c r="Q43" s="38">
        <v>1</v>
      </c>
      <c r="R43" s="37">
        <f t="shared" si="31"/>
        <v>12450</v>
      </c>
      <c r="S43" s="38">
        <v>1</v>
      </c>
      <c r="T43" s="37">
        <f t="shared" si="32"/>
        <v>12450</v>
      </c>
      <c r="U43" s="38">
        <v>1</v>
      </c>
      <c r="V43" s="37">
        <f t="shared" si="33"/>
        <v>12450</v>
      </c>
      <c r="W43" s="38">
        <v>1</v>
      </c>
      <c r="X43" s="37">
        <f t="shared" si="34"/>
        <v>12450</v>
      </c>
      <c r="Y43" s="38">
        <v>1</v>
      </c>
      <c r="Z43" s="37">
        <f t="shared" si="35"/>
        <v>12450</v>
      </c>
      <c r="AA43" s="38">
        <v>2</v>
      </c>
      <c r="AB43" s="37">
        <f t="shared" si="36"/>
        <v>24900</v>
      </c>
      <c r="AC43" s="38">
        <v>2</v>
      </c>
      <c r="AD43" s="37">
        <f t="shared" si="37"/>
        <v>24900</v>
      </c>
      <c r="AE43" s="38">
        <v>2</v>
      </c>
      <c r="AF43" s="37">
        <f t="shared" si="38"/>
        <v>24900</v>
      </c>
      <c r="AG43" s="165" t="s">
        <v>123</v>
      </c>
      <c r="AH43" s="33"/>
    </row>
    <row r="44" spans="1:36" ht="12" x14ac:dyDescent="0.2">
      <c r="B44" s="35" t="s">
        <v>124</v>
      </c>
      <c r="C44" s="45" t="s">
        <v>125</v>
      </c>
      <c r="D44" s="159">
        <f>ROUND(24098/1.19,0)</f>
        <v>20250</v>
      </c>
      <c r="E44" s="38">
        <v>1</v>
      </c>
      <c r="F44" s="37">
        <f t="shared" si="25"/>
        <v>20250</v>
      </c>
      <c r="G44" s="38">
        <v>2</v>
      </c>
      <c r="H44" s="37">
        <f t="shared" si="26"/>
        <v>40500</v>
      </c>
      <c r="I44" s="38">
        <v>1</v>
      </c>
      <c r="J44" s="41">
        <f t="shared" si="27"/>
        <v>20250</v>
      </c>
      <c r="K44" s="38">
        <v>2</v>
      </c>
      <c r="L44" s="37">
        <f t="shared" si="28"/>
        <v>40500</v>
      </c>
      <c r="M44" s="38">
        <v>2</v>
      </c>
      <c r="N44" s="37">
        <f t="shared" si="29"/>
        <v>40500</v>
      </c>
      <c r="O44" s="38">
        <v>2</v>
      </c>
      <c r="P44" s="37">
        <f t="shared" si="30"/>
        <v>40500</v>
      </c>
      <c r="Q44" s="38">
        <v>1</v>
      </c>
      <c r="R44" s="37">
        <f t="shared" si="31"/>
        <v>20250</v>
      </c>
      <c r="S44" s="38">
        <v>1</v>
      </c>
      <c r="T44" s="37">
        <f t="shared" si="32"/>
        <v>20250</v>
      </c>
      <c r="U44" s="38">
        <v>1</v>
      </c>
      <c r="V44" s="37">
        <f t="shared" si="33"/>
        <v>20250</v>
      </c>
      <c r="W44" s="38">
        <v>1</v>
      </c>
      <c r="X44" s="37">
        <f t="shared" si="34"/>
        <v>20250</v>
      </c>
      <c r="Y44" s="38">
        <v>1</v>
      </c>
      <c r="Z44" s="37">
        <f t="shared" si="35"/>
        <v>20250</v>
      </c>
      <c r="AA44" s="38">
        <v>2</v>
      </c>
      <c r="AB44" s="37">
        <f t="shared" si="36"/>
        <v>40500</v>
      </c>
      <c r="AC44" s="38">
        <v>2</v>
      </c>
      <c r="AD44" s="37">
        <f t="shared" si="37"/>
        <v>40500</v>
      </c>
      <c r="AE44" s="38">
        <v>2</v>
      </c>
      <c r="AF44" s="37">
        <f t="shared" si="38"/>
        <v>40500</v>
      </c>
      <c r="AG44" s="165" t="s">
        <v>126</v>
      </c>
      <c r="AH44" s="33"/>
    </row>
    <row r="45" spans="1:36" ht="12" x14ac:dyDescent="0.2">
      <c r="B45" s="35" t="s">
        <v>127</v>
      </c>
      <c r="C45" s="45" t="s">
        <v>128</v>
      </c>
      <c r="D45" s="159">
        <f>ROUND(24098/1.19,0)</f>
        <v>20250</v>
      </c>
      <c r="E45" s="38">
        <v>1</v>
      </c>
      <c r="F45" s="37">
        <f t="shared" si="25"/>
        <v>20250</v>
      </c>
      <c r="G45" s="38">
        <v>2</v>
      </c>
      <c r="H45" s="37">
        <f t="shared" si="26"/>
        <v>40500</v>
      </c>
      <c r="I45" s="38">
        <v>1</v>
      </c>
      <c r="J45" s="41">
        <f t="shared" si="27"/>
        <v>20250</v>
      </c>
      <c r="K45" s="38">
        <v>2</v>
      </c>
      <c r="L45" s="37">
        <f t="shared" si="28"/>
        <v>40500</v>
      </c>
      <c r="M45" s="38">
        <v>2</v>
      </c>
      <c r="N45" s="37">
        <f t="shared" si="29"/>
        <v>40500</v>
      </c>
      <c r="O45" s="38">
        <v>2</v>
      </c>
      <c r="P45" s="37">
        <f t="shared" si="30"/>
        <v>40500</v>
      </c>
      <c r="Q45" s="38">
        <v>1</v>
      </c>
      <c r="R45" s="37">
        <f t="shared" si="31"/>
        <v>20250</v>
      </c>
      <c r="S45" s="38">
        <v>1</v>
      </c>
      <c r="T45" s="37">
        <f t="shared" si="32"/>
        <v>20250</v>
      </c>
      <c r="U45" s="38">
        <v>1</v>
      </c>
      <c r="V45" s="37">
        <f t="shared" si="33"/>
        <v>20250</v>
      </c>
      <c r="W45" s="38">
        <v>1</v>
      </c>
      <c r="X45" s="37">
        <f t="shared" si="34"/>
        <v>20250</v>
      </c>
      <c r="Y45" s="38">
        <v>1</v>
      </c>
      <c r="Z45" s="37">
        <f t="shared" si="35"/>
        <v>20250</v>
      </c>
      <c r="AA45" s="38">
        <v>2</v>
      </c>
      <c r="AB45" s="37">
        <f t="shared" si="36"/>
        <v>40500</v>
      </c>
      <c r="AC45" s="38">
        <v>2</v>
      </c>
      <c r="AD45" s="37">
        <f t="shared" si="37"/>
        <v>40500</v>
      </c>
      <c r="AE45" s="38">
        <v>2</v>
      </c>
      <c r="AF45" s="37">
        <f t="shared" si="38"/>
        <v>40500</v>
      </c>
      <c r="AG45" s="165" t="s">
        <v>129</v>
      </c>
      <c r="AH45" s="33"/>
    </row>
    <row r="46" spans="1:36" ht="12" x14ac:dyDescent="0.2">
      <c r="B46" s="35" t="s">
        <v>130</v>
      </c>
      <c r="C46" s="45" t="s">
        <v>131</v>
      </c>
      <c r="D46" s="159">
        <f>ROUND(24563/1.19,0)</f>
        <v>20641</v>
      </c>
      <c r="E46" s="38">
        <v>1</v>
      </c>
      <c r="F46" s="37">
        <f t="shared" si="25"/>
        <v>20641</v>
      </c>
      <c r="G46" s="38">
        <v>2</v>
      </c>
      <c r="H46" s="37">
        <f t="shared" si="26"/>
        <v>41282</v>
      </c>
      <c r="I46" s="38">
        <v>1</v>
      </c>
      <c r="J46" s="41">
        <f t="shared" si="27"/>
        <v>20641</v>
      </c>
      <c r="K46" s="38">
        <v>2</v>
      </c>
      <c r="L46" s="37">
        <f t="shared" si="28"/>
        <v>41282</v>
      </c>
      <c r="M46" s="38">
        <v>2</v>
      </c>
      <c r="N46" s="37">
        <f t="shared" si="29"/>
        <v>41282</v>
      </c>
      <c r="O46" s="38">
        <v>2</v>
      </c>
      <c r="P46" s="37">
        <f t="shared" si="30"/>
        <v>41282</v>
      </c>
      <c r="Q46" s="38">
        <v>1</v>
      </c>
      <c r="R46" s="37">
        <f t="shared" si="31"/>
        <v>20641</v>
      </c>
      <c r="S46" s="38">
        <v>1</v>
      </c>
      <c r="T46" s="37">
        <f t="shared" si="32"/>
        <v>20641</v>
      </c>
      <c r="U46" s="38">
        <v>1</v>
      </c>
      <c r="V46" s="37">
        <f t="shared" si="33"/>
        <v>20641</v>
      </c>
      <c r="W46" s="38">
        <v>1</v>
      </c>
      <c r="X46" s="37">
        <f t="shared" si="34"/>
        <v>20641</v>
      </c>
      <c r="Y46" s="38">
        <v>1</v>
      </c>
      <c r="Z46" s="37">
        <f t="shared" si="35"/>
        <v>20641</v>
      </c>
      <c r="AA46" s="38">
        <v>2</v>
      </c>
      <c r="AB46" s="37">
        <f t="shared" si="36"/>
        <v>41282</v>
      </c>
      <c r="AC46" s="38">
        <v>2</v>
      </c>
      <c r="AD46" s="37">
        <f t="shared" si="37"/>
        <v>41282</v>
      </c>
      <c r="AE46" s="38">
        <v>2</v>
      </c>
      <c r="AF46" s="37">
        <f t="shared" si="38"/>
        <v>41282</v>
      </c>
      <c r="AG46" s="165" t="s">
        <v>132</v>
      </c>
      <c r="AH46" s="33"/>
    </row>
    <row r="47" spans="1:36" ht="12" x14ac:dyDescent="0.2">
      <c r="B47" s="35" t="s">
        <v>133</v>
      </c>
      <c r="C47" s="45" t="s">
        <v>134</v>
      </c>
      <c r="D47" s="159">
        <f>ROUND(24563/1.19,0)</f>
        <v>20641</v>
      </c>
      <c r="E47" s="38">
        <v>1</v>
      </c>
      <c r="F47" s="37">
        <f t="shared" si="25"/>
        <v>20641</v>
      </c>
      <c r="G47" s="38">
        <v>2</v>
      </c>
      <c r="H47" s="37">
        <f t="shared" si="26"/>
        <v>41282</v>
      </c>
      <c r="I47" s="38">
        <v>1</v>
      </c>
      <c r="J47" s="41">
        <f t="shared" si="27"/>
        <v>20641</v>
      </c>
      <c r="K47" s="38">
        <v>2</v>
      </c>
      <c r="L47" s="37">
        <f t="shared" si="28"/>
        <v>41282</v>
      </c>
      <c r="M47" s="38">
        <v>2</v>
      </c>
      <c r="N47" s="37">
        <f t="shared" si="29"/>
        <v>41282</v>
      </c>
      <c r="O47" s="38">
        <v>2</v>
      </c>
      <c r="P47" s="37">
        <f t="shared" si="30"/>
        <v>41282</v>
      </c>
      <c r="Q47" s="38">
        <v>1</v>
      </c>
      <c r="R47" s="37">
        <f t="shared" si="31"/>
        <v>20641</v>
      </c>
      <c r="S47" s="38">
        <v>1</v>
      </c>
      <c r="T47" s="37">
        <f t="shared" si="32"/>
        <v>20641</v>
      </c>
      <c r="U47" s="38">
        <v>1</v>
      </c>
      <c r="V47" s="37">
        <f t="shared" si="33"/>
        <v>20641</v>
      </c>
      <c r="W47" s="38">
        <v>1</v>
      </c>
      <c r="X47" s="37">
        <f t="shared" si="34"/>
        <v>20641</v>
      </c>
      <c r="Y47" s="38">
        <v>1</v>
      </c>
      <c r="Z47" s="37">
        <f t="shared" si="35"/>
        <v>20641</v>
      </c>
      <c r="AA47" s="38">
        <v>2</v>
      </c>
      <c r="AB47" s="37">
        <f t="shared" si="36"/>
        <v>41282</v>
      </c>
      <c r="AC47" s="38">
        <v>2</v>
      </c>
      <c r="AD47" s="37">
        <f t="shared" si="37"/>
        <v>41282</v>
      </c>
      <c r="AE47" s="38">
        <v>2</v>
      </c>
      <c r="AF47" s="37">
        <f t="shared" si="38"/>
        <v>41282</v>
      </c>
      <c r="AG47" s="165" t="s">
        <v>135</v>
      </c>
      <c r="AH47" s="33"/>
    </row>
    <row r="48" spans="1:36" ht="12" x14ac:dyDescent="0.2">
      <c r="B48" s="35" t="s">
        <v>136</v>
      </c>
      <c r="C48" s="46" t="s">
        <v>137</v>
      </c>
      <c r="D48" s="159">
        <f>ROUND(23485/1.19,0)</f>
        <v>19735</v>
      </c>
      <c r="E48" s="38">
        <v>1</v>
      </c>
      <c r="F48" s="37">
        <f t="shared" si="25"/>
        <v>19735</v>
      </c>
      <c r="G48" s="38">
        <v>2</v>
      </c>
      <c r="H48" s="37">
        <f t="shared" si="26"/>
        <v>39470</v>
      </c>
      <c r="I48" s="38">
        <v>1</v>
      </c>
      <c r="J48" s="41">
        <f t="shared" si="27"/>
        <v>19735</v>
      </c>
      <c r="K48" s="38">
        <v>2</v>
      </c>
      <c r="L48" s="37">
        <f t="shared" si="28"/>
        <v>39470</v>
      </c>
      <c r="M48" s="38">
        <v>2</v>
      </c>
      <c r="N48" s="37">
        <f t="shared" si="29"/>
        <v>39470</v>
      </c>
      <c r="O48" s="38">
        <v>2</v>
      </c>
      <c r="P48" s="37">
        <f t="shared" si="30"/>
        <v>39470</v>
      </c>
      <c r="Q48" s="38">
        <v>1</v>
      </c>
      <c r="R48" s="37">
        <f t="shared" si="31"/>
        <v>19735</v>
      </c>
      <c r="S48" s="38">
        <v>1</v>
      </c>
      <c r="T48" s="37">
        <f t="shared" si="32"/>
        <v>19735</v>
      </c>
      <c r="U48" s="38">
        <v>1</v>
      </c>
      <c r="V48" s="37">
        <f t="shared" si="33"/>
        <v>19735</v>
      </c>
      <c r="W48" s="38">
        <v>1</v>
      </c>
      <c r="X48" s="37">
        <f t="shared" si="34"/>
        <v>19735</v>
      </c>
      <c r="Y48" s="38">
        <v>1</v>
      </c>
      <c r="Z48" s="37">
        <f t="shared" si="35"/>
        <v>19735</v>
      </c>
      <c r="AA48" s="38">
        <v>2</v>
      </c>
      <c r="AB48" s="37">
        <f t="shared" si="36"/>
        <v>39470</v>
      </c>
      <c r="AC48" s="38">
        <v>2</v>
      </c>
      <c r="AD48" s="37">
        <f t="shared" si="37"/>
        <v>39470</v>
      </c>
      <c r="AE48" s="38">
        <v>2</v>
      </c>
      <c r="AF48" s="37">
        <f t="shared" si="38"/>
        <v>39470</v>
      </c>
      <c r="AG48" s="165" t="s">
        <v>138</v>
      </c>
      <c r="AH48" s="33"/>
    </row>
    <row r="49" spans="1:36" ht="12" x14ac:dyDescent="0.2">
      <c r="B49" s="35" t="s">
        <v>139</v>
      </c>
      <c r="C49" s="46" t="s">
        <v>140</v>
      </c>
      <c r="D49" s="159">
        <f>ROUND(32160/1.19,0)</f>
        <v>27025</v>
      </c>
      <c r="E49" s="38">
        <v>1</v>
      </c>
      <c r="F49" s="37">
        <f t="shared" si="25"/>
        <v>27025</v>
      </c>
      <c r="G49" s="38">
        <v>2</v>
      </c>
      <c r="H49" s="37">
        <f t="shared" si="26"/>
        <v>54050</v>
      </c>
      <c r="I49" s="38">
        <v>1</v>
      </c>
      <c r="J49" s="41">
        <f t="shared" si="27"/>
        <v>27025</v>
      </c>
      <c r="K49" s="38">
        <v>2</v>
      </c>
      <c r="L49" s="37">
        <f t="shared" si="28"/>
        <v>54050</v>
      </c>
      <c r="M49" s="38">
        <v>2</v>
      </c>
      <c r="N49" s="37">
        <f t="shared" si="29"/>
        <v>54050</v>
      </c>
      <c r="O49" s="38">
        <v>2</v>
      </c>
      <c r="P49" s="37">
        <f t="shared" si="30"/>
        <v>54050</v>
      </c>
      <c r="Q49" s="38">
        <v>1</v>
      </c>
      <c r="R49" s="37">
        <f t="shared" si="31"/>
        <v>27025</v>
      </c>
      <c r="S49" s="38">
        <v>1</v>
      </c>
      <c r="T49" s="37">
        <f t="shared" si="32"/>
        <v>27025</v>
      </c>
      <c r="U49" s="38">
        <v>1</v>
      </c>
      <c r="V49" s="37">
        <f t="shared" si="33"/>
        <v>27025</v>
      </c>
      <c r="W49" s="38">
        <v>1</v>
      </c>
      <c r="X49" s="37">
        <f t="shared" si="34"/>
        <v>27025</v>
      </c>
      <c r="Y49" s="38">
        <v>1</v>
      </c>
      <c r="Z49" s="37">
        <f t="shared" si="35"/>
        <v>27025</v>
      </c>
      <c r="AA49" s="38">
        <v>2</v>
      </c>
      <c r="AB49" s="37">
        <f t="shared" si="36"/>
        <v>54050</v>
      </c>
      <c r="AC49" s="38">
        <v>2</v>
      </c>
      <c r="AD49" s="37">
        <f t="shared" si="37"/>
        <v>54050</v>
      </c>
      <c r="AE49" s="38">
        <v>2</v>
      </c>
      <c r="AF49" s="37">
        <f t="shared" si="38"/>
        <v>54050</v>
      </c>
      <c r="AG49" s="165" t="s">
        <v>141</v>
      </c>
      <c r="AH49" s="33"/>
    </row>
    <row r="50" spans="1:36" ht="12" x14ac:dyDescent="0.2">
      <c r="B50" s="35" t="s">
        <v>142</v>
      </c>
      <c r="C50" s="46" t="s">
        <v>143</v>
      </c>
      <c r="D50" s="159">
        <f>ROUND(26936/1.19,0)</f>
        <v>22635</v>
      </c>
      <c r="E50" s="38">
        <v>1</v>
      </c>
      <c r="F50" s="37">
        <f t="shared" si="25"/>
        <v>22635</v>
      </c>
      <c r="G50" s="38">
        <v>2</v>
      </c>
      <c r="H50" s="37">
        <f t="shared" si="26"/>
        <v>45270</v>
      </c>
      <c r="I50" s="38">
        <v>1</v>
      </c>
      <c r="J50" s="41">
        <f t="shared" si="27"/>
        <v>22635</v>
      </c>
      <c r="K50" s="38">
        <v>2</v>
      </c>
      <c r="L50" s="37">
        <f t="shared" si="28"/>
        <v>45270</v>
      </c>
      <c r="M50" s="38">
        <v>2</v>
      </c>
      <c r="N50" s="37">
        <f t="shared" si="29"/>
        <v>45270</v>
      </c>
      <c r="O50" s="38">
        <v>2</v>
      </c>
      <c r="P50" s="37">
        <f t="shared" si="30"/>
        <v>45270</v>
      </c>
      <c r="Q50" s="38">
        <v>1</v>
      </c>
      <c r="R50" s="37">
        <f t="shared" si="31"/>
        <v>22635</v>
      </c>
      <c r="S50" s="38">
        <v>1</v>
      </c>
      <c r="T50" s="37">
        <f t="shared" si="32"/>
        <v>22635</v>
      </c>
      <c r="U50" s="38">
        <v>1</v>
      </c>
      <c r="V50" s="37">
        <f t="shared" si="33"/>
        <v>22635</v>
      </c>
      <c r="W50" s="38">
        <v>1</v>
      </c>
      <c r="X50" s="37">
        <f t="shared" si="34"/>
        <v>22635</v>
      </c>
      <c r="Y50" s="38">
        <v>1</v>
      </c>
      <c r="Z50" s="37">
        <f t="shared" si="35"/>
        <v>22635</v>
      </c>
      <c r="AA50" s="38">
        <v>2</v>
      </c>
      <c r="AB50" s="37">
        <f t="shared" si="36"/>
        <v>45270</v>
      </c>
      <c r="AC50" s="38">
        <v>2</v>
      </c>
      <c r="AD50" s="37">
        <f t="shared" si="37"/>
        <v>45270</v>
      </c>
      <c r="AE50" s="38">
        <v>2</v>
      </c>
      <c r="AF50" s="37">
        <f t="shared" si="38"/>
        <v>45270</v>
      </c>
      <c r="AG50" s="147" t="s">
        <v>144</v>
      </c>
      <c r="AH50" s="33"/>
    </row>
    <row r="51" spans="1:36" ht="12" x14ac:dyDescent="0.2">
      <c r="B51" s="35" t="s">
        <v>145</v>
      </c>
      <c r="C51" s="46" t="s">
        <v>146</v>
      </c>
      <c r="D51" s="159">
        <f>ROUND(37717/1.19,0)</f>
        <v>31695</v>
      </c>
      <c r="E51" s="38">
        <v>1</v>
      </c>
      <c r="F51" s="37">
        <f t="shared" si="25"/>
        <v>31695</v>
      </c>
      <c r="G51" s="38">
        <v>2</v>
      </c>
      <c r="H51" s="37">
        <f t="shared" si="26"/>
        <v>63390</v>
      </c>
      <c r="I51" s="38">
        <v>1</v>
      </c>
      <c r="J51" s="41">
        <f t="shared" si="27"/>
        <v>31695</v>
      </c>
      <c r="K51" s="38">
        <v>2</v>
      </c>
      <c r="L51" s="37">
        <f t="shared" si="28"/>
        <v>63390</v>
      </c>
      <c r="M51" s="38">
        <v>2</v>
      </c>
      <c r="N51" s="37">
        <f t="shared" si="29"/>
        <v>63390</v>
      </c>
      <c r="O51" s="38">
        <v>2</v>
      </c>
      <c r="P51" s="37">
        <f t="shared" si="30"/>
        <v>63390</v>
      </c>
      <c r="Q51" s="38">
        <v>1</v>
      </c>
      <c r="R51" s="37">
        <f t="shared" si="31"/>
        <v>31695</v>
      </c>
      <c r="S51" s="38">
        <v>1</v>
      </c>
      <c r="T51" s="37">
        <f t="shared" si="32"/>
        <v>31695</v>
      </c>
      <c r="U51" s="38">
        <v>1</v>
      </c>
      <c r="V51" s="37">
        <f t="shared" si="33"/>
        <v>31695</v>
      </c>
      <c r="W51" s="38">
        <v>1</v>
      </c>
      <c r="X51" s="37">
        <f t="shared" si="34"/>
        <v>31695</v>
      </c>
      <c r="Y51" s="38">
        <v>1</v>
      </c>
      <c r="Z51" s="37">
        <f t="shared" si="35"/>
        <v>31695</v>
      </c>
      <c r="AA51" s="38">
        <v>2</v>
      </c>
      <c r="AB51" s="37">
        <f t="shared" si="36"/>
        <v>63390</v>
      </c>
      <c r="AC51" s="38">
        <v>2</v>
      </c>
      <c r="AD51" s="37">
        <f t="shared" si="37"/>
        <v>63390</v>
      </c>
      <c r="AE51" s="38">
        <v>2</v>
      </c>
      <c r="AF51" s="37">
        <f t="shared" si="38"/>
        <v>63390</v>
      </c>
      <c r="AG51" s="165" t="s">
        <v>147</v>
      </c>
      <c r="AH51" s="33"/>
    </row>
    <row r="52" spans="1:36" ht="12" x14ac:dyDescent="0.2">
      <c r="B52" s="35" t="s">
        <v>148</v>
      </c>
      <c r="C52" s="46" t="s">
        <v>149</v>
      </c>
      <c r="D52" s="159">
        <f>ROUND(41350/1.19,0)</f>
        <v>34748</v>
      </c>
      <c r="E52" s="38">
        <v>1</v>
      </c>
      <c r="F52" s="37">
        <f t="shared" si="25"/>
        <v>34748</v>
      </c>
      <c r="G52" s="38">
        <v>2</v>
      </c>
      <c r="H52" s="37">
        <f t="shared" si="26"/>
        <v>69496</v>
      </c>
      <c r="I52" s="38">
        <v>1</v>
      </c>
      <c r="J52" s="41">
        <f t="shared" si="27"/>
        <v>34748</v>
      </c>
      <c r="K52" s="38">
        <v>2</v>
      </c>
      <c r="L52" s="37">
        <f t="shared" si="28"/>
        <v>69496</v>
      </c>
      <c r="M52" s="38">
        <v>2</v>
      </c>
      <c r="N52" s="37">
        <f t="shared" si="29"/>
        <v>69496</v>
      </c>
      <c r="O52" s="38">
        <v>2</v>
      </c>
      <c r="P52" s="37">
        <f t="shared" si="30"/>
        <v>69496</v>
      </c>
      <c r="Q52" s="38">
        <v>1</v>
      </c>
      <c r="R52" s="37">
        <f t="shared" si="31"/>
        <v>34748</v>
      </c>
      <c r="S52" s="38">
        <v>1</v>
      </c>
      <c r="T52" s="37">
        <f t="shared" si="32"/>
        <v>34748</v>
      </c>
      <c r="U52" s="38">
        <v>1</v>
      </c>
      <c r="V52" s="37">
        <f t="shared" si="33"/>
        <v>34748</v>
      </c>
      <c r="W52" s="38">
        <v>1</v>
      </c>
      <c r="X52" s="37">
        <f t="shared" si="34"/>
        <v>34748</v>
      </c>
      <c r="Y52" s="38">
        <v>1</v>
      </c>
      <c r="Z52" s="37">
        <f t="shared" si="35"/>
        <v>34748</v>
      </c>
      <c r="AA52" s="38">
        <v>2</v>
      </c>
      <c r="AB52" s="37">
        <f t="shared" si="36"/>
        <v>69496</v>
      </c>
      <c r="AC52" s="38">
        <v>2</v>
      </c>
      <c r="AD52" s="37">
        <f t="shared" si="37"/>
        <v>69496</v>
      </c>
      <c r="AE52" s="38">
        <v>2</v>
      </c>
      <c r="AF52" s="37">
        <f t="shared" si="38"/>
        <v>69496</v>
      </c>
      <c r="AG52" s="165" t="s">
        <v>150</v>
      </c>
      <c r="AH52" s="33"/>
    </row>
    <row r="53" spans="1:36" ht="12" x14ac:dyDescent="0.2">
      <c r="B53" s="35" t="s">
        <v>151</v>
      </c>
      <c r="C53" s="46" t="s">
        <v>152</v>
      </c>
      <c r="D53" s="159">
        <f>ROUND(34367/1.19,0)</f>
        <v>28880</v>
      </c>
      <c r="E53" s="38">
        <v>1</v>
      </c>
      <c r="F53" s="37">
        <f t="shared" si="25"/>
        <v>28880</v>
      </c>
      <c r="G53" s="38">
        <v>2</v>
      </c>
      <c r="H53" s="37">
        <f t="shared" si="26"/>
        <v>57760</v>
      </c>
      <c r="I53" s="38">
        <v>1</v>
      </c>
      <c r="J53" s="41">
        <f t="shared" si="27"/>
        <v>28880</v>
      </c>
      <c r="K53" s="38">
        <v>2</v>
      </c>
      <c r="L53" s="37">
        <f t="shared" si="28"/>
        <v>57760</v>
      </c>
      <c r="M53" s="38">
        <v>2</v>
      </c>
      <c r="N53" s="37">
        <f t="shared" si="29"/>
        <v>57760</v>
      </c>
      <c r="O53" s="38">
        <v>2</v>
      </c>
      <c r="P53" s="37">
        <f t="shared" si="30"/>
        <v>57760</v>
      </c>
      <c r="Q53" s="38">
        <v>1</v>
      </c>
      <c r="R53" s="37">
        <f t="shared" si="31"/>
        <v>28880</v>
      </c>
      <c r="S53" s="38">
        <v>1</v>
      </c>
      <c r="T53" s="37">
        <f t="shared" si="32"/>
        <v>28880</v>
      </c>
      <c r="U53" s="38">
        <v>1</v>
      </c>
      <c r="V53" s="37">
        <f t="shared" si="33"/>
        <v>28880</v>
      </c>
      <c r="W53" s="38">
        <v>1</v>
      </c>
      <c r="X53" s="37">
        <f t="shared" si="34"/>
        <v>28880</v>
      </c>
      <c r="Y53" s="38">
        <v>1</v>
      </c>
      <c r="Z53" s="37">
        <f t="shared" si="35"/>
        <v>28880</v>
      </c>
      <c r="AA53" s="38">
        <v>2</v>
      </c>
      <c r="AB53" s="37">
        <f t="shared" si="36"/>
        <v>57760</v>
      </c>
      <c r="AC53" s="38">
        <v>2</v>
      </c>
      <c r="AD53" s="37">
        <f t="shared" si="37"/>
        <v>57760</v>
      </c>
      <c r="AE53" s="38">
        <v>2</v>
      </c>
      <c r="AF53" s="37">
        <f t="shared" si="38"/>
        <v>57760</v>
      </c>
      <c r="AG53" s="165" t="s">
        <v>153</v>
      </c>
      <c r="AH53" s="33"/>
    </row>
    <row r="54" spans="1:36" ht="12" x14ac:dyDescent="0.2">
      <c r="B54" s="35" t="s">
        <v>154</v>
      </c>
      <c r="C54" s="46" t="s">
        <v>155</v>
      </c>
      <c r="D54" s="159">
        <f>ROUND(31160/1.19,0)</f>
        <v>26185</v>
      </c>
      <c r="E54" s="38">
        <v>1</v>
      </c>
      <c r="F54" s="37">
        <f t="shared" si="25"/>
        <v>26185</v>
      </c>
      <c r="G54" s="38">
        <v>2</v>
      </c>
      <c r="H54" s="37">
        <f t="shared" si="26"/>
        <v>52370</v>
      </c>
      <c r="I54" s="38">
        <v>1</v>
      </c>
      <c r="J54" s="41">
        <f t="shared" si="27"/>
        <v>26185</v>
      </c>
      <c r="K54" s="38">
        <v>2</v>
      </c>
      <c r="L54" s="37">
        <f t="shared" si="28"/>
        <v>52370</v>
      </c>
      <c r="M54" s="38">
        <v>2</v>
      </c>
      <c r="N54" s="37">
        <f t="shared" si="29"/>
        <v>52370</v>
      </c>
      <c r="O54" s="38">
        <v>2</v>
      </c>
      <c r="P54" s="37">
        <f t="shared" si="30"/>
        <v>52370</v>
      </c>
      <c r="Q54" s="38">
        <v>1</v>
      </c>
      <c r="R54" s="37">
        <f t="shared" si="31"/>
        <v>26185</v>
      </c>
      <c r="S54" s="38">
        <v>1</v>
      </c>
      <c r="T54" s="37">
        <f t="shared" si="32"/>
        <v>26185</v>
      </c>
      <c r="U54" s="38">
        <v>1</v>
      </c>
      <c r="V54" s="37">
        <f t="shared" si="33"/>
        <v>26185</v>
      </c>
      <c r="W54" s="38">
        <v>1</v>
      </c>
      <c r="X54" s="37">
        <f t="shared" si="34"/>
        <v>26185</v>
      </c>
      <c r="Y54" s="38">
        <v>1</v>
      </c>
      <c r="Z54" s="37">
        <f t="shared" si="35"/>
        <v>26185</v>
      </c>
      <c r="AA54" s="38">
        <v>2</v>
      </c>
      <c r="AB54" s="37">
        <f t="shared" si="36"/>
        <v>52370</v>
      </c>
      <c r="AC54" s="38">
        <v>2</v>
      </c>
      <c r="AD54" s="37">
        <f t="shared" si="37"/>
        <v>52370</v>
      </c>
      <c r="AE54" s="38">
        <v>2</v>
      </c>
      <c r="AF54" s="37">
        <f t="shared" si="38"/>
        <v>52370</v>
      </c>
      <c r="AG54" s="165" t="s">
        <v>156</v>
      </c>
      <c r="AH54" s="33"/>
    </row>
    <row r="55" spans="1:36" ht="12" x14ac:dyDescent="0.2">
      <c r="B55" s="35" t="s">
        <v>157</v>
      </c>
      <c r="C55" s="46" t="s">
        <v>158</v>
      </c>
      <c r="D55" s="159">
        <f>ROUND(42205/1.19,0)</f>
        <v>35466</v>
      </c>
      <c r="E55" s="38">
        <v>1</v>
      </c>
      <c r="F55" s="37">
        <f t="shared" si="25"/>
        <v>35466</v>
      </c>
      <c r="G55" s="38">
        <v>2</v>
      </c>
      <c r="H55" s="37">
        <f t="shared" si="26"/>
        <v>70932</v>
      </c>
      <c r="I55" s="38">
        <v>1</v>
      </c>
      <c r="J55" s="41">
        <f t="shared" si="27"/>
        <v>35466</v>
      </c>
      <c r="K55" s="38">
        <v>2</v>
      </c>
      <c r="L55" s="37">
        <f t="shared" si="28"/>
        <v>70932</v>
      </c>
      <c r="M55" s="38">
        <v>2</v>
      </c>
      <c r="N55" s="37">
        <f t="shared" si="29"/>
        <v>70932</v>
      </c>
      <c r="O55" s="38">
        <v>2</v>
      </c>
      <c r="P55" s="37">
        <f t="shared" si="30"/>
        <v>70932</v>
      </c>
      <c r="Q55" s="38">
        <v>1</v>
      </c>
      <c r="R55" s="37">
        <f t="shared" si="31"/>
        <v>35466</v>
      </c>
      <c r="S55" s="38">
        <v>1</v>
      </c>
      <c r="T55" s="37">
        <f t="shared" si="32"/>
        <v>35466</v>
      </c>
      <c r="U55" s="38">
        <v>1</v>
      </c>
      <c r="V55" s="37">
        <f t="shared" si="33"/>
        <v>35466</v>
      </c>
      <c r="W55" s="38">
        <v>1</v>
      </c>
      <c r="X55" s="37">
        <f t="shared" si="34"/>
        <v>35466</v>
      </c>
      <c r="Y55" s="38">
        <v>1</v>
      </c>
      <c r="Z55" s="37">
        <f t="shared" si="35"/>
        <v>35466</v>
      </c>
      <c r="AA55" s="38">
        <v>2</v>
      </c>
      <c r="AB55" s="37">
        <f t="shared" si="36"/>
        <v>70932</v>
      </c>
      <c r="AC55" s="38">
        <v>2</v>
      </c>
      <c r="AD55" s="37">
        <f t="shared" si="37"/>
        <v>70932</v>
      </c>
      <c r="AE55" s="38">
        <v>2</v>
      </c>
      <c r="AF55" s="37">
        <f t="shared" si="38"/>
        <v>70932</v>
      </c>
      <c r="AG55" s="165" t="s">
        <v>159</v>
      </c>
      <c r="AH55" s="33"/>
    </row>
    <row r="56" spans="1:36" ht="12" x14ac:dyDescent="0.2">
      <c r="B56" s="35" t="s">
        <v>160</v>
      </c>
      <c r="C56" s="46" t="s">
        <v>161</v>
      </c>
      <c r="D56" s="159">
        <f>ROUND(35325/1.19,0)</f>
        <v>29685</v>
      </c>
      <c r="E56" s="38">
        <v>1</v>
      </c>
      <c r="F56" s="37">
        <f t="shared" si="25"/>
        <v>29685</v>
      </c>
      <c r="G56" s="38">
        <v>2</v>
      </c>
      <c r="H56" s="37">
        <f t="shared" si="26"/>
        <v>59370</v>
      </c>
      <c r="I56" s="38">
        <v>1</v>
      </c>
      <c r="J56" s="41">
        <f t="shared" si="27"/>
        <v>29685</v>
      </c>
      <c r="K56" s="38">
        <v>2</v>
      </c>
      <c r="L56" s="37">
        <f t="shared" si="28"/>
        <v>59370</v>
      </c>
      <c r="M56" s="38">
        <v>2</v>
      </c>
      <c r="N56" s="37">
        <f t="shared" si="29"/>
        <v>59370</v>
      </c>
      <c r="O56" s="38">
        <v>2</v>
      </c>
      <c r="P56" s="37">
        <f t="shared" si="30"/>
        <v>59370</v>
      </c>
      <c r="Q56" s="38">
        <v>1</v>
      </c>
      <c r="R56" s="37">
        <f t="shared" si="31"/>
        <v>29685</v>
      </c>
      <c r="S56" s="38">
        <v>1</v>
      </c>
      <c r="T56" s="37">
        <f t="shared" si="32"/>
        <v>29685</v>
      </c>
      <c r="U56" s="38">
        <v>1</v>
      </c>
      <c r="V56" s="37">
        <f t="shared" si="33"/>
        <v>29685</v>
      </c>
      <c r="W56" s="38">
        <v>1</v>
      </c>
      <c r="X56" s="37">
        <f t="shared" si="34"/>
        <v>29685</v>
      </c>
      <c r="Y56" s="38">
        <v>1</v>
      </c>
      <c r="Z56" s="37">
        <f t="shared" si="35"/>
        <v>29685</v>
      </c>
      <c r="AA56" s="38">
        <v>2</v>
      </c>
      <c r="AB56" s="37">
        <f t="shared" si="36"/>
        <v>59370</v>
      </c>
      <c r="AC56" s="38">
        <v>2</v>
      </c>
      <c r="AD56" s="37">
        <f t="shared" si="37"/>
        <v>59370</v>
      </c>
      <c r="AE56" s="38">
        <v>2</v>
      </c>
      <c r="AF56" s="37">
        <f t="shared" si="38"/>
        <v>59370</v>
      </c>
      <c r="AG56" s="165" t="s">
        <v>162</v>
      </c>
      <c r="AH56" s="33"/>
    </row>
    <row r="57" spans="1:36" ht="12" x14ac:dyDescent="0.2">
      <c r="B57" s="35" t="s">
        <v>163</v>
      </c>
      <c r="C57" s="46" t="s">
        <v>164</v>
      </c>
      <c r="D57" s="159">
        <f>ROUND(35325/1.19,0)</f>
        <v>29685</v>
      </c>
      <c r="E57" s="38">
        <v>1</v>
      </c>
      <c r="F57" s="37">
        <f t="shared" si="25"/>
        <v>29685</v>
      </c>
      <c r="G57" s="38">
        <v>2</v>
      </c>
      <c r="H57" s="37">
        <f t="shared" si="26"/>
        <v>59370</v>
      </c>
      <c r="I57" s="38">
        <v>1</v>
      </c>
      <c r="J57" s="41">
        <f t="shared" si="27"/>
        <v>29685</v>
      </c>
      <c r="K57" s="38">
        <v>2</v>
      </c>
      <c r="L57" s="37">
        <f t="shared" si="28"/>
        <v>59370</v>
      </c>
      <c r="M57" s="38">
        <v>2</v>
      </c>
      <c r="N57" s="37">
        <f t="shared" si="29"/>
        <v>59370</v>
      </c>
      <c r="O57" s="38">
        <v>2</v>
      </c>
      <c r="P57" s="37">
        <f t="shared" si="30"/>
        <v>59370</v>
      </c>
      <c r="Q57" s="38">
        <v>1</v>
      </c>
      <c r="R57" s="37">
        <f t="shared" si="31"/>
        <v>29685</v>
      </c>
      <c r="S57" s="38">
        <v>1</v>
      </c>
      <c r="T57" s="37">
        <f t="shared" si="32"/>
        <v>29685</v>
      </c>
      <c r="U57" s="38">
        <v>1</v>
      </c>
      <c r="V57" s="37">
        <f t="shared" si="33"/>
        <v>29685</v>
      </c>
      <c r="W57" s="38">
        <v>1</v>
      </c>
      <c r="X57" s="37">
        <f t="shared" si="34"/>
        <v>29685</v>
      </c>
      <c r="Y57" s="38">
        <v>1</v>
      </c>
      <c r="Z57" s="37">
        <f t="shared" si="35"/>
        <v>29685</v>
      </c>
      <c r="AA57" s="38">
        <v>2</v>
      </c>
      <c r="AB57" s="37">
        <f t="shared" si="36"/>
        <v>59370</v>
      </c>
      <c r="AC57" s="38">
        <v>2</v>
      </c>
      <c r="AD57" s="37">
        <f t="shared" si="37"/>
        <v>59370</v>
      </c>
      <c r="AE57" s="38">
        <v>2</v>
      </c>
      <c r="AF57" s="37">
        <f t="shared" si="38"/>
        <v>59370</v>
      </c>
      <c r="AG57" s="165" t="s">
        <v>165</v>
      </c>
      <c r="AH57" s="33"/>
    </row>
    <row r="58" spans="1:36" ht="12" x14ac:dyDescent="0.2">
      <c r="B58" s="35" t="s">
        <v>166</v>
      </c>
      <c r="C58" s="47" t="s">
        <v>167</v>
      </c>
      <c r="D58" s="159">
        <f>ROUND(44325/1.19,0)</f>
        <v>37248</v>
      </c>
      <c r="E58" s="162">
        <v>1</v>
      </c>
      <c r="F58" s="161">
        <f t="shared" si="25"/>
        <v>37248</v>
      </c>
      <c r="G58" s="38">
        <v>2</v>
      </c>
      <c r="H58" s="161">
        <f t="shared" si="26"/>
        <v>74496</v>
      </c>
      <c r="I58" s="162">
        <v>1</v>
      </c>
      <c r="J58" s="163">
        <f t="shared" si="27"/>
        <v>37248</v>
      </c>
      <c r="K58" s="38">
        <v>2</v>
      </c>
      <c r="L58" s="161">
        <f t="shared" si="28"/>
        <v>74496</v>
      </c>
      <c r="M58" s="38">
        <v>2</v>
      </c>
      <c r="N58" s="161">
        <f t="shared" si="29"/>
        <v>74496</v>
      </c>
      <c r="O58" s="38">
        <v>2</v>
      </c>
      <c r="P58" s="161">
        <f t="shared" si="30"/>
        <v>74496</v>
      </c>
      <c r="Q58" s="162">
        <v>1</v>
      </c>
      <c r="R58" s="161">
        <f t="shared" si="31"/>
        <v>37248</v>
      </c>
      <c r="S58" s="162">
        <v>1</v>
      </c>
      <c r="T58" s="37">
        <f t="shared" si="32"/>
        <v>37248</v>
      </c>
      <c r="U58" s="162">
        <v>1</v>
      </c>
      <c r="V58" s="37">
        <f t="shared" si="33"/>
        <v>37248</v>
      </c>
      <c r="W58" s="162">
        <v>1</v>
      </c>
      <c r="X58" s="37">
        <f t="shared" si="34"/>
        <v>37248</v>
      </c>
      <c r="Y58" s="162">
        <v>1</v>
      </c>
      <c r="Z58" s="37">
        <f t="shared" si="35"/>
        <v>37248</v>
      </c>
      <c r="AA58" s="38">
        <v>2</v>
      </c>
      <c r="AB58" s="37">
        <f t="shared" si="36"/>
        <v>74496</v>
      </c>
      <c r="AC58" s="38">
        <v>2</v>
      </c>
      <c r="AD58" s="37">
        <f t="shared" si="37"/>
        <v>74496</v>
      </c>
      <c r="AE58" s="38">
        <v>2</v>
      </c>
      <c r="AF58" s="37">
        <f t="shared" si="38"/>
        <v>74496</v>
      </c>
      <c r="AG58" s="165" t="s">
        <v>168</v>
      </c>
      <c r="AH58" s="33"/>
    </row>
    <row r="59" spans="1:36" ht="12" x14ac:dyDescent="0.2">
      <c r="B59" s="160" t="s">
        <v>169</v>
      </c>
      <c r="C59" s="122" t="s">
        <v>261</v>
      </c>
      <c r="D59" s="166">
        <f>ROUND(162991/1.19,0)</f>
        <v>136967</v>
      </c>
      <c r="E59" s="164">
        <v>1</v>
      </c>
      <c r="F59" s="169">
        <f t="shared" si="25"/>
        <v>136967</v>
      </c>
      <c r="G59" s="162">
        <v>1</v>
      </c>
      <c r="H59" s="161">
        <f t="shared" si="26"/>
        <v>136967</v>
      </c>
      <c r="I59" s="170">
        <v>1</v>
      </c>
      <c r="J59" s="163">
        <f t="shared" si="27"/>
        <v>136967</v>
      </c>
      <c r="K59" s="162">
        <v>1</v>
      </c>
      <c r="L59" s="163">
        <f t="shared" si="27"/>
        <v>136967</v>
      </c>
      <c r="M59" s="162">
        <v>1</v>
      </c>
      <c r="N59" s="163">
        <f t="shared" si="27"/>
        <v>136967</v>
      </c>
      <c r="O59" s="162">
        <v>1</v>
      </c>
      <c r="P59" s="163">
        <f t="shared" si="27"/>
        <v>136967</v>
      </c>
      <c r="Q59" s="170">
        <v>1</v>
      </c>
      <c r="R59" s="163">
        <f t="shared" si="27"/>
        <v>136967</v>
      </c>
      <c r="S59" s="170">
        <v>1</v>
      </c>
      <c r="T59" s="37">
        <f t="shared" si="32"/>
        <v>136967</v>
      </c>
      <c r="U59" s="170">
        <v>1</v>
      </c>
      <c r="V59" s="37">
        <v>0</v>
      </c>
      <c r="W59" s="170">
        <v>1</v>
      </c>
      <c r="X59" s="37">
        <f t="shared" si="34"/>
        <v>136967</v>
      </c>
      <c r="Y59" s="170">
        <v>1</v>
      </c>
      <c r="Z59" s="37">
        <v>0</v>
      </c>
      <c r="AA59" s="162">
        <v>1</v>
      </c>
      <c r="AB59" s="37">
        <f t="shared" si="36"/>
        <v>136967</v>
      </c>
      <c r="AC59" s="162">
        <v>1</v>
      </c>
      <c r="AD59" s="37">
        <f t="shared" si="37"/>
        <v>136967</v>
      </c>
      <c r="AE59" s="162">
        <v>1</v>
      </c>
      <c r="AF59" s="37">
        <f t="shared" si="38"/>
        <v>136967</v>
      </c>
      <c r="AG59" s="165" t="s">
        <v>262</v>
      </c>
      <c r="AH59" s="33"/>
    </row>
    <row r="60" spans="1:36" ht="12" x14ac:dyDescent="0.2">
      <c r="B60" s="160"/>
      <c r="C60" s="122"/>
      <c r="D60" s="159"/>
      <c r="E60" s="168"/>
      <c r="F60" s="169"/>
      <c r="G60" s="162"/>
      <c r="H60" s="161"/>
      <c r="I60" s="170"/>
      <c r="J60" s="163"/>
      <c r="K60" s="162"/>
      <c r="L60" s="163"/>
      <c r="M60" s="162"/>
      <c r="N60" s="163"/>
      <c r="O60" s="162"/>
      <c r="P60" s="163"/>
      <c r="Q60" s="170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3"/>
      <c r="AE60" s="163"/>
      <c r="AF60" s="163"/>
      <c r="AG60" s="165"/>
      <c r="AH60" s="33"/>
    </row>
    <row r="61" spans="1:36" s="44" customFormat="1" ht="12.75" customHeight="1" x14ac:dyDescent="0.2">
      <c r="A61" s="43"/>
      <c r="B61" s="397" t="s">
        <v>260</v>
      </c>
      <c r="C61" s="398"/>
      <c r="D61" s="171"/>
      <c r="E61" s="172"/>
      <c r="F61" s="173">
        <f>SUM(F41:F59)</f>
        <v>606539</v>
      </c>
      <c r="G61" s="174"/>
      <c r="H61" s="173">
        <f>SUM(H41:H59)</f>
        <v>1076111</v>
      </c>
      <c r="I61" s="174"/>
      <c r="J61" s="173">
        <f>SUM(J41:J59)</f>
        <v>606539</v>
      </c>
      <c r="K61" s="174"/>
      <c r="L61" s="173">
        <f>SUM(L41:L59)</f>
        <v>1076111</v>
      </c>
      <c r="M61" s="175"/>
      <c r="N61" s="173">
        <f>SUM(N41:N59)</f>
        <v>1076111</v>
      </c>
      <c r="O61" s="175"/>
      <c r="P61" s="173">
        <f>SUM(P41:P59)</f>
        <v>1076111</v>
      </c>
      <c r="Q61" s="175"/>
      <c r="R61" s="173">
        <f>SUM(R41:R59)</f>
        <v>606539</v>
      </c>
      <c r="S61" s="213"/>
      <c r="T61" s="173">
        <f>SUM(T41:T59)</f>
        <v>606539</v>
      </c>
      <c r="U61" s="213"/>
      <c r="V61" s="173">
        <f>SUM(V41:V59)</f>
        <v>469572</v>
      </c>
      <c r="W61" s="213"/>
      <c r="X61" s="173">
        <f>SUM(X41:X59)</f>
        <v>606539</v>
      </c>
      <c r="Y61" s="213"/>
      <c r="Z61" s="173">
        <f>SUM(Z41:Z59)</f>
        <v>469572</v>
      </c>
      <c r="AA61" s="213"/>
      <c r="AB61" s="173">
        <f>SUM(AB41:AB59)</f>
        <v>1076111</v>
      </c>
      <c r="AC61" s="213"/>
      <c r="AD61" s="173">
        <f>SUM(AD41:AD59)</f>
        <v>1076111</v>
      </c>
      <c r="AE61" s="213"/>
      <c r="AF61" s="173">
        <f>SUM(AF41:AF59)</f>
        <v>1076111</v>
      </c>
      <c r="AG61" s="176"/>
      <c r="AH61" s="33"/>
      <c r="AI61" s="29">
        <f>+AH61/8</f>
        <v>0</v>
      </c>
      <c r="AJ61" s="29">
        <f>+AI61*4</f>
        <v>0</v>
      </c>
    </row>
    <row r="62" spans="1:36" ht="12.75" customHeight="1" x14ac:dyDescent="0.2">
      <c r="B62" s="399" t="s">
        <v>230</v>
      </c>
      <c r="C62" s="400"/>
      <c r="D62" s="177"/>
      <c r="E62" s="177"/>
      <c r="F62" s="177">
        <f>+F24+F36+F61</f>
        <v>10345433</v>
      </c>
      <c r="G62" s="177"/>
      <c r="H62" s="177">
        <f>+H24+H36+H61</f>
        <v>8751053</v>
      </c>
      <c r="I62" s="177"/>
      <c r="J62" s="177">
        <f>+J24+J36+J61</f>
        <v>9034543</v>
      </c>
      <c r="K62" s="177"/>
      <c r="L62" s="177">
        <f>+L24+L36+L61</f>
        <v>8909906</v>
      </c>
      <c r="M62" s="177"/>
      <c r="N62" s="177">
        <f>+N24+N36+N61</f>
        <v>8569632</v>
      </c>
      <c r="O62" s="177"/>
      <c r="P62" s="177">
        <f>+P24+P36+P61</f>
        <v>8387481</v>
      </c>
      <c r="Q62" s="177"/>
      <c r="R62" s="177">
        <f>+R24+R36+R61</f>
        <v>8104341</v>
      </c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7"/>
      <c r="AE62" s="177"/>
      <c r="AF62" s="177"/>
      <c r="AG62" s="177"/>
      <c r="AH62" s="39"/>
    </row>
    <row r="63" spans="1:36" ht="13.5" customHeight="1" x14ac:dyDescent="0.2">
      <c r="B63" s="401" t="s">
        <v>45</v>
      </c>
      <c r="C63" s="401" t="s">
        <v>46</v>
      </c>
      <c r="D63" s="401" t="s">
        <v>170</v>
      </c>
      <c r="E63" s="401"/>
      <c r="F63" s="401"/>
      <c r="G63" s="401"/>
      <c r="H63" s="402" t="s">
        <v>171</v>
      </c>
      <c r="I63" s="403"/>
      <c r="J63" s="403"/>
      <c r="K63" s="403"/>
      <c r="L63" s="403"/>
      <c r="M63" s="403"/>
      <c r="N63" s="403"/>
      <c r="O63" s="404"/>
      <c r="P63" s="401" t="s">
        <v>29</v>
      </c>
      <c r="Q63" s="401"/>
      <c r="R63" s="401"/>
      <c r="S63" s="401"/>
      <c r="T63" s="401"/>
      <c r="U63" s="401"/>
      <c r="V63" s="401"/>
      <c r="W63" s="401"/>
      <c r="X63" s="401"/>
      <c r="Y63" s="401"/>
      <c r="Z63" s="401"/>
      <c r="AA63" s="401"/>
      <c r="AB63" s="401"/>
      <c r="AC63" s="401"/>
      <c r="AD63" s="401"/>
      <c r="AE63" s="401"/>
      <c r="AF63" s="401"/>
      <c r="AG63" s="401"/>
      <c r="AH63" s="33"/>
    </row>
    <row r="64" spans="1:36" ht="13.5" customHeight="1" x14ac:dyDescent="0.2">
      <c r="B64" s="401"/>
      <c r="C64" s="401"/>
      <c r="D64" s="401"/>
      <c r="E64" s="401"/>
      <c r="F64" s="401"/>
      <c r="G64" s="401"/>
      <c r="H64" s="405"/>
      <c r="I64" s="406"/>
      <c r="J64" s="406"/>
      <c r="K64" s="406"/>
      <c r="L64" s="406"/>
      <c r="M64" s="406"/>
      <c r="N64" s="406"/>
      <c r="O64" s="407"/>
      <c r="P64" s="401"/>
      <c r="Q64" s="401"/>
      <c r="R64" s="401"/>
      <c r="S64" s="401"/>
      <c r="T64" s="401"/>
      <c r="U64" s="401"/>
      <c r="V64" s="401"/>
      <c r="W64" s="401"/>
      <c r="X64" s="401"/>
      <c r="Y64" s="401"/>
      <c r="Z64" s="401"/>
      <c r="AA64" s="401"/>
      <c r="AB64" s="401"/>
      <c r="AC64" s="401"/>
      <c r="AD64" s="401"/>
      <c r="AE64" s="401"/>
      <c r="AF64" s="401"/>
      <c r="AG64" s="401"/>
      <c r="AH64" s="33"/>
    </row>
    <row r="65" spans="2:35" ht="13.5" customHeight="1" x14ac:dyDescent="0.2">
      <c r="B65" s="401"/>
      <c r="C65" s="401"/>
      <c r="D65" s="401"/>
      <c r="E65" s="401"/>
      <c r="F65" s="401"/>
      <c r="G65" s="401"/>
      <c r="H65" s="408"/>
      <c r="I65" s="409"/>
      <c r="J65" s="409"/>
      <c r="K65" s="409"/>
      <c r="L65" s="409"/>
      <c r="M65" s="409"/>
      <c r="N65" s="409"/>
      <c r="O65" s="410"/>
      <c r="P65" s="401"/>
      <c r="Q65" s="401"/>
      <c r="R65" s="401"/>
      <c r="S65" s="401"/>
      <c r="T65" s="401"/>
      <c r="U65" s="401"/>
      <c r="V65" s="401"/>
      <c r="W65" s="401"/>
      <c r="X65" s="401"/>
      <c r="Y65" s="401"/>
      <c r="Z65" s="401"/>
      <c r="AA65" s="401"/>
      <c r="AB65" s="401"/>
      <c r="AC65" s="401"/>
      <c r="AD65" s="401"/>
      <c r="AE65" s="401"/>
      <c r="AF65" s="401"/>
      <c r="AG65" s="401"/>
      <c r="AH65" s="33"/>
    </row>
    <row r="66" spans="2:35" ht="12" x14ac:dyDescent="0.2">
      <c r="B66" s="121">
        <v>4</v>
      </c>
      <c r="C66" s="436" t="s">
        <v>172</v>
      </c>
      <c r="D66" s="437"/>
      <c r="E66" s="437"/>
      <c r="F66" s="437"/>
      <c r="G66" s="437"/>
      <c r="H66" s="437"/>
      <c r="I66" s="437"/>
      <c r="J66" s="437"/>
      <c r="K66" s="437"/>
      <c r="L66" s="437"/>
      <c r="M66" s="437"/>
      <c r="N66" s="437"/>
      <c r="O66" s="437"/>
      <c r="P66" s="437"/>
      <c r="Q66" s="437"/>
      <c r="R66" s="437"/>
      <c r="S66" s="437"/>
      <c r="T66" s="437"/>
      <c r="U66" s="437"/>
      <c r="V66" s="437"/>
      <c r="W66" s="437"/>
      <c r="X66" s="437"/>
      <c r="Y66" s="437"/>
      <c r="Z66" s="437"/>
      <c r="AA66" s="437"/>
      <c r="AB66" s="437"/>
      <c r="AC66" s="437"/>
      <c r="AD66" s="437"/>
      <c r="AE66" s="437"/>
      <c r="AF66" s="437"/>
      <c r="AG66" s="438"/>
      <c r="AH66" s="33"/>
    </row>
    <row r="67" spans="2:35" ht="12.75" x14ac:dyDescent="0.2">
      <c r="B67" s="35" t="s">
        <v>173</v>
      </c>
      <c r="C67" s="38" t="s">
        <v>174</v>
      </c>
      <c r="D67" s="387">
        <f>'PERSONAL Calculo Tarifas 2021'!D13</f>
        <v>6064817.38497</v>
      </c>
      <c r="E67" s="387"/>
      <c r="F67" s="387"/>
      <c r="G67" s="387"/>
      <c r="H67" s="391">
        <f>'PERSONAL Calculo Tarifas 2021'!E13</f>
        <v>1.5219</v>
      </c>
      <c r="I67" s="392"/>
      <c r="J67" s="392"/>
      <c r="K67" s="392"/>
      <c r="L67" s="392"/>
      <c r="M67" s="392"/>
      <c r="N67" s="392"/>
      <c r="O67" s="393"/>
      <c r="P67" s="390">
        <f t="shared" ref="P67:P74" si="39">ROUND((D67*H67),0)</f>
        <v>9230046</v>
      </c>
      <c r="Q67" s="390"/>
      <c r="R67" s="390"/>
      <c r="S67" s="390"/>
      <c r="T67" s="390"/>
      <c r="U67" s="390"/>
      <c r="V67" s="390"/>
      <c r="W67" s="390"/>
      <c r="X67" s="390"/>
      <c r="Y67" s="390"/>
      <c r="Z67" s="390"/>
      <c r="AA67" s="390"/>
      <c r="AB67" s="390"/>
      <c r="AC67" s="390"/>
      <c r="AD67" s="390"/>
      <c r="AE67" s="390"/>
      <c r="AF67" s="390"/>
      <c r="AG67" s="390"/>
      <c r="AH67" s="48"/>
    </row>
    <row r="68" spans="2:35" ht="12.75" x14ac:dyDescent="0.2">
      <c r="B68" s="35" t="s">
        <v>175</v>
      </c>
      <c r="C68" s="38" t="s">
        <v>176</v>
      </c>
      <c r="D68" s="387">
        <f>'PERSONAL Calculo Tarifas 2021'!D14</f>
        <v>3794974.0353000001</v>
      </c>
      <c r="E68" s="387"/>
      <c r="F68" s="387"/>
      <c r="G68" s="387"/>
      <c r="H68" s="391">
        <f>'PERSONAL Calculo Tarifas 2021'!E14</f>
        <v>1.5219</v>
      </c>
      <c r="I68" s="392"/>
      <c r="J68" s="392"/>
      <c r="K68" s="392"/>
      <c r="L68" s="392"/>
      <c r="M68" s="392"/>
      <c r="N68" s="392"/>
      <c r="O68" s="393"/>
      <c r="P68" s="390">
        <f t="shared" si="39"/>
        <v>5775571</v>
      </c>
      <c r="Q68" s="390"/>
      <c r="R68" s="390"/>
      <c r="S68" s="390"/>
      <c r="T68" s="390"/>
      <c r="U68" s="390"/>
      <c r="V68" s="390"/>
      <c r="W68" s="390"/>
      <c r="X68" s="390"/>
      <c r="Y68" s="390"/>
      <c r="Z68" s="390"/>
      <c r="AA68" s="390"/>
      <c r="AB68" s="390"/>
      <c r="AC68" s="390"/>
      <c r="AD68" s="390"/>
      <c r="AE68" s="390"/>
      <c r="AF68" s="390"/>
      <c r="AG68" s="390"/>
      <c r="AH68" s="48"/>
    </row>
    <row r="69" spans="2:35" ht="12.75" x14ac:dyDescent="0.2">
      <c r="B69" s="35" t="s">
        <v>177</v>
      </c>
      <c r="C69" s="38" t="s">
        <v>178</v>
      </c>
      <c r="D69" s="387">
        <f>'PERSONAL Calculo Tarifas 2021'!D15</f>
        <v>3794974.0353000001</v>
      </c>
      <c r="E69" s="387"/>
      <c r="F69" s="387"/>
      <c r="G69" s="387"/>
      <c r="H69" s="391">
        <f>'PERSONAL Calculo Tarifas 2021'!E15</f>
        <v>1.5219</v>
      </c>
      <c r="I69" s="392"/>
      <c r="J69" s="392"/>
      <c r="K69" s="392"/>
      <c r="L69" s="392"/>
      <c r="M69" s="392"/>
      <c r="N69" s="392"/>
      <c r="O69" s="393"/>
      <c r="P69" s="390">
        <f t="shared" si="39"/>
        <v>5775571</v>
      </c>
      <c r="Q69" s="390"/>
      <c r="R69" s="390"/>
      <c r="S69" s="390"/>
      <c r="T69" s="390"/>
      <c r="U69" s="390"/>
      <c r="V69" s="390"/>
      <c r="W69" s="390"/>
      <c r="X69" s="390"/>
      <c r="Y69" s="390"/>
      <c r="Z69" s="390"/>
      <c r="AA69" s="390"/>
      <c r="AB69" s="390"/>
      <c r="AC69" s="390"/>
      <c r="AD69" s="390"/>
      <c r="AE69" s="390"/>
      <c r="AF69" s="390"/>
      <c r="AG69" s="390"/>
      <c r="AH69" s="48"/>
    </row>
    <row r="70" spans="2:35" ht="12.75" x14ac:dyDescent="0.2">
      <c r="B70" s="35" t="s">
        <v>179</v>
      </c>
      <c r="C70" s="38" t="s">
        <v>180</v>
      </c>
      <c r="D70" s="387">
        <f>'PERSONAL Calculo Tarifas 2021'!D16</f>
        <v>953952</v>
      </c>
      <c r="E70" s="387"/>
      <c r="F70" s="387"/>
      <c r="G70" s="387"/>
      <c r="H70" s="391">
        <f>'PERSONAL Calculo Tarifas 2021'!E16</f>
        <v>1.677</v>
      </c>
      <c r="I70" s="392"/>
      <c r="J70" s="392"/>
      <c r="K70" s="392"/>
      <c r="L70" s="392"/>
      <c r="M70" s="392"/>
      <c r="N70" s="392"/>
      <c r="O70" s="393"/>
      <c r="P70" s="390">
        <f t="shared" si="39"/>
        <v>1599778</v>
      </c>
      <c r="Q70" s="390"/>
      <c r="R70" s="390"/>
      <c r="S70" s="390"/>
      <c r="T70" s="390"/>
      <c r="U70" s="390"/>
      <c r="V70" s="390"/>
      <c r="W70" s="390"/>
      <c r="X70" s="390"/>
      <c r="Y70" s="390"/>
      <c r="Z70" s="390"/>
      <c r="AA70" s="390"/>
      <c r="AB70" s="390"/>
      <c r="AC70" s="390"/>
      <c r="AD70" s="390"/>
      <c r="AE70" s="390"/>
      <c r="AF70" s="390"/>
      <c r="AG70" s="390"/>
      <c r="AH70" s="48"/>
    </row>
    <row r="71" spans="2:35" ht="12.75" x14ac:dyDescent="0.2">
      <c r="B71" s="35" t="s">
        <v>181</v>
      </c>
      <c r="C71" s="38" t="s">
        <v>182</v>
      </c>
      <c r="D71" s="387">
        <f>'PERSONAL Calculo Tarifas 2021'!D17</f>
        <v>1438643.8976400001</v>
      </c>
      <c r="E71" s="387"/>
      <c r="F71" s="387"/>
      <c r="G71" s="387"/>
      <c r="H71" s="391">
        <f>'PERSONAL Calculo Tarifas 2021'!E17</f>
        <v>1.7981</v>
      </c>
      <c r="I71" s="392"/>
      <c r="J71" s="392"/>
      <c r="K71" s="392"/>
      <c r="L71" s="392"/>
      <c r="M71" s="392"/>
      <c r="N71" s="392"/>
      <c r="O71" s="393"/>
      <c r="P71" s="390">
        <f t="shared" si="39"/>
        <v>2586826</v>
      </c>
      <c r="Q71" s="390"/>
      <c r="R71" s="390"/>
      <c r="S71" s="390"/>
      <c r="T71" s="390"/>
      <c r="U71" s="390"/>
      <c r="V71" s="390"/>
      <c r="W71" s="390"/>
      <c r="X71" s="390"/>
      <c r="Y71" s="390"/>
      <c r="Z71" s="390"/>
      <c r="AA71" s="390"/>
      <c r="AB71" s="390"/>
      <c r="AC71" s="390"/>
      <c r="AD71" s="390"/>
      <c r="AE71" s="390"/>
      <c r="AF71" s="390"/>
      <c r="AG71" s="390"/>
      <c r="AH71" s="49"/>
    </row>
    <row r="72" spans="2:35" ht="12.75" x14ac:dyDescent="0.2">
      <c r="B72" s="35" t="s">
        <v>183</v>
      </c>
      <c r="C72" s="38" t="s">
        <v>184</v>
      </c>
      <c r="D72" s="387">
        <f>'PERSONAL Calculo Tarifas 2021'!D18</f>
        <v>1946567.7837</v>
      </c>
      <c r="E72" s="387"/>
      <c r="F72" s="387"/>
      <c r="G72" s="387"/>
      <c r="H72" s="391">
        <f>'PERSONAL Calculo Tarifas 2021'!E18</f>
        <v>1.7981</v>
      </c>
      <c r="I72" s="392"/>
      <c r="J72" s="392"/>
      <c r="K72" s="392"/>
      <c r="L72" s="392"/>
      <c r="M72" s="392"/>
      <c r="N72" s="392"/>
      <c r="O72" s="393"/>
      <c r="P72" s="390">
        <f t="shared" si="39"/>
        <v>3500124</v>
      </c>
      <c r="Q72" s="390"/>
      <c r="R72" s="390"/>
      <c r="S72" s="390"/>
      <c r="T72" s="390"/>
      <c r="U72" s="390"/>
      <c r="V72" s="390"/>
      <c r="W72" s="390"/>
      <c r="X72" s="390"/>
      <c r="Y72" s="390"/>
      <c r="Z72" s="390"/>
      <c r="AA72" s="390"/>
      <c r="AB72" s="390"/>
      <c r="AC72" s="390"/>
      <c r="AD72" s="390"/>
      <c r="AE72" s="390"/>
      <c r="AF72" s="390"/>
      <c r="AG72" s="390"/>
      <c r="AH72" s="48"/>
      <c r="AI72" s="31"/>
    </row>
    <row r="73" spans="2:35" ht="12.75" x14ac:dyDescent="0.2">
      <c r="B73" s="35" t="s">
        <v>185</v>
      </c>
      <c r="C73" s="38" t="s">
        <v>265</v>
      </c>
      <c r="D73" s="387">
        <f>'PERSONAL Calculo Tarifas 2021'!D19</f>
        <v>1946567.7837</v>
      </c>
      <c r="E73" s="387"/>
      <c r="F73" s="387"/>
      <c r="G73" s="387"/>
      <c r="H73" s="391">
        <f>'PERSONAL Calculo Tarifas 2021'!E19</f>
        <v>1.7981</v>
      </c>
      <c r="I73" s="392"/>
      <c r="J73" s="392"/>
      <c r="K73" s="392"/>
      <c r="L73" s="392"/>
      <c r="M73" s="392"/>
      <c r="N73" s="392"/>
      <c r="O73" s="393"/>
      <c r="P73" s="394">
        <f t="shared" si="39"/>
        <v>3500124</v>
      </c>
      <c r="Q73" s="395"/>
      <c r="R73" s="395"/>
      <c r="S73" s="395"/>
      <c r="T73" s="395"/>
      <c r="U73" s="395"/>
      <c r="V73" s="395"/>
      <c r="W73" s="395"/>
      <c r="X73" s="395"/>
      <c r="Y73" s="395"/>
      <c r="Z73" s="395"/>
      <c r="AA73" s="395"/>
      <c r="AB73" s="395"/>
      <c r="AC73" s="395"/>
      <c r="AD73" s="395"/>
      <c r="AE73" s="395"/>
      <c r="AF73" s="395"/>
      <c r="AG73" s="396"/>
      <c r="AH73" s="48"/>
      <c r="AI73" s="31"/>
    </row>
    <row r="74" spans="2:35" ht="12.75" x14ac:dyDescent="0.2">
      <c r="B74" s="35" t="s">
        <v>264</v>
      </c>
      <c r="C74" s="50" t="s">
        <v>186</v>
      </c>
      <c r="D74" s="387">
        <f>'PERSONAL Calculo Tarifas 2021'!D20</f>
        <v>953952</v>
      </c>
      <c r="E74" s="387"/>
      <c r="F74" s="387"/>
      <c r="G74" s="387"/>
      <c r="H74" s="391">
        <f>'PERSONAL Calculo Tarifas 2021'!E20</f>
        <v>1.677</v>
      </c>
      <c r="I74" s="392"/>
      <c r="J74" s="392"/>
      <c r="K74" s="392"/>
      <c r="L74" s="392"/>
      <c r="M74" s="392"/>
      <c r="N74" s="392"/>
      <c r="O74" s="393"/>
      <c r="P74" s="390">
        <f t="shared" si="39"/>
        <v>1599778</v>
      </c>
      <c r="Q74" s="390"/>
      <c r="R74" s="390"/>
      <c r="S74" s="390"/>
      <c r="T74" s="390"/>
      <c r="U74" s="390"/>
      <c r="V74" s="390"/>
      <c r="W74" s="390"/>
      <c r="X74" s="390"/>
      <c r="Y74" s="390"/>
      <c r="Z74" s="390"/>
      <c r="AA74" s="390"/>
      <c r="AB74" s="390"/>
      <c r="AC74" s="390"/>
      <c r="AD74" s="390"/>
      <c r="AE74" s="390"/>
      <c r="AF74" s="390"/>
      <c r="AG74" s="390"/>
      <c r="AH74" s="48"/>
    </row>
    <row r="75" spans="2:35" ht="12.75" x14ac:dyDescent="0.2">
      <c r="B75" s="35" t="s">
        <v>181</v>
      </c>
      <c r="C75" s="117" t="s">
        <v>397</v>
      </c>
      <c r="D75" s="387">
        <f>'PERSONAL Calculo Tarifas 2021'!D21</f>
        <v>2850000</v>
      </c>
      <c r="E75" s="387"/>
      <c r="F75" s="387"/>
      <c r="G75" s="387"/>
      <c r="H75" s="388">
        <v>1.5024999999999999</v>
      </c>
      <c r="I75" s="389"/>
      <c r="J75" s="389"/>
      <c r="K75" s="389"/>
      <c r="L75" s="389"/>
      <c r="M75" s="389"/>
      <c r="N75" s="389"/>
      <c r="O75" s="389"/>
      <c r="P75" s="390">
        <f t="shared" ref="P75" si="40">ROUND((D75*H75),0)</f>
        <v>4282125</v>
      </c>
      <c r="Q75" s="390"/>
      <c r="R75" s="390"/>
      <c r="S75" s="390"/>
      <c r="T75" s="390"/>
      <c r="U75" s="390"/>
      <c r="V75" s="390"/>
      <c r="W75" s="390"/>
      <c r="X75" s="390"/>
      <c r="Y75" s="390"/>
      <c r="Z75" s="390"/>
      <c r="AA75" s="390"/>
      <c r="AB75" s="390"/>
      <c r="AC75" s="390"/>
      <c r="AD75" s="390"/>
      <c r="AE75" s="390"/>
      <c r="AF75" s="390"/>
      <c r="AG75" s="390"/>
    </row>
    <row r="76" spans="2:35" ht="26.25" customHeight="1" x14ac:dyDescent="0.2">
      <c r="B76" s="435" t="s">
        <v>187</v>
      </c>
      <c r="C76" s="435"/>
      <c r="D76" s="435"/>
      <c r="E76" s="435"/>
      <c r="F76" s="435"/>
      <c r="G76" s="435"/>
      <c r="H76" s="435"/>
      <c r="I76" s="435"/>
      <c r="J76" s="435"/>
      <c r="K76" s="435"/>
      <c r="L76" s="435"/>
      <c r="M76" s="435"/>
      <c r="N76" s="435"/>
      <c r="O76" s="435"/>
      <c r="P76" s="435"/>
      <c r="Q76" s="435"/>
      <c r="R76" s="435"/>
      <c r="S76" s="435"/>
      <c r="T76" s="435"/>
      <c r="U76" s="435"/>
      <c r="V76" s="435"/>
      <c r="W76" s="435"/>
      <c r="X76" s="435"/>
      <c r="Y76" s="435"/>
      <c r="Z76" s="435"/>
      <c r="AA76" s="435"/>
      <c r="AB76" s="435"/>
      <c r="AC76" s="435"/>
      <c r="AD76" s="435"/>
      <c r="AE76" s="435"/>
      <c r="AF76" s="435"/>
      <c r="AG76" s="435"/>
    </row>
    <row r="77" spans="2:35" x14ac:dyDescent="0.2">
      <c r="C77" s="29" t="s">
        <v>204</v>
      </c>
    </row>
    <row r="79" spans="2:35" x14ac:dyDescent="0.2">
      <c r="C79" s="141" t="s">
        <v>237</v>
      </c>
    </row>
    <row r="80" spans="2:35" x14ac:dyDescent="0.2">
      <c r="C80" s="141" t="s">
        <v>238</v>
      </c>
    </row>
    <row r="81" spans="3:3" x14ac:dyDescent="0.2">
      <c r="C81" s="141"/>
    </row>
  </sheetData>
  <sheetProtection selectLockedCells="1" selectUnlockedCells="1"/>
  <mergeCells count="107">
    <mergeCell ref="AC38:AD38"/>
    <mergeCell ref="AE38:AF38"/>
    <mergeCell ref="S6:Z6"/>
    <mergeCell ref="AA6:AF6"/>
    <mergeCell ref="S24:Z24"/>
    <mergeCell ref="AA25:AB25"/>
    <mergeCell ref="AC25:AD25"/>
    <mergeCell ref="AE25:AF25"/>
    <mergeCell ref="S7:T7"/>
    <mergeCell ref="U7:V7"/>
    <mergeCell ref="W7:X7"/>
    <mergeCell ref="Y7:Z7"/>
    <mergeCell ref="AA7:AB7"/>
    <mergeCell ref="AC7:AD7"/>
    <mergeCell ref="AE7:AF7"/>
    <mergeCell ref="E9:AF9"/>
    <mergeCell ref="T26:Z26"/>
    <mergeCell ref="T28:Z28"/>
    <mergeCell ref="S38:T38"/>
    <mergeCell ref="T34:Z34"/>
    <mergeCell ref="T35:Z35"/>
    <mergeCell ref="T36:Z36"/>
    <mergeCell ref="U38:V38"/>
    <mergeCell ref="Y38:Z38"/>
    <mergeCell ref="T29:Z29"/>
    <mergeCell ref="T30:Z30"/>
    <mergeCell ref="T31:Z31"/>
    <mergeCell ref="T32:Z32"/>
    <mergeCell ref="T33:Z33"/>
    <mergeCell ref="S25:Z25"/>
    <mergeCell ref="B76:AG76"/>
    <mergeCell ref="C66:AG66"/>
    <mergeCell ref="C40:AG40"/>
    <mergeCell ref="C27:AG27"/>
    <mergeCell ref="E38:F38"/>
    <mergeCell ref="G38:H38"/>
    <mergeCell ref="I38:J38"/>
    <mergeCell ref="K38:L38"/>
    <mergeCell ref="M38:N38"/>
    <mergeCell ref="O38:P38"/>
    <mergeCell ref="Q38:R38"/>
    <mergeCell ref="AG38:AG39"/>
    <mergeCell ref="D73:G73"/>
    <mergeCell ref="H73:O73"/>
    <mergeCell ref="D67:G67"/>
    <mergeCell ref="H67:O67"/>
    <mergeCell ref="AA38:AB38"/>
    <mergeCell ref="D69:G69"/>
    <mergeCell ref="K25:L25"/>
    <mergeCell ref="M25:N25"/>
    <mergeCell ref="C25:C26"/>
    <mergeCell ref="D25:D26"/>
    <mergeCell ref="B25:B26"/>
    <mergeCell ref="E7:F7"/>
    <mergeCell ref="G7:H7"/>
    <mergeCell ref="I7:J7"/>
    <mergeCell ref="K7:L7"/>
    <mergeCell ref="M7:N7"/>
    <mergeCell ref="O7:P7"/>
    <mergeCell ref="Q7:R7"/>
    <mergeCell ref="AG7:AG9"/>
    <mergeCell ref="C10:AG10"/>
    <mergeCell ref="B37:C37"/>
    <mergeCell ref="B36:C36"/>
    <mergeCell ref="E25:F25"/>
    <mergeCell ref="P67:AG67"/>
    <mergeCell ref="D68:G68"/>
    <mergeCell ref="H68:O68"/>
    <mergeCell ref="P68:AG68"/>
    <mergeCell ref="B38:B39"/>
    <mergeCell ref="C38:C39"/>
    <mergeCell ref="D38:D39"/>
    <mergeCell ref="AG25:AG26"/>
    <mergeCell ref="Q25:R25"/>
    <mergeCell ref="O25:P25"/>
    <mergeCell ref="W38:X38"/>
    <mergeCell ref="B23:C23"/>
    <mergeCell ref="B7:B9"/>
    <mergeCell ref="C7:C9"/>
    <mergeCell ref="D7:D9"/>
    <mergeCell ref="G25:H25"/>
    <mergeCell ref="I25:J25"/>
    <mergeCell ref="H69:O69"/>
    <mergeCell ref="P69:AG69"/>
    <mergeCell ref="B61:C61"/>
    <mergeCell ref="B62:C62"/>
    <mergeCell ref="B63:B65"/>
    <mergeCell ref="C63:C65"/>
    <mergeCell ref="D63:G65"/>
    <mergeCell ref="H63:O65"/>
    <mergeCell ref="P63:AG65"/>
    <mergeCell ref="D75:G75"/>
    <mergeCell ref="H75:O75"/>
    <mergeCell ref="P75:AG75"/>
    <mergeCell ref="D70:G70"/>
    <mergeCell ref="H70:O70"/>
    <mergeCell ref="P70:AG70"/>
    <mergeCell ref="D74:G74"/>
    <mergeCell ref="H74:O74"/>
    <mergeCell ref="P74:AG74"/>
    <mergeCell ref="D71:G71"/>
    <mergeCell ref="H71:O71"/>
    <mergeCell ref="P71:AG71"/>
    <mergeCell ref="D72:G72"/>
    <mergeCell ref="H72:O72"/>
    <mergeCell ref="P72:AG72"/>
    <mergeCell ref="P73:AG73"/>
  </mergeCells>
  <printOptions horizontalCentered="1"/>
  <pageMargins left="0.70866141732283461" right="0.70866141732283461" top="0.74803149606299213" bottom="0.74803149606299213" header="0.31496062992125984" footer="0.31496062992125984"/>
  <pageSetup paperSize="119" scale="36" firstPageNumber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S29"/>
  <sheetViews>
    <sheetView topLeftCell="A9" zoomScale="85" zoomScaleNormal="85" zoomScaleSheetLayoutView="85" workbookViewId="0">
      <selection activeCell="F50" sqref="F50"/>
    </sheetView>
  </sheetViews>
  <sheetFormatPr baseColWidth="10" defaultColWidth="12.5703125" defaultRowHeight="15" x14ac:dyDescent="0.25"/>
  <cols>
    <col min="1" max="1" width="8.42578125" style="51" customWidth="1"/>
    <col min="2" max="2" width="12.5703125" style="51"/>
    <col min="3" max="3" width="58" style="51" customWidth="1"/>
    <col min="4" max="4" width="4.85546875" style="51" customWidth="1"/>
    <col min="5" max="5" width="12.42578125" style="52" customWidth="1"/>
    <col min="6" max="6" width="9.140625" style="52" bestFit="1" customWidth="1"/>
    <col min="7" max="7" width="16.28515625" style="53" customWidth="1"/>
    <col min="8" max="8" width="9.85546875" style="52" customWidth="1"/>
    <col min="9" max="9" width="15.7109375" style="53" customWidth="1"/>
    <col min="10" max="10" width="12.42578125" style="53" customWidth="1"/>
    <col min="11" max="11" width="15.5703125" style="53" customWidth="1"/>
    <col min="12" max="12" width="11.28515625" style="52" customWidth="1"/>
    <col min="13" max="13" width="15.7109375" style="53" customWidth="1"/>
    <col min="14" max="14" width="9.42578125" style="52" customWidth="1"/>
    <col min="15" max="15" width="15.28515625" style="53" customWidth="1"/>
    <col min="16" max="16" width="9" style="52" customWidth="1"/>
    <col min="17" max="17" width="18.5703125" style="54" customWidth="1"/>
    <col min="18" max="18" width="9" style="52" customWidth="1"/>
    <col min="19" max="19" width="18.5703125" style="54" customWidth="1"/>
    <col min="20" max="20" width="12.5703125" style="55"/>
    <col min="21" max="21" width="15.42578125" style="55" bestFit="1" customWidth="1"/>
    <col min="22" max="22" width="12.5703125" style="55"/>
    <col min="23" max="23" width="15.42578125" style="55" bestFit="1" customWidth="1"/>
    <col min="24" max="24" width="12.5703125" style="55"/>
    <col min="25" max="25" width="15.42578125" style="55" bestFit="1" customWidth="1"/>
    <col min="26" max="26" width="12.5703125" style="55"/>
    <col min="27" max="27" width="16.7109375" style="55" bestFit="1" customWidth="1"/>
    <col min="28" max="253" width="12.5703125" style="55"/>
  </cols>
  <sheetData>
    <row r="1" spans="1:27" x14ac:dyDescent="0.25">
      <c r="B1" s="478" t="s">
        <v>44</v>
      </c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</row>
    <row r="2" spans="1:27" ht="17.25" customHeight="1" x14ac:dyDescent="0.25">
      <c r="A2" s="51" t="s">
        <v>249</v>
      </c>
      <c r="B2" s="478" t="s">
        <v>285</v>
      </c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</row>
    <row r="3" spans="1:27" ht="17.25" customHeight="1" x14ac:dyDescent="0.25">
      <c r="B3" s="52"/>
      <c r="C3" s="52"/>
      <c r="D3" s="52"/>
    </row>
    <row r="4" spans="1:27" s="58" customFormat="1" ht="34.5" customHeight="1" x14ac:dyDescent="0.25">
      <c r="A4" s="57"/>
      <c r="B4" s="479" t="s">
        <v>45</v>
      </c>
      <c r="C4" s="479" t="s">
        <v>46</v>
      </c>
      <c r="D4" s="479" t="s">
        <v>188</v>
      </c>
      <c r="E4" s="479"/>
      <c r="F4" s="462" t="s">
        <v>53</v>
      </c>
      <c r="G4" s="462"/>
      <c r="H4" s="462" t="s">
        <v>54</v>
      </c>
      <c r="I4" s="462"/>
      <c r="J4" s="461" t="s">
        <v>205</v>
      </c>
      <c r="K4" s="462"/>
      <c r="L4" s="459" t="s">
        <v>250</v>
      </c>
      <c r="M4" s="460"/>
      <c r="N4" s="459" t="s">
        <v>251</v>
      </c>
      <c r="O4" s="460"/>
      <c r="P4" s="459" t="s">
        <v>252</v>
      </c>
      <c r="Q4" s="460"/>
      <c r="R4" s="459" t="s">
        <v>55</v>
      </c>
      <c r="S4" s="460"/>
      <c r="T4" s="462" t="s">
        <v>48</v>
      </c>
      <c r="U4" s="462"/>
      <c r="V4" s="461" t="s">
        <v>286</v>
      </c>
      <c r="W4" s="462"/>
      <c r="X4" s="461" t="s">
        <v>287</v>
      </c>
      <c r="Y4" s="462"/>
      <c r="Z4" s="461" t="s">
        <v>288</v>
      </c>
      <c r="AA4" s="462"/>
    </row>
    <row r="5" spans="1:27" s="58" customFormat="1" ht="24.75" customHeight="1" x14ac:dyDescent="0.25">
      <c r="A5" s="57"/>
      <c r="B5" s="479"/>
      <c r="C5" s="479"/>
      <c r="D5" s="479"/>
      <c r="E5" s="479"/>
      <c r="F5" s="80" t="s">
        <v>189</v>
      </c>
      <c r="G5" s="59" t="s">
        <v>56</v>
      </c>
      <c r="H5" s="80" t="s">
        <v>189</v>
      </c>
      <c r="I5" s="59" t="s">
        <v>56</v>
      </c>
      <c r="J5" s="80" t="s">
        <v>189</v>
      </c>
      <c r="K5" s="59" t="s">
        <v>56</v>
      </c>
      <c r="L5" s="80" t="s">
        <v>189</v>
      </c>
      <c r="M5" s="59" t="s">
        <v>56</v>
      </c>
      <c r="N5" s="80" t="s">
        <v>189</v>
      </c>
      <c r="O5" s="59" t="s">
        <v>56</v>
      </c>
      <c r="P5" s="80" t="s">
        <v>189</v>
      </c>
      <c r="Q5" s="59" t="s">
        <v>56</v>
      </c>
      <c r="R5" s="127" t="s">
        <v>189</v>
      </c>
      <c r="S5" s="59" t="s">
        <v>56</v>
      </c>
      <c r="T5" s="127" t="s">
        <v>189</v>
      </c>
      <c r="U5" s="59" t="s">
        <v>56</v>
      </c>
      <c r="V5" s="127" t="s">
        <v>189</v>
      </c>
      <c r="W5" s="59" t="s">
        <v>56</v>
      </c>
      <c r="X5" s="127" t="s">
        <v>189</v>
      </c>
      <c r="Y5" s="59" t="s">
        <v>56</v>
      </c>
      <c r="Z5" s="127" t="s">
        <v>189</v>
      </c>
      <c r="AA5" s="59" t="s">
        <v>56</v>
      </c>
    </row>
    <row r="6" spans="1:27" ht="46.5" customHeight="1" x14ac:dyDescent="0.25">
      <c r="B6" s="60">
        <v>1</v>
      </c>
      <c r="C6" s="61" t="s">
        <v>190</v>
      </c>
      <c r="D6" s="472" t="s">
        <v>191</v>
      </c>
      <c r="E6" s="472"/>
      <c r="F6" s="62">
        <v>1</v>
      </c>
      <c r="G6" s="94">
        <f>+'INSUMOS '!F24</f>
        <v>448958</v>
      </c>
      <c r="H6" s="62">
        <v>1</v>
      </c>
      <c r="I6" s="94">
        <f>+'INSUMOS '!H24</f>
        <v>430395</v>
      </c>
      <c r="J6" s="79">
        <v>1</v>
      </c>
      <c r="K6" s="94">
        <f>+'INSUMOS '!J24</f>
        <v>430395</v>
      </c>
      <c r="L6" s="62">
        <v>1</v>
      </c>
      <c r="M6" s="94">
        <f>+'INSUMOS '!L24</f>
        <v>430395</v>
      </c>
      <c r="N6" s="62">
        <v>1</v>
      </c>
      <c r="O6" s="94">
        <f>+'INSUMOS '!N24</f>
        <v>430395</v>
      </c>
      <c r="P6" s="62">
        <v>1</v>
      </c>
      <c r="Q6" s="94">
        <f>+'INSUMOS '!P24</f>
        <v>430395</v>
      </c>
      <c r="R6" s="62">
        <v>1</v>
      </c>
      <c r="S6" s="94">
        <f>+'INSUMOS '!R24</f>
        <v>434676</v>
      </c>
      <c r="T6" s="62">
        <v>1</v>
      </c>
      <c r="U6" s="94">
        <f>+'INSUMOS '!S24</f>
        <v>1695961</v>
      </c>
      <c r="V6" s="62">
        <v>1</v>
      </c>
      <c r="W6" s="94">
        <f>+'INSUMOS '!AB24</f>
        <v>591673</v>
      </c>
      <c r="X6" s="79">
        <v>1</v>
      </c>
      <c r="Y6" s="94">
        <f>+'INSUMOS '!AD24</f>
        <v>591673</v>
      </c>
      <c r="Z6" s="62">
        <v>1</v>
      </c>
      <c r="AA6" s="94">
        <f>+'INSUMOS '!AF24</f>
        <v>591673</v>
      </c>
    </row>
    <row r="7" spans="1:27" ht="44.25" customHeight="1" x14ac:dyDescent="0.25">
      <c r="B7" s="60">
        <v>2</v>
      </c>
      <c r="C7" s="61" t="s">
        <v>192</v>
      </c>
      <c r="D7" s="472" t="s">
        <v>191</v>
      </c>
      <c r="E7" s="472"/>
      <c r="F7" s="62">
        <v>1</v>
      </c>
      <c r="G7" s="94">
        <f>+'INSUMOS '!F36</f>
        <v>9289936</v>
      </c>
      <c r="H7" s="62">
        <v>1</v>
      </c>
      <c r="I7" s="94">
        <f>+'INSUMOS '!H36</f>
        <v>7244547</v>
      </c>
      <c r="J7" s="79">
        <v>1</v>
      </c>
      <c r="K7" s="94">
        <f>+'INSUMOS '!J36</f>
        <v>7997609</v>
      </c>
      <c r="L7" s="62">
        <v>1</v>
      </c>
      <c r="M7" s="94">
        <f>+'INSUMOS '!L36</f>
        <v>7403400</v>
      </c>
      <c r="N7" s="62">
        <v>1</v>
      </c>
      <c r="O7" s="94">
        <f>+'INSUMOS '!N36</f>
        <v>7063126</v>
      </c>
      <c r="P7" s="62">
        <v>1</v>
      </c>
      <c r="Q7" s="94">
        <f>+'INSUMOS '!P36</f>
        <v>6880975</v>
      </c>
      <c r="R7" s="62">
        <v>1</v>
      </c>
      <c r="S7" s="94">
        <f>+'INSUMOS '!R36</f>
        <v>7063126</v>
      </c>
      <c r="T7" s="62">
        <v>1</v>
      </c>
      <c r="U7" s="94">
        <f>+'INSUMOS '!T36</f>
        <v>38129606</v>
      </c>
      <c r="V7" s="62">
        <v>1</v>
      </c>
      <c r="W7" s="94">
        <f>+'INSUMOS '!AB36</f>
        <v>19051303</v>
      </c>
      <c r="X7" s="79">
        <v>1</v>
      </c>
      <c r="Y7" s="94">
        <f>+'INSUMOS '!AD36</f>
        <v>19051303</v>
      </c>
      <c r="Z7" s="62">
        <v>1</v>
      </c>
      <c r="AA7" s="94">
        <f>+'INSUMOS '!AF36</f>
        <v>19051303</v>
      </c>
    </row>
    <row r="8" spans="1:27" ht="47.25" customHeight="1" x14ac:dyDescent="0.25">
      <c r="B8" s="60">
        <v>3</v>
      </c>
      <c r="C8" s="61" t="s">
        <v>193</v>
      </c>
      <c r="D8" s="472" t="s">
        <v>191</v>
      </c>
      <c r="E8" s="472"/>
      <c r="F8" s="62">
        <v>1</v>
      </c>
      <c r="G8" s="94">
        <f>+'INSUMOS '!F61</f>
        <v>606539</v>
      </c>
      <c r="H8" s="62">
        <v>2</v>
      </c>
      <c r="I8" s="94">
        <f>+'INSUMOS '!H61</f>
        <v>1076111</v>
      </c>
      <c r="J8" s="79">
        <v>1</v>
      </c>
      <c r="K8" s="94">
        <f>+'INSUMOS '!J61</f>
        <v>606539</v>
      </c>
      <c r="L8" s="62">
        <v>2</v>
      </c>
      <c r="M8" s="94">
        <f>+'INSUMOS '!L61</f>
        <v>1076111</v>
      </c>
      <c r="N8" s="62">
        <v>2</v>
      </c>
      <c r="O8" s="94">
        <f>+'INSUMOS '!N61</f>
        <v>1076111</v>
      </c>
      <c r="P8" s="62">
        <v>2</v>
      </c>
      <c r="Q8" s="94">
        <f>+'INSUMOS '!P61</f>
        <v>1076111</v>
      </c>
      <c r="R8" s="62">
        <v>1</v>
      </c>
      <c r="S8" s="94">
        <f>+'INSUMOS '!R61</f>
        <v>606539</v>
      </c>
      <c r="T8" s="62">
        <v>4</v>
      </c>
      <c r="U8" s="94">
        <f>+'INSUMOS '!T61+'INSUMOS '!V61+'INSUMOS '!X61+'INSUMOS '!Z61</f>
        <v>2152222</v>
      </c>
      <c r="V8" s="62">
        <v>2</v>
      </c>
      <c r="W8" s="94">
        <f>+'INSUMOS '!AB61</f>
        <v>1076111</v>
      </c>
      <c r="X8" s="79">
        <v>2</v>
      </c>
      <c r="Y8" s="94">
        <f>+'INSUMOS '!AD61</f>
        <v>1076111</v>
      </c>
      <c r="Z8" s="62">
        <v>2</v>
      </c>
      <c r="AA8" s="94">
        <f>+'INSUMOS '!AF61</f>
        <v>1076111</v>
      </c>
    </row>
    <row r="9" spans="1:27" ht="23.25" customHeight="1" x14ac:dyDescent="0.25">
      <c r="B9" s="463" t="s">
        <v>21</v>
      </c>
      <c r="C9" s="464"/>
      <c r="D9" s="476"/>
      <c r="E9" s="476"/>
      <c r="F9" s="95"/>
      <c r="G9" s="96">
        <f>ROUND((G6+G7+G8),0)</f>
        <v>10345433</v>
      </c>
      <c r="H9" s="95"/>
      <c r="I9" s="96">
        <f>ROUND((I6+I7+I8),0)</f>
        <v>8751053</v>
      </c>
      <c r="J9" s="97"/>
      <c r="K9" s="96">
        <f>ROUND((K6+K7+K8),0)</f>
        <v>9034543</v>
      </c>
      <c r="L9" s="95"/>
      <c r="M9" s="96">
        <f>ROUND((M6+M7+M8),0)</f>
        <v>8909906</v>
      </c>
      <c r="N9" s="95"/>
      <c r="O9" s="96">
        <f>ROUND((O6+O7+O8),0)</f>
        <v>8569632</v>
      </c>
      <c r="P9" s="95"/>
      <c r="Q9" s="96">
        <f>ROUND((Q6+Q7+Q8),0)</f>
        <v>8387481</v>
      </c>
      <c r="R9" s="95"/>
      <c r="S9" s="96">
        <f>ROUND((S6+S7+S8),0)</f>
        <v>8104341</v>
      </c>
      <c r="T9" s="95"/>
      <c r="U9" s="96">
        <f>ROUND((U6+U7+U8),0)</f>
        <v>41977789</v>
      </c>
      <c r="V9" s="95"/>
      <c r="W9" s="96">
        <f>ROUND((W6+W7+W8),0)</f>
        <v>20719087</v>
      </c>
      <c r="X9" s="97"/>
      <c r="Y9" s="96">
        <f>ROUND((Y6+Y7+Y8),0)</f>
        <v>20719087</v>
      </c>
      <c r="Z9" s="95"/>
      <c r="AA9" s="96">
        <f>ROUND((AA6+AA7+AA8),0)</f>
        <v>20719087</v>
      </c>
    </row>
    <row r="10" spans="1:27" ht="9.75" customHeight="1" x14ac:dyDescent="0.25">
      <c r="B10" s="473"/>
      <c r="C10" s="473"/>
      <c r="D10" s="473"/>
      <c r="E10" s="473"/>
      <c r="F10" s="474"/>
      <c r="G10" s="474"/>
      <c r="H10" s="474"/>
      <c r="I10" s="474"/>
      <c r="J10" s="474"/>
      <c r="K10" s="474"/>
      <c r="L10" s="474"/>
      <c r="M10" s="474"/>
      <c r="N10" s="474"/>
      <c r="O10" s="474"/>
      <c r="P10" s="474"/>
      <c r="Q10" s="474"/>
      <c r="R10" s="55"/>
      <c r="S10" s="55"/>
    </row>
    <row r="11" spans="1:27" ht="35.25" customHeight="1" x14ac:dyDescent="0.25">
      <c r="B11" s="475" t="s">
        <v>194</v>
      </c>
      <c r="C11" s="475" t="s">
        <v>46</v>
      </c>
      <c r="D11" s="475" t="s">
        <v>188</v>
      </c>
      <c r="E11" s="477" t="s">
        <v>195</v>
      </c>
      <c r="F11" s="462" t="s">
        <v>53</v>
      </c>
      <c r="G11" s="462"/>
      <c r="H11" s="462" t="s">
        <v>54</v>
      </c>
      <c r="I11" s="462"/>
      <c r="J11" s="461" t="s">
        <v>205</v>
      </c>
      <c r="K11" s="462"/>
      <c r="L11" s="459" t="s">
        <v>250</v>
      </c>
      <c r="M11" s="460"/>
      <c r="N11" s="459" t="s">
        <v>251</v>
      </c>
      <c r="O11" s="460"/>
      <c r="P11" s="459" t="s">
        <v>252</v>
      </c>
      <c r="Q11" s="460"/>
      <c r="R11" s="459" t="s">
        <v>55</v>
      </c>
      <c r="S11" s="460"/>
      <c r="T11" s="462" t="s">
        <v>48</v>
      </c>
      <c r="U11" s="462"/>
      <c r="V11" s="461" t="s">
        <v>286</v>
      </c>
      <c r="W11" s="462"/>
      <c r="X11" s="461" t="s">
        <v>287</v>
      </c>
      <c r="Y11" s="462"/>
      <c r="Z11" s="461" t="s">
        <v>288</v>
      </c>
      <c r="AA11" s="462"/>
    </row>
    <row r="12" spans="1:27" ht="25.5" x14ac:dyDescent="0.25">
      <c r="B12" s="475"/>
      <c r="C12" s="475"/>
      <c r="D12" s="475"/>
      <c r="E12" s="475"/>
      <c r="F12" s="80" t="s">
        <v>189</v>
      </c>
      <c r="G12" s="59" t="s">
        <v>56</v>
      </c>
      <c r="H12" s="80" t="s">
        <v>189</v>
      </c>
      <c r="I12" s="59" t="s">
        <v>56</v>
      </c>
      <c r="J12" s="80" t="s">
        <v>189</v>
      </c>
      <c r="K12" s="59" t="s">
        <v>56</v>
      </c>
      <c r="L12" s="80" t="s">
        <v>189</v>
      </c>
      <c r="M12" s="59" t="s">
        <v>56</v>
      </c>
      <c r="N12" s="80" t="s">
        <v>189</v>
      </c>
      <c r="O12" s="59" t="s">
        <v>56</v>
      </c>
      <c r="P12" s="80" t="s">
        <v>189</v>
      </c>
      <c r="Q12" s="59" t="s">
        <v>56</v>
      </c>
      <c r="R12" s="127" t="s">
        <v>189</v>
      </c>
      <c r="S12" s="59" t="s">
        <v>56</v>
      </c>
      <c r="T12" s="127" t="s">
        <v>189</v>
      </c>
      <c r="U12" s="59" t="s">
        <v>56</v>
      </c>
      <c r="V12" s="127" t="s">
        <v>189</v>
      </c>
      <c r="W12" s="59" t="s">
        <v>56</v>
      </c>
      <c r="X12" s="127" t="s">
        <v>189</v>
      </c>
      <c r="Y12" s="59" t="s">
        <v>56</v>
      </c>
      <c r="Z12" s="127" t="s">
        <v>189</v>
      </c>
      <c r="AA12" s="59" t="s">
        <v>56</v>
      </c>
    </row>
    <row r="13" spans="1:27" x14ac:dyDescent="0.25">
      <c r="B13" s="64">
        <v>4</v>
      </c>
      <c r="C13" s="469" t="s">
        <v>172</v>
      </c>
      <c r="D13" s="469"/>
      <c r="E13" s="469"/>
      <c r="F13" s="469"/>
      <c r="G13" s="469"/>
      <c r="H13" s="469"/>
      <c r="I13" s="469"/>
      <c r="J13" s="469"/>
      <c r="K13" s="469"/>
      <c r="L13" s="469"/>
      <c r="M13" s="469"/>
      <c r="N13" s="469"/>
      <c r="O13" s="469"/>
      <c r="P13" s="469"/>
      <c r="Q13" s="65"/>
      <c r="R13" s="55"/>
      <c r="S13" s="65"/>
    </row>
    <row r="14" spans="1:27" x14ac:dyDescent="0.25">
      <c r="B14" s="63">
        <v>4.0999999999999996</v>
      </c>
      <c r="C14" s="66" t="s">
        <v>174</v>
      </c>
      <c r="D14" s="63" t="s">
        <v>196</v>
      </c>
      <c r="E14" s="67">
        <f>+'INSUMOS '!P67</f>
        <v>9230046</v>
      </c>
      <c r="F14" s="178">
        <f>1/11</f>
        <v>9.0909090909090912E-2</v>
      </c>
      <c r="G14" s="118">
        <f>ROUND(E14*F14,0)</f>
        <v>839095</v>
      </c>
      <c r="H14" s="178">
        <f t="shared" ref="H14:H16" si="0">1/11</f>
        <v>9.0909090909090912E-2</v>
      </c>
      <c r="I14" s="118">
        <f>ROUND(E14*H14,0)</f>
        <v>839095</v>
      </c>
      <c r="J14" s="178">
        <f t="shared" ref="J14:J16" si="1">1/11</f>
        <v>9.0909090909090912E-2</v>
      </c>
      <c r="K14" s="118">
        <f t="shared" ref="K14:K21" si="2">ROUND(E14*J14,0)</f>
        <v>839095</v>
      </c>
      <c r="L14" s="178">
        <f t="shared" ref="L14:L16" si="3">1/11</f>
        <v>9.0909090909090912E-2</v>
      </c>
      <c r="M14" s="118">
        <f t="shared" ref="M14:M21" si="4">ROUND(E14*L14,0)</f>
        <v>839095</v>
      </c>
      <c r="N14" s="178">
        <f t="shared" ref="N14:N16" si="5">1/11</f>
        <v>9.0909090909090912E-2</v>
      </c>
      <c r="O14" s="118">
        <f t="shared" ref="O14:O21" si="6">ROUND(E14*N14,0)</f>
        <v>839095</v>
      </c>
      <c r="P14" s="178">
        <f t="shared" ref="P14:P16" si="7">1/11</f>
        <v>9.0909090909090912E-2</v>
      </c>
      <c r="Q14" s="82">
        <f t="shared" ref="Q14:Q21" si="8">ROUND(E14*P14,0)</f>
        <v>839095</v>
      </c>
      <c r="R14" s="178">
        <f t="shared" ref="R14:R16" si="9">1/11</f>
        <v>9.0909090909090912E-2</v>
      </c>
      <c r="S14" s="82">
        <f>+R14*E14</f>
        <v>839095.09090909094</v>
      </c>
      <c r="T14" s="178">
        <f t="shared" ref="T14:T16" si="10">1/11</f>
        <v>9.0909090909090912E-2</v>
      </c>
      <c r="U14" s="206">
        <f>ROUND(E14*T14,0)</f>
        <v>839095</v>
      </c>
      <c r="V14" s="178">
        <f t="shared" ref="V14:V16" si="11">1/11</f>
        <v>9.0909090909090912E-2</v>
      </c>
      <c r="W14" s="206">
        <f>ROUND(E14*V14,0)</f>
        <v>839095</v>
      </c>
      <c r="X14" s="178">
        <f t="shared" ref="X14:X16" si="12">1/11</f>
        <v>9.0909090909090912E-2</v>
      </c>
      <c r="Y14" s="206">
        <f>ROUND(E14*X14,0)</f>
        <v>839095</v>
      </c>
      <c r="Z14" s="178">
        <f t="shared" ref="Z14:Z16" si="13">1/11</f>
        <v>9.0909090909090912E-2</v>
      </c>
      <c r="AA14" s="206">
        <f>ROUND(E14*Z14,0)</f>
        <v>839095</v>
      </c>
    </row>
    <row r="15" spans="1:27" x14ac:dyDescent="0.25">
      <c r="B15" s="63">
        <v>4.2</v>
      </c>
      <c r="C15" s="66" t="s">
        <v>197</v>
      </c>
      <c r="D15" s="63" t="s">
        <v>196</v>
      </c>
      <c r="E15" s="67">
        <f>+'INSUMOS '!P68</f>
        <v>5775571</v>
      </c>
      <c r="F15" s="178">
        <f t="shared" ref="F15:F16" si="14">1/11</f>
        <v>9.0909090909090912E-2</v>
      </c>
      <c r="G15" s="125">
        <f>ROUND(E15*F15,0)</f>
        <v>525052</v>
      </c>
      <c r="H15" s="178">
        <f t="shared" si="0"/>
        <v>9.0909090909090912E-2</v>
      </c>
      <c r="I15" s="125">
        <f t="shared" ref="I15:I20" si="15">ROUND(E15*H15,0)</f>
        <v>525052</v>
      </c>
      <c r="J15" s="178">
        <f t="shared" si="1"/>
        <v>9.0909090909090912E-2</v>
      </c>
      <c r="K15" s="125">
        <f t="shared" si="2"/>
        <v>525052</v>
      </c>
      <c r="L15" s="178">
        <f t="shared" si="3"/>
        <v>9.0909090909090912E-2</v>
      </c>
      <c r="M15" s="125">
        <f t="shared" si="4"/>
        <v>525052</v>
      </c>
      <c r="N15" s="178">
        <f t="shared" si="5"/>
        <v>9.0909090909090912E-2</v>
      </c>
      <c r="O15" s="125">
        <f t="shared" si="6"/>
        <v>525052</v>
      </c>
      <c r="P15" s="178">
        <f t="shared" si="7"/>
        <v>9.0909090909090912E-2</v>
      </c>
      <c r="Q15" s="82">
        <f t="shared" si="8"/>
        <v>525052</v>
      </c>
      <c r="R15" s="178">
        <f t="shared" si="9"/>
        <v>9.0909090909090912E-2</v>
      </c>
      <c r="S15" s="82">
        <f t="shared" ref="S15:S21" si="16">+R15*E15</f>
        <v>525051.90909090906</v>
      </c>
      <c r="T15" s="178">
        <f t="shared" si="10"/>
        <v>9.0909090909090912E-2</v>
      </c>
      <c r="U15" s="206">
        <f>ROUND(E15*T15,0)</f>
        <v>525052</v>
      </c>
      <c r="V15" s="178">
        <f t="shared" si="11"/>
        <v>9.0909090909090912E-2</v>
      </c>
      <c r="W15" s="206">
        <f t="shared" ref="W15:W21" si="17">ROUND(E15*V15,0)</f>
        <v>525052</v>
      </c>
      <c r="X15" s="178">
        <f t="shared" si="12"/>
        <v>9.0909090909090912E-2</v>
      </c>
      <c r="Y15" s="206">
        <f t="shared" ref="Y15:Y21" si="18">ROUND(E15*X15,0)</f>
        <v>525052</v>
      </c>
      <c r="Z15" s="178">
        <f t="shared" si="13"/>
        <v>9.0909090909090912E-2</v>
      </c>
      <c r="AA15" s="206">
        <f t="shared" ref="AA15:AA21" si="19">ROUND(E15*Z15,0)</f>
        <v>525052</v>
      </c>
    </row>
    <row r="16" spans="1:27" x14ac:dyDescent="0.25">
      <c r="B16" s="63">
        <v>4.3</v>
      </c>
      <c r="C16" s="66" t="s">
        <v>178</v>
      </c>
      <c r="D16" s="63" t="s">
        <v>196</v>
      </c>
      <c r="E16" s="67">
        <f>+'INSUMOS '!P69</f>
        <v>5775571</v>
      </c>
      <c r="F16" s="178">
        <f t="shared" si="14"/>
        <v>9.0909090909090912E-2</v>
      </c>
      <c r="G16" s="125">
        <f t="shared" ref="G16:G21" si="20">ROUND(E16*F16,0)</f>
        <v>525052</v>
      </c>
      <c r="H16" s="178">
        <f t="shared" si="0"/>
        <v>9.0909090909090912E-2</v>
      </c>
      <c r="I16" s="125">
        <f t="shared" si="15"/>
        <v>525052</v>
      </c>
      <c r="J16" s="178">
        <f t="shared" si="1"/>
        <v>9.0909090909090912E-2</v>
      </c>
      <c r="K16" s="125">
        <f t="shared" si="2"/>
        <v>525052</v>
      </c>
      <c r="L16" s="178">
        <f t="shared" si="3"/>
        <v>9.0909090909090912E-2</v>
      </c>
      <c r="M16" s="125">
        <f t="shared" si="4"/>
        <v>525052</v>
      </c>
      <c r="N16" s="178">
        <f t="shared" si="5"/>
        <v>9.0909090909090912E-2</v>
      </c>
      <c r="O16" s="125">
        <f t="shared" si="6"/>
        <v>525052</v>
      </c>
      <c r="P16" s="178">
        <f t="shared" si="7"/>
        <v>9.0909090909090912E-2</v>
      </c>
      <c r="Q16" s="82">
        <f t="shared" si="8"/>
        <v>525052</v>
      </c>
      <c r="R16" s="178">
        <f t="shared" si="9"/>
        <v>9.0909090909090912E-2</v>
      </c>
      <c r="S16" s="82">
        <f t="shared" si="16"/>
        <v>525051.90909090906</v>
      </c>
      <c r="T16" s="178">
        <f t="shared" si="10"/>
        <v>9.0909090909090912E-2</v>
      </c>
      <c r="U16" s="206">
        <f t="shared" ref="U16:U21" si="21">ROUND(E16*T16,0)</f>
        <v>525052</v>
      </c>
      <c r="V16" s="178">
        <f t="shared" si="11"/>
        <v>9.0909090909090912E-2</v>
      </c>
      <c r="W16" s="206">
        <f t="shared" si="17"/>
        <v>525052</v>
      </c>
      <c r="X16" s="178">
        <f t="shared" si="12"/>
        <v>9.0909090909090912E-2</v>
      </c>
      <c r="Y16" s="206">
        <f t="shared" si="18"/>
        <v>525052</v>
      </c>
      <c r="Z16" s="178">
        <f t="shared" si="13"/>
        <v>9.0909090909090912E-2</v>
      </c>
      <c r="AA16" s="206">
        <f t="shared" si="19"/>
        <v>525052</v>
      </c>
    </row>
    <row r="17" spans="2:27" x14ac:dyDescent="0.25">
      <c r="B17" s="63">
        <v>4.4000000000000004</v>
      </c>
      <c r="C17" s="66" t="s">
        <v>180</v>
      </c>
      <c r="D17" s="63" t="s">
        <v>196</v>
      </c>
      <c r="E17" s="67">
        <f>+'INSUMOS '!P70</f>
        <v>1599778</v>
      </c>
      <c r="F17" s="68">
        <v>2</v>
      </c>
      <c r="G17" s="125">
        <f t="shared" si="20"/>
        <v>3199556</v>
      </c>
      <c r="H17" s="68">
        <v>1</v>
      </c>
      <c r="I17" s="125">
        <f t="shared" si="15"/>
        <v>1599778</v>
      </c>
      <c r="J17" s="77">
        <v>1</v>
      </c>
      <c r="K17" s="125">
        <f t="shared" si="2"/>
        <v>1599778</v>
      </c>
      <c r="L17" s="68">
        <v>1</v>
      </c>
      <c r="M17" s="125">
        <f t="shared" si="4"/>
        <v>1599778</v>
      </c>
      <c r="N17" s="68">
        <v>1</v>
      </c>
      <c r="O17" s="125">
        <f t="shared" si="6"/>
        <v>1599778</v>
      </c>
      <c r="P17" s="68">
        <v>1</v>
      </c>
      <c r="Q17" s="82">
        <f t="shared" si="8"/>
        <v>1599778</v>
      </c>
      <c r="R17" s="68">
        <v>1</v>
      </c>
      <c r="S17" s="82">
        <f t="shared" si="16"/>
        <v>1599778</v>
      </c>
      <c r="T17" s="68">
        <v>9</v>
      </c>
      <c r="U17" s="206">
        <f t="shared" si="21"/>
        <v>14398002</v>
      </c>
      <c r="V17" s="68">
        <v>6</v>
      </c>
      <c r="W17" s="206">
        <f t="shared" si="17"/>
        <v>9598668</v>
      </c>
      <c r="X17" s="68">
        <v>6</v>
      </c>
      <c r="Y17" s="206">
        <f t="shared" si="18"/>
        <v>9598668</v>
      </c>
      <c r="Z17" s="68">
        <v>6</v>
      </c>
      <c r="AA17" s="206">
        <f t="shared" si="19"/>
        <v>9598668</v>
      </c>
    </row>
    <row r="18" spans="2:27" x14ac:dyDescent="0.25">
      <c r="B18" s="63">
        <v>4.5</v>
      </c>
      <c r="C18" s="66" t="s">
        <v>182</v>
      </c>
      <c r="D18" s="63" t="s">
        <v>196</v>
      </c>
      <c r="E18" s="67">
        <f>+'INSUMOS '!P71</f>
        <v>2586826</v>
      </c>
      <c r="F18" s="68">
        <v>2</v>
      </c>
      <c r="G18" s="125">
        <f t="shared" si="20"/>
        <v>5173652</v>
      </c>
      <c r="H18" s="68">
        <v>2</v>
      </c>
      <c r="I18" s="125">
        <f t="shared" si="15"/>
        <v>5173652</v>
      </c>
      <c r="J18" s="78">
        <v>2</v>
      </c>
      <c r="K18" s="125">
        <f t="shared" si="2"/>
        <v>5173652</v>
      </c>
      <c r="L18" s="68">
        <v>2</v>
      </c>
      <c r="M18" s="125">
        <f t="shared" si="4"/>
        <v>5173652</v>
      </c>
      <c r="N18" s="68">
        <v>2</v>
      </c>
      <c r="O18" s="125">
        <f t="shared" si="6"/>
        <v>5173652</v>
      </c>
      <c r="P18" s="68">
        <v>2</v>
      </c>
      <c r="Q18" s="82">
        <f t="shared" si="8"/>
        <v>5173652</v>
      </c>
      <c r="R18" s="68">
        <v>2</v>
      </c>
      <c r="S18" s="82">
        <f t="shared" si="16"/>
        <v>5173652</v>
      </c>
      <c r="T18" s="68">
        <v>8</v>
      </c>
      <c r="U18" s="206">
        <f t="shared" si="21"/>
        <v>20694608</v>
      </c>
      <c r="V18" s="68">
        <v>6</v>
      </c>
      <c r="W18" s="206">
        <f t="shared" si="17"/>
        <v>15520956</v>
      </c>
      <c r="X18" s="68">
        <v>6</v>
      </c>
      <c r="Y18" s="206">
        <f t="shared" si="18"/>
        <v>15520956</v>
      </c>
      <c r="Z18" s="68">
        <v>6</v>
      </c>
      <c r="AA18" s="206">
        <f t="shared" si="19"/>
        <v>15520956</v>
      </c>
    </row>
    <row r="19" spans="2:27" x14ac:dyDescent="0.25">
      <c r="B19" s="63">
        <v>4.5999999999999996</v>
      </c>
      <c r="C19" s="66" t="s">
        <v>207</v>
      </c>
      <c r="D19" s="63" t="s">
        <v>196</v>
      </c>
      <c r="E19" s="67">
        <f>+'INSUMOS '!P72</f>
        <v>3500124</v>
      </c>
      <c r="F19" s="178">
        <v>0.14285714285714285</v>
      </c>
      <c r="G19" s="125">
        <f t="shared" si="20"/>
        <v>500018</v>
      </c>
      <c r="H19" s="178">
        <v>0.14285714285714285</v>
      </c>
      <c r="I19" s="125">
        <f t="shared" si="15"/>
        <v>500018</v>
      </c>
      <c r="J19" s="178">
        <v>0.14285714285714285</v>
      </c>
      <c r="K19" s="125">
        <f t="shared" si="2"/>
        <v>500018</v>
      </c>
      <c r="L19" s="178">
        <v>0.14285714285714285</v>
      </c>
      <c r="M19" s="125">
        <f t="shared" si="4"/>
        <v>500018</v>
      </c>
      <c r="N19" s="178">
        <v>0.14285714285714285</v>
      </c>
      <c r="O19" s="125">
        <f t="shared" si="6"/>
        <v>500018</v>
      </c>
      <c r="P19" s="178">
        <v>0.14285714285714285</v>
      </c>
      <c r="Q19" s="82">
        <f t="shared" si="8"/>
        <v>500018</v>
      </c>
      <c r="R19" s="178">
        <v>0.14285714285714285</v>
      </c>
      <c r="S19" s="82">
        <f t="shared" si="16"/>
        <v>500017.71428571426</v>
      </c>
      <c r="T19" s="178">
        <v>0.25</v>
      </c>
      <c r="U19" s="206">
        <f t="shared" si="21"/>
        <v>875031</v>
      </c>
      <c r="V19" s="178">
        <v>0.25</v>
      </c>
      <c r="W19" s="206">
        <f t="shared" si="17"/>
        <v>875031</v>
      </c>
      <c r="X19" s="178">
        <v>0.25</v>
      </c>
      <c r="Y19" s="206">
        <f t="shared" si="18"/>
        <v>875031</v>
      </c>
      <c r="Z19" s="178">
        <v>0.25</v>
      </c>
      <c r="AA19" s="206">
        <f t="shared" si="19"/>
        <v>875031</v>
      </c>
    </row>
    <row r="20" spans="2:27" x14ac:dyDescent="0.25">
      <c r="B20" s="128">
        <v>4.8</v>
      </c>
      <c r="C20" s="66" t="s">
        <v>263</v>
      </c>
      <c r="D20" s="128" t="s">
        <v>196</v>
      </c>
      <c r="E20" s="67">
        <f>+'INSUMOS '!P72</f>
        <v>3500124</v>
      </c>
      <c r="F20" s="68">
        <v>0.1</v>
      </c>
      <c r="G20" s="125">
        <f t="shared" si="20"/>
        <v>350012</v>
      </c>
      <c r="H20" s="68">
        <v>0.1</v>
      </c>
      <c r="I20" s="125">
        <f t="shared" si="15"/>
        <v>350012</v>
      </c>
      <c r="J20" s="68">
        <v>0.1</v>
      </c>
      <c r="K20" s="125">
        <f t="shared" si="2"/>
        <v>350012</v>
      </c>
      <c r="L20" s="68">
        <v>0.1</v>
      </c>
      <c r="M20" s="125">
        <f t="shared" si="4"/>
        <v>350012</v>
      </c>
      <c r="N20" s="68">
        <v>0.1</v>
      </c>
      <c r="O20" s="125">
        <f t="shared" si="6"/>
        <v>350012</v>
      </c>
      <c r="P20" s="68">
        <v>0.1</v>
      </c>
      <c r="Q20" s="82">
        <f t="shared" si="8"/>
        <v>350012</v>
      </c>
      <c r="R20" s="68">
        <v>0.1</v>
      </c>
      <c r="S20" s="82">
        <f t="shared" si="16"/>
        <v>350012.4</v>
      </c>
      <c r="T20" s="68">
        <v>0.25</v>
      </c>
      <c r="U20" s="206">
        <f t="shared" si="21"/>
        <v>875031</v>
      </c>
      <c r="V20" s="68">
        <v>0.25</v>
      </c>
      <c r="W20" s="206">
        <f t="shared" si="17"/>
        <v>875031</v>
      </c>
      <c r="X20" s="68">
        <v>0.25</v>
      </c>
      <c r="Y20" s="206">
        <f t="shared" si="18"/>
        <v>875031</v>
      </c>
      <c r="Z20" s="68">
        <v>0.25</v>
      </c>
      <c r="AA20" s="206">
        <f t="shared" si="19"/>
        <v>875031</v>
      </c>
    </row>
    <row r="21" spans="2:27" x14ac:dyDescent="0.25">
      <c r="B21" s="63">
        <v>4.7</v>
      </c>
      <c r="C21" s="66" t="s">
        <v>198</v>
      </c>
      <c r="D21" s="63" t="s">
        <v>196</v>
      </c>
      <c r="E21" s="67">
        <f>+'INSUMOS '!P74</f>
        <v>1599778</v>
      </c>
      <c r="F21" s="68">
        <v>1</v>
      </c>
      <c r="G21" s="125">
        <f t="shared" si="20"/>
        <v>1599778</v>
      </c>
      <c r="H21" s="68">
        <v>1</v>
      </c>
      <c r="I21" s="125">
        <f t="shared" ref="I21" si="22">ROUND(E21*H21,0)</f>
        <v>1599778</v>
      </c>
      <c r="J21" s="78">
        <v>1</v>
      </c>
      <c r="K21" s="125">
        <f t="shared" si="2"/>
        <v>1599778</v>
      </c>
      <c r="L21" s="68">
        <v>1</v>
      </c>
      <c r="M21" s="125">
        <f t="shared" si="4"/>
        <v>1599778</v>
      </c>
      <c r="N21" s="69">
        <v>1</v>
      </c>
      <c r="O21" s="125">
        <f t="shared" si="6"/>
        <v>1599778</v>
      </c>
      <c r="P21" s="69">
        <v>1</v>
      </c>
      <c r="Q21" s="82">
        <f t="shared" si="8"/>
        <v>1599778</v>
      </c>
      <c r="R21" s="69">
        <v>1</v>
      </c>
      <c r="S21" s="82">
        <f t="shared" si="16"/>
        <v>1599778</v>
      </c>
      <c r="T21" s="68">
        <v>6</v>
      </c>
      <c r="U21" s="206">
        <f t="shared" si="21"/>
        <v>9598668</v>
      </c>
      <c r="V21" s="68">
        <v>6</v>
      </c>
      <c r="W21" s="206">
        <f t="shared" si="17"/>
        <v>9598668</v>
      </c>
      <c r="X21" s="68">
        <v>6</v>
      </c>
      <c r="Y21" s="206">
        <f t="shared" si="18"/>
        <v>9598668</v>
      </c>
      <c r="Z21" s="68">
        <v>6</v>
      </c>
      <c r="AA21" s="206">
        <f t="shared" si="19"/>
        <v>9598668</v>
      </c>
    </row>
    <row r="22" spans="2:27" x14ac:dyDescent="0.25">
      <c r="B22" s="470" t="s">
        <v>21</v>
      </c>
      <c r="C22" s="471"/>
      <c r="D22" s="98"/>
      <c r="E22" s="99"/>
      <c r="F22" s="99"/>
      <c r="G22" s="102">
        <f>ROUND((G9+G14+G15+G16+G17+G18+G19+G21),0)</f>
        <v>22707636</v>
      </c>
      <c r="H22" s="101"/>
      <c r="I22" s="102">
        <f>ROUND((I9+I14+I15+I16+I17+I18+I19+I21),0)</f>
        <v>19513478</v>
      </c>
      <c r="J22" s="100"/>
      <c r="K22" s="102">
        <f>ROUND((K9+K14+K15+K16+K17+K18+K19+K21),0)</f>
        <v>19796968</v>
      </c>
      <c r="L22" s="101"/>
      <c r="M22" s="102">
        <f>ROUND((M9+M14+M15+M16+M17+M18+M19+M21),0)</f>
        <v>19672331</v>
      </c>
      <c r="N22" s="101"/>
      <c r="O22" s="102">
        <f>ROUND((O9+O14+O15+O16+O17+O18+O19+O21),0)</f>
        <v>19332057</v>
      </c>
      <c r="P22" s="101"/>
      <c r="Q22" s="103">
        <f>ROUND((Q9+Q14+Q15+Q16+Q17+Q18+Q19+Q21),0)</f>
        <v>19149906</v>
      </c>
      <c r="R22" s="101"/>
      <c r="S22" s="103">
        <f>ROUND((S9+S14+S15+S16+S17+S18+S19+S21),0)</f>
        <v>18866766</v>
      </c>
      <c r="T22" s="101"/>
      <c r="U22" s="102">
        <f>+SUM(U14:U21)+U9</f>
        <v>90308328</v>
      </c>
      <c r="V22" s="101"/>
      <c r="W22" s="102">
        <f>ROUND((W9+W14+W15+W16+W17+W18+W19+W21),0)</f>
        <v>58201609</v>
      </c>
      <c r="X22" s="100"/>
      <c r="Y22" s="102">
        <f>ROUND((Y9+Y14+Y15+Y16+Y17+Y18+Y19+Y21),0)</f>
        <v>58201609</v>
      </c>
      <c r="Z22" s="101"/>
      <c r="AA22" s="102">
        <f>ROUND((AA9+AA14+AA15+AA16+AA17+AA18+AA19+AA21),0)</f>
        <v>58201609</v>
      </c>
    </row>
    <row r="23" spans="2:27" ht="3.75" customHeight="1" x14ac:dyDescent="0.25">
      <c r="B23" s="56"/>
      <c r="C23" s="56"/>
      <c r="D23" s="70"/>
      <c r="E23" s="71"/>
      <c r="F23" s="71"/>
      <c r="G23" s="72"/>
      <c r="H23" s="56"/>
      <c r="I23" s="72"/>
      <c r="J23" s="72"/>
      <c r="K23" s="72"/>
      <c r="L23" s="56"/>
      <c r="M23" s="72"/>
      <c r="N23" s="56"/>
      <c r="O23" s="72"/>
      <c r="P23" s="56"/>
      <c r="Q23" s="73"/>
      <c r="R23" s="126"/>
      <c r="S23" s="73"/>
    </row>
    <row r="24" spans="2:27" ht="15" customHeight="1" x14ac:dyDescent="0.25">
      <c r="E24" s="104"/>
      <c r="F24" s="104"/>
      <c r="G24" s="104"/>
      <c r="P24" s="466" t="s">
        <v>232</v>
      </c>
      <c r="Q24" s="466"/>
      <c r="R24" s="466"/>
      <c r="S24" s="466"/>
      <c r="T24" s="466"/>
      <c r="U24" s="466"/>
      <c r="V24" s="466"/>
      <c r="W24" s="106"/>
      <c r="X24" s="107"/>
      <c r="Y24" s="81"/>
      <c r="Z24" s="107"/>
      <c r="AA24" s="81">
        <f>ROUND((G22+I22+K22+M22+O22+Q22+S22+U22+W22+Y22+AA22),0)</f>
        <v>403952297</v>
      </c>
    </row>
    <row r="25" spans="2:27" ht="17.25" customHeight="1" x14ac:dyDescent="0.25">
      <c r="C25" s="74"/>
      <c r="E25" s="105"/>
      <c r="F25" s="105"/>
      <c r="G25" s="105"/>
      <c r="P25" s="467" t="s">
        <v>199</v>
      </c>
      <c r="Q25" s="467"/>
      <c r="R25" s="467"/>
      <c r="S25" s="467"/>
      <c r="T25" s="467"/>
      <c r="U25" s="467"/>
      <c r="V25" s="467"/>
      <c r="W25" s="207">
        <f>+'[2]Factor '!$F$103</f>
        <v>0.132854</v>
      </c>
      <c r="X25" s="208"/>
      <c r="Y25" s="82">
        <f>ROUND((Y24*14.15%),0)</f>
        <v>0</v>
      </c>
      <c r="AA25" s="82">
        <f>ROUND((AA24*W25),0)</f>
        <v>53666678</v>
      </c>
    </row>
    <row r="26" spans="2:27" x14ac:dyDescent="0.25">
      <c r="E26" s="104"/>
      <c r="F26" s="104"/>
      <c r="G26" s="104"/>
      <c r="P26" s="468" t="s">
        <v>232</v>
      </c>
      <c r="Q26" s="468"/>
      <c r="R26" s="468"/>
      <c r="S26" s="468"/>
      <c r="T26" s="468"/>
      <c r="U26" s="468"/>
      <c r="V26" s="468"/>
      <c r="W26" s="106"/>
      <c r="X26" s="107"/>
      <c r="Y26" s="82">
        <f>ROUND((Y24+Y25),0)</f>
        <v>0</v>
      </c>
      <c r="Z26" s="107"/>
      <c r="AA26" s="82">
        <f>ROUND((AA24+AA25),0)</f>
        <v>457618975</v>
      </c>
    </row>
    <row r="27" spans="2:27" x14ac:dyDescent="0.25">
      <c r="C27" s="75"/>
      <c r="E27" s="104"/>
      <c r="F27" s="104"/>
      <c r="G27" s="104"/>
      <c r="P27" s="468" t="s">
        <v>200</v>
      </c>
      <c r="Q27" s="468"/>
      <c r="R27" s="468"/>
      <c r="S27" s="468"/>
      <c r="T27" s="468"/>
      <c r="U27" s="468"/>
      <c r="V27" s="468"/>
      <c r="W27" s="209">
        <v>0.19</v>
      </c>
      <c r="X27" s="210"/>
      <c r="Y27" s="82">
        <f>ROUND((Y26*19%),0)</f>
        <v>0</v>
      </c>
      <c r="AA27" s="82">
        <f>ROUND((AA26*19%),0)</f>
        <v>86947605</v>
      </c>
    </row>
    <row r="28" spans="2:27" x14ac:dyDescent="0.25">
      <c r="C28" s="75"/>
      <c r="E28" s="104"/>
      <c r="F28" s="104"/>
      <c r="G28" s="104"/>
      <c r="P28" s="465" t="s">
        <v>201</v>
      </c>
      <c r="Q28" s="465"/>
      <c r="R28" s="465"/>
      <c r="S28" s="465"/>
      <c r="T28" s="465"/>
      <c r="U28" s="465"/>
      <c r="V28" s="465"/>
      <c r="W28" s="179"/>
      <c r="X28" s="180"/>
      <c r="Y28" s="181">
        <f>ROUND((Y26+Y27),0)</f>
        <v>0</v>
      </c>
      <c r="Z28" s="180"/>
      <c r="AA28" s="181">
        <f>ROUND((AA26+AA27),0)</f>
        <v>544566580</v>
      </c>
    </row>
    <row r="29" spans="2:27" x14ac:dyDescent="0.25">
      <c r="E29" s="52" t="s">
        <v>202</v>
      </c>
    </row>
  </sheetData>
  <sheetProtection selectLockedCells="1" selectUnlockedCells="1"/>
  <mergeCells count="44">
    <mergeCell ref="X11:Y11"/>
    <mergeCell ref="Z11:AA11"/>
    <mergeCell ref="J4:K4"/>
    <mergeCell ref="B1:AA1"/>
    <mergeCell ref="B2:AA2"/>
    <mergeCell ref="T4:U4"/>
    <mergeCell ref="V4:W4"/>
    <mergeCell ref="X4:Y4"/>
    <mergeCell ref="Z4:AA4"/>
    <mergeCell ref="R4:S4"/>
    <mergeCell ref="R11:S11"/>
    <mergeCell ref="B4:B5"/>
    <mergeCell ref="C4:C5"/>
    <mergeCell ref="D4:E5"/>
    <mergeCell ref="P4:Q4"/>
    <mergeCell ref="P11:Q11"/>
    <mergeCell ref="F4:G4"/>
    <mergeCell ref="L11:M11"/>
    <mergeCell ref="D6:E6"/>
    <mergeCell ref="D7:E7"/>
    <mergeCell ref="H4:I4"/>
    <mergeCell ref="L4:M4"/>
    <mergeCell ref="E11:E12"/>
    <mergeCell ref="N4:O4"/>
    <mergeCell ref="F11:G11"/>
    <mergeCell ref="P28:V28"/>
    <mergeCell ref="P24:V24"/>
    <mergeCell ref="P25:V25"/>
    <mergeCell ref="P26:V26"/>
    <mergeCell ref="C13:P13"/>
    <mergeCell ref="B22:C22"/>
    <mergeCell ref="H11:I11"/>
    <mergeCell ref="P27:V27"/>
    <mergeCell ref="D8:E8"/>
    <mergeCell ref="B10:Q10"/>
    <mergeCell ref="B11:B12"/>
    <mergeCell ref="D9:E9"/>
    <mergeCell ref="C11:C12"/>
    <mergeCell ref="D11:D12"/>
    <mergeCell ref="N11:O11"/>
    <mergeCell ref="J11:K11"/>
    <mergeCell ref="B9:C9"/>
    <mergeCell ref="T11:U11"/>
    <mergeCell ref="V11:W11"/>
  </mergeCells>
  <printOptions horizontalCentered="1" verticalCentered="1"/>
  <pageMargins left="0.25" right="0.25" top="0.75" bottom="0.75" header="0.3" footer="0.3"/>
  <pageSetup paperSize="119" scale="52" firstPageNumber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12"/>
  <sheetViews>
    <sheetView view="pageBreakPreview" zoomScale="60" zoomScaleNormal="100" workbookViewId="0">
      <selection activeCell="G18" sqref="G18"/>
    </sheetView>
  </sheetViews>
  <sheetFormatPr baseColWidth="10" defaultRowHeight="12.75" x14ac:dyDescent="0.2"/>
  <cols>
    <col min="1" max="1" width="8.85546875" customWidth="1"/>
    <col min="2" max="2" width="32.42578125" bestFit="1" customWidth="1"/>
    <col min="3" max="3" width="5.7109375" customWidth="1"/>
    <col min="4" max="4" width="8" customWidth="1"/>
    <col min="5" max="8" width="17.5703125" customWidth="1"/>
    <col min="9" max="9" width="19.5703125" customWidth="1"/>
    <col min="10" max="11" width="17.5703125" customWidth="1"/>
    <col min="12" max="12" width="18.28515625" bestFit="1" customWidth="1"/>
    <col min="13" max="14" width="17.7109375" bestFit="1" customWidth="1"/>
    <col min="15" max="15" width="20.42578125" bestFit="1" customWidth="1"/>
    <col min="257" max="257" width="32.42578125" bestFit="1" customWidth="1"/>
    <col min="513" max="513" width="32.42578125" bestFit="1" customWidth="1"/>
    <col min="769" max="769" width="32.42578125" bestFit="1" customWidth="1"/>
    <col min="1025" max="1025" width="32.42578125" bestFit="1" customWidth="1"/>
    <col min="1281" max="1281" width="32.42578125" bestFit="1" customWidth="1"/>
    <col min="1537" max="1537" width="32.42578125" bestFit="1" customWidth="1"/>
    <col min="1793" max="1793" width="32.42578125" bestFit="1" customWidth="1"/>
    <col min="2049" max="2049" width="32.42578125" bestFit="1" customWidth="1"/>
    <col min="2305" max="2305" width="32.42578125" bestFit="1" customWidth="1"/>
    <col min="2561" max="2561" width="32.42578125" bestFit="1" customWidth="1"/>
    <col min="2817" max="2817" width="32.42578125" bestFit="1" customWidth="1"/>
    <col min="3073" max="3073" width="32.42578125" bestFit="1" customWidth="1"/>
    <col min="3329" max="3329" width="32.42578125" bestFit="1" customWidth="1"/>
    <col min="3585" max="3585" width="32.42578125" bestFit="1" customWidth="1"/>
    <col min="3841" max="3841" width="32.42578125" bestFit="1" customWidth="1"/>
    <col min="4097" max="4097" width="32.42578125" bestFit="1" customWidth="1"/>
    <col min="4353" max="4353" width="32.42578125" bestFit="1" customWidth="1"/>
    <col min="4609" max="4609" width="32.42578125" bestFit="1" customWidth="1"/>
    <col min="4865" max="4865" width="32.42578125" bestFit="1" customWidth="1"/>
    <col min="5121" max="5121" width="32.42578125" bestFit="1" customWidth="1"/>
    <col min="5377" max="5377" width="32.42578125" bestFit="1" customWidth="1"/>
    <col min="5633" max="5633" width="32.42578125" bestFit="1" customWidth="1"/>
    <col min="5889" max="5889" width="32.42578125" bestFit="1" customWidth="1"/>
    <col min="6145" max="6145" width="32.42578125" bestFit="1" customWidth="1"/>
    <col min="6401" max="6401" width="32.42578125" bestFit="1" customWidth="1"/>
    <col min="6657" max="6657" width="32.42578125" bestFit="1" customWidth="1"/>
    <col min="6913" max="6913" width="32.42578125" bestFit="1" customWidth="1"/>
    <col min="7169" max="7169" width="32.42578125" bestFit="1" customWidth="1"/>
    <col min="7425" max="7425" width="32.42578125" bestFit="1" customWidth="1"/>
    <col min="7681" max="7681" width="32.42578125" bestFit="1" customWidth="1"/>
    <col min="7937" max="7937" width="32.42578125" bestFit="1" customWidth="1"/>
    <col min="8193" max="8193" width="32.42578125" bestFit="1" customWidth="1"/>
    <col min="8449" max="8449" width="32.42578125" bestFit="1" customWidth="1"/>
    <col min="8705" max="8705" width="32.42578125" bestFit="1" customWidth="1"/>
    <col min="8961" max="8961" width="32.42578125" bestFit="1" customWidth="1"/>
    <col min="9217" max="9217" width="32.42578125" bestFit="1" customWidth="1"/>
    <col min="9473" max="9473" width="32.42578125" bestFit="1" customWidth="1"/>
    <col min="9729" max="9729" width="32.42578125" bestFit="1" customWidth="1"/>
    <col min="9985" max="9985" width="32.42578125" bestFit="1" customWidth="1"/>
    <col min="10241" max="10241" width="32.42578125" bestFit="1" customWidth="1"/>
    <col min="10497" max="10497" width="32.42578125" bestFit="1" customWidth="1"/>
    <col min="10753" max="10753" width="32.42578125" bestFit="1" customWidth="1"/>
    <col min="11009" max="11009" width="32.42578125" bestFit="1" customWidth="1"/>
    <col min="11265" max="11265" width="32.42578125" bestFit="1" customWidth="1"/>
    <col min="11521" max="11521" width="32.42578125" bestFit="1" customWidth="1"/>
    <col min="11777" max="11777" width="32.42578125" bestFit="1" customWidth="1"/>
    <col min="12033" max="12033" width="32.42578125" bestFit="1" customWidth="1"/>
    <col min="12289" max="12289" width="32.42578125" bestFit="1" customWidth="1"/>
    <col min="12545" max="12545" width="32.42578125" bestFit="1" customWidth="1"/>
    <col min="12801" max="12801" width="32.42578125" bestFit="1" customWidth="1"/>
    <col min="13057" max="13057" width="32.42578125" bestFit="1" customWidth="1"/>
    <col min="13313" max="13313" width="32.42578125" bestFit="1" customWidth="1"/>
    <col min="13569" max="13569" width="32.42578125" bestFit="1" customWidth="1"/>
    <col min="13825" max="13825" width="32.42578125" bestFit="1" customWidth="1"/>
    <col min="14081" max="14081" width="32.42578125" bestFit="1" customWidth="1"/>
    <col min="14337" max="14337" width="32.42578125" bestFit="1" customWidth="1"/>
    <col min="14593" max="14593" width="32.42578125" bestFit="1" customWidth="1"/>
    <col min="14849" max="14849" width="32.42578125" bestFit="1" customWidth="1"/>
    <col min="15105" max="15105" width="32.42578125" bestFit="1" customWidth="1"/>
    <col min="15361" max="15361" width="32.42578125" bestFit="1" customWidth="1"/>
    <col min="15617" max="15617" width="32.42578125" bestFit="1" customWidth="1"/>
    <col min="15873" max="15873" width="32.42578125" bestFit="1" customWidth="1"/>
    <col min="16129" max="16129" width="32.42578125" bestFit="1" customWidth="1"/>
  </cols>
  <sheetData>
    <row r="1" spans="1:15" ht="18.75" thickBot="1" x14ac:dyDescent="0.25">
      <c r="A1" s="483" t="s">
        <v>44</v>
      </c>
      <c r="B1" s="484"/>
      <c r="C1" s="484"/>
      <c r="D1" s="484"/>
      <c r="E1" s="484"/>
      <c r="F1" s="484"/>
      <c r="G1" s="484"/>
      <c r="H1" s="484"/>
      <c r="I1" s="484"/>
      <c r="J1" s="484"/>
      <c r="K1" s="485"/>
    </row>
    <row r="2" spans="1:15" ht="18.75" thickBot="1" x14ac:dyDescent="0.25">
      <c r="A2" s="184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1:15" ht="18.75" thickBot="1" x14ac:dyDescent="0.25">
      <c r="A3" s="483" t="s">
        <v>270</v>
      </c>
      <c r="B3" s="484"/>
      <c r="C3" s="484"/>
      <c r="D3" s="484"/>
      <c r="E3" s="484"/>
      <c r="F3" s="484"/>
      <c r="G3" s="484"/>
      <c r="H3" s="484"/>
      <c r="I3" s="484"/>
      <c r="J3" s="484"/>
      <c r="K3" s="485"/>
    </row>
    <row r="4" spans="1:15" ht="13.5" thickBot="1" x14ac:dyDescent="0.25"/>
    <row r="5" spans="1:15" ht="31.5" x14ac:dyDescent="0.2">
      <c r="A5" s="486" t="s">
        <v>194</v>
      </c>
      <c r="B5" s="488" t="s">
        <v>271</v>
      </c>
      <c r="C5" s="488" t="s">
        <v>188</v>
      </c>
      <c r="D5" s="197"/>
      <c r="E5" s="220" t="s">
        <v>272</v>
      </c>
      <c r="F5" s="221" t="s">
        <v>273</v>
      </c>
      <c r="G5" s="222" t="s">
        <v>274</v>
      </c>
      <c r="H5" s="223" t="s">
        <v>275</v>
      </c>
      <c r="I5" s="198" t="s">
        <v>276</v>
      </c>
      <c r="J5" s="224" t="s">
        <v>277</v>
      </c>
      <c r="K5" s="224" t="s">
        <v>278</v>
      </c>
      <c r="L5" s="225" t="s">
        <v>282</v>
      </c>
      <c r="M5" s="198" t="s">
        <v>286</v>
      </c>
      <c r="N5" s="199" t="s">
        <v>287</v>
      </c>
      <c r="O5" s="200" t="s">
        <v>288</v>
      </c>
    </row>
    <row r="6" spans="1:15" ht="33" customHeight="1" thickBot="1" x14ac:dyDescent="0.25">
      <c r="A6" s="487"/>
      <c r="B6" s="489"/>
      <c r="C6" s="489"/>
      <c r="D6" s="201" t="s">
        <v>281</v>
      </c>
      <c r="E6" s="202" t="s">
        <v>279</v>
      </c>
      <c r="F6" s="201" t="s">
        <v>279</v>
      </c>
      <c r="G6" s="203" t="s">
        <v>279</v>
      </c>
      <c r="H6" s="201" t="s">
        <v>279</v>
      </c>
      <c r="I6" s="201" t="s">
        <v>279</v>
      </c>
      <c r="J6" s="201" t="s">
        <v>279</v>
      </c>
      <c r="K6" s="201" t="s">
        <v>279</v>
      </c>
      <c r="L6" s="226" t="s">
        <v>279</v>
      </c>
      <c r="M6" s="219" t="s">
        <v>279</v>
      </c>
      <c r="N6" s="203" t="s">
        <v>279</v>
      </c>
      <c r="O6" s="204" t="s">
        <v>279</v>
      </c>
    </row>
    <row r="7" spans="1:15" ht="13.5" thickBot="1" x14ac:dyDescent="0.25">
      <c r="G7" s="186"/>
      <c r="H7" s="7"/>
      <c r="N7" s="186"/>
      <c r="O7" s="7"/>
    </row>
    <row r="8" spans="1:15" ht="409.5" customHeight="1" thickBot="1" x14ac:dyDescent="0.25">
      <c r="A8" s="191">
        <v>1</v>
      </c>
      <c r="B8" s="192" t="s">
        <v>283</v>
      </c>
      <c r="C8" s="193" t="s">
        <v>280</v>
      </c>
      <c r="D8" s="194">
        <v>1</v>
      </c>
      <c r="E8" s="195">
        <f>+ROUND('TOTALES '!G22*1.13285*1.19,0)</f>
        <v>30611971</v>
      </c>
      <c r="F8" s="195">
        <f>+ROUND('TOTALES '!I22*1.13285*1.19,0)</f>
        <v>26305954</v>
      </c>
      <c r="G8" s="195">
        <f>+ROUND('TOTALES '!K22*1.13285*1.19,0)</f>
        <v>26688124</v>
      </c>
      <c r="H8" s="195">
        <f>+ROUND('TOTALES '!M22*1.13285*1.19,0)</f>
        <v>26520102</v>
      </c>
      <c r="I8" s="195">
        <f>+ROUND('TOTALES '!O22*1.13285*1.19,0)</f>
        <v>26061382</v>
      </c>
      <c r="J8" s="195">
        <f>+ROUND('TOTALES '!Q22*1.13285*1.19,0)</f>
        <v>25815826</v>
      </c>
      <c r="K8" s="195">
        <f>+ROUND('TOTALES '!S22*1.13285*1.19,0)</f>
        <v>25434127</v>
      </c>
      <c r="L8" s="227">
        <f>+ROUND('TOTALES '!U22*1.13285*1.19,0)</f>
        <v>121743889</v>
      </c>
      <c r="M8" s="195">
        <f>+ROUND('TOTALES '!W22*1.13285*1.19,0)</f>
        <v>78461094</v>
      </c>
      <c r="N8" s="195">
        <f>+ROUND('TOTALES '!Y22*1.13285*1.19,0)</f>
        <v>78461094</v>
      </c>
      <c r="O8" s="196">
        <f>+ROUND('TOTALES '!AA22*1.13285*1.19,0)</f>
        <v>78461094</v>
      </c>
    </row>
    <row r="9" spans="1:15" ht="16.5" thickBot="1" x14ac:dyDescent="0.25">
      <c r="A9" s="187"/>
      <c r="B9" s="188"/>
      <c r="C9" s="187"/>
      <c r="D9" s="187"/>
      <c r="E9" s="189"/>
      <c r="F9" s="189"/>
      <c r="G9" s="189"/>
      <c r="H9" s="480"/>
      <c r="I9" s="480"/>
      <c r="J9" s="480"/>
      <c r="K9" s="480"/>
      <c r="L9" s="490" t="s">
        <v>257</v>
      </c>
      <c r="M9" s="491"/>
      <c r="N9" s="491">
        <f>+E8+F8+G8+H8+I8+J8+K8+L8+M8+N8+O8</f>
        <v>544564657</v>
      </c>
      <c r="O9" s="492"/>
    </row>
    <row r="10" spans="1:15" x14ac:dyDescent="0.2">
      <c r="H10" s="481"/>
      <c r="I10" s="481"/>
      <c r="J10" s="482"/>
      <c r="K10" s="482"/>
      <c r="L10" s="481"/>
      <c r="M10" s="481"/>
      <c r="N10" s="482"/>
      <c r="O10" s="482"/>
    </row>
    <row r="11" spans="1:15" ht="29.25" customHeight="1" x14ac:dyDescent="0.2">
      <c r="F11" s="190"/>
      <c r="H11" s="190"/>
      <c r="I11" s="205"/>
      <c r="J11" s="481"/>
      <c r="K11" s="481"/>
      <c r="N11" s="482"/>
      <c r="O11" s="482"/>
    </row>
    <row r="12" spans="1:15" x14ac:dyDescent="0.2">
      <c r="O12" s="211"/>
    </row>
  </sheetData>
  <mergeCells count="15">
    <mergeCell ref="L9:M9"/>
    <mergeCell ref="N9:O9"/>
    <mergeCell ref="L10:M10"/>
    <mergeCell ref="N10:O10"/>
    <mergeCell ref="N11:O11"/>
    <mergeCell ref="A1:K1"/>
    <mergeCell ref="A3:K3"/>
    <mergeCell ref="A5:A6"/>
    <mergeCell ref="B5:B6"/>
    <mergeCell ref="C5:C6"/>
    <mergeCell ref="J9:K9"/>
    <mergeCell ref="H9:I9"/>
    <mergeCell ref="H10:I10"/>
    <mergeCell ref="J10:K10"/>
    <mergeCell ref="J11:K11"/>
  </mergeCells>
  <pageMargins left="0.7" right="0.7" top="0.75" bottom="0.75" header="0.3" footer="0.3"/>
  <pageSetup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ADMINISTRACION</vt:lpstr>
      <vt:lpstr>CLOROS</vt:lpstr>
      <vt:lpstr>PERSONAL Calculo Tarifas 2021</vt:lpstr>
      <vt:lpstr>ANALISIS DE INSUMOS</vt:lpstr>
      <vt:lpstr>INSUMOS </vt:lpstr>
      <vt:lpstr>TOTALES </vt:lpstr>
      <vt:lpstr>PUBLICAR </vt:lpstr>
      <vt:lpstr>CLOROS!Área_de_impresión</vt:lpstr>
      <vt:lpstr>'INSUMOS '!Área_de_impresión</vt:lpstr>
      <vt:lpstr>'PUBLICAR '!Área_de_impresión</vt:lpstr>
      <vt:lpstr>'TOTALES '!Área_de_impresión</vt:lpstr>
      <vt:lpstr>'TOTALES 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Xiomara Bohorquez Barco</dc:creator>
  <cp:lastModifiedBy>USUARIO</cp:lastModifiedBy>
  <cp:lastPrinted>2020-09-06T02:29:32Z</cp:lastPrinted>
  <dcterms:created xsi:type="dcterms:W3CDTF">2018-03-08T16:41:57Z</dcterms:created>
  <dcterms:modified xsi:type="dcterms:W3CDTF">2021-02-19T19:43:11Z</dcterms:modified>
</cp:coreProperties>
</file>