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justado" sheetId="1" r:id="rId4"/>
  </sheets>
  <definedNames>
    <definedName hidden="1" localSheetId="0" name="_xlnm._FilterDatabase">Ajustado!$A$4:$V$55</definedName>
  </definedNames>
  <calcPr/>
  <extLst>
    <ext uri="GoogleSheetsCustomDataVersion2">
      <go:sheetsCustomData xmlns:go="http://customooxmlschemas.google.com/" r:id="rId5" roundtripDataChecksum="KwBUBgKzcPwSQZzZ9VKrrMAOToPI1A2uk1kzwkfh97U="/>
    </ext>
  </extLst>
</workbook>
</file>

<file path=xl/sharedStrings.xml><?xml version="1.0" encoding="utf-8"?>
<sst xmlns="http://schemas.openxmlformats.org/spreadsheetml/2006/main" count="162" uniqueCount="116">
  <si>
    <t>Empresas</t>
  </si>
  <si>
    <t xml:space="preserve">Fecha de cotizacion </t>
  </si>
  <si>
    <t>Valor de cotizacion</t>
  </si>
  <si>
    <t>Valor techo</t>
  </si>
  <si>
    <t>SMMLV</t>
  </si>
  <si>
    <t>Empresa 1</t>
  </si>
  <si>
    <t>IMAGROUP COLOMBIA SA</t>
  </si>
  <si>
    <t>16 Juliio de 2026</t>
  </si>
  <si>
    <t>Empresa 2</t>
  </si>
  <si>
    <t xml:space="preserve">APH LOGISTICA Y SUMINISTROS </t>
  </si>
  <si>
    <t>05 de agosto de 2026</t>
  </si>
  <si>
    <t xml:space="preserve">ÍTEM </t>
  </si>
  <si>
    <t>DESCRIPCIÓN</t>
  </si>
  <si>
    <t>DETALLES O ESPECIFICACIONES DE LA DESCRIPCIÓN</t>
  </si>
  <si>
    <t>UNIDAD DE MEDIDA</t>
  </si>
  <si>
    <r>
      <rPr>
        <rFont val="Aptos Narrow"/>
        <b/>
        <color theme="1"/>
        <sz val="12.0"/>
      </rPr>
      <t xml:space="preserve">TARIFA IVA 
</t>
    </r>
    <r>
      <rPr>
        <rFont val="Aptos Narrow (Cuerpo)"/>
        <b/>
        <color theme="1"/>
        <sz val="12.0"/>
      </rPr>
      <t>(Nota 1)</t>
    </r>
  </si>
  <si>
    <t>PRECIO UNITARIO ANTES DE IVA (Empresa 1)</t>
  </si>
  <si>
    <t>PRECIO UNITARIO IVA INCLUIDO (Empresa 1)</t>
  </si>
  <si>
    <t>PRECIO UNITARIO ANTES DE IVA (Empresa 2)</t>
  </si>
  <si>
    <t>PRECIO UNITARIO IVA INCLUIDO (Empresa 2)</t>
  </si>
  <si>
    <t>PRECIO TECHO ANTES DE IVA</t>
  </si>
  <si>
    <t>Refrigerio No
Perecedero</t>
  </si>
  <si>
    <t>• Dos (2) productos de paquete (snack): de sal o dulce entre 30 y 100 gr
• Bebida: Jugo o Gaseosa, en empaque comercial duro, de vidrio o Tetrapak o lata. No en bolsa
• Fruta entre 100 y 150 gramos
• Empacado (todos los empaques deberán ser amigables con el ambiente, los elementos deben ser 100% biodegradables o contar con materia prima 100% reciclada y certificada.)
Incluye transporte y servicio (distribución en sitio de realización de la actividad e impuesto al consumo, si aplica).</t>
  </si>
  <si>
    <t>UNIDAD</t>
  </si>
  <si>
    <t>Refrigerio Tipo A</t>
  </si>
  <si>
    <t>• Producto de panadería: de sal o de dulce de 150 gramos aprox. o sándwich Gourmet (pan tipo árabe, 2 rodajas de jamón de 70 gr, 2 rodajas de queso doble crema, 60 gr de lechuga rizada)
• Bebida: Jugo de fruta, leche o derivados, sorbetes, malteada, gaseosas en empaque comercial duro, de vidrio o Tetrapak o lata. No en bolsa
• Fruta entre 100 y 150 gramos
• Empacado (todos los empaques deberán ser amigables con el ambiente, los elementos deben ser 100% biodegradables o contar con materia prima 100% reciclada y certificada.)
Incluye transporte y servicio (distribución en sitio de realización de la actividad e impuesto al consumo, si aplica).</t>
  </si>
  <si>
    <t>Refrigerios Tipo B</t>
  </si>
  <si>
    <t>• Producto de panadería: de sal o de dulce de 150 gramos aprox. o sándwich Gourmet (pan tipo árabe, 2 rodajas de jamón de 70 gr, 2 rodajas de queso doble crema, 60 gr de lechuga rizada)
• Bebida: Jugo de fruta, leche o derivados, sorbetes, malteada, gaseosas en empaque comercial duro, de vidrio o Tetrapak o lata. No en bolsa
• Brocheta de frutas, frutas o Mix de frutas entre 150 y 200 gramos
• Postre entre 100 y 150 gramos
• Empacado (todos los empaques deberán ser amigables con el ambiente, los elementos deben ser 100% biodegradables o contar con materia prima 100% reciclada y certificada.) o Servido en Loza utilizar haciendo uso de elementos lavables y de larga duración (por ejemplo: vidrio, cerámica) o de materiales biodegradables.
Incluye transporte y servicio (distribución en sitio de realización de la actividad e impuesto al consumo, si aplica).</t>
  </si>
  <si>
    <t>Desayuno Americano</t>
  </si>
  <si>
    <t>• Carbohidrato de 150 gramos
• Bebida caliente de 12 onzas
• Proteína entre 100 y 150 gramos
• Mantequilla 10 gramos
• Mermelada 15 gramos
• Fruta de 200 gramos
Incluye transporte, menaje en loza y servicio (servido en plato o mesasegún corresponda e impuesto al consumo si aplica)
Puesto Por Persona Que Incluye, Plato Base, Plato Fuerte, Plato Sopa, Vaso Largo o De Jugo, Copa De Agua, Tenedor Fuerte, Cuchillo Fuerte, Tenedor o Cuchara De Entrada, Plato Postre Cuchara o Tenedor Para Postre, Cuchillo De Untar, Según Corresponda)</t>
  </si>
  <si>
    <t>Desayuno Buffet</t>
  </si>
  <si>
    <t>• 2 opciones de Carbohidrato de 100 gramos
• 2 opciones de Proteína 100 gramos
• 2 opciones de Bebida caliente de 12 onzas
• 2 opciones de Bebida fría de 200 ml
• Mantequilla 10 gramos
• Mermelada 15 gramos
• 3 opciones de Fruta de 150 gramos
Incluye transporte, menaje en loza y servicio (servido en plato o mesa según corresponda e impuesto al consumo si aplica).
(Puesto Por Persona Que Incluye, Plato Base, Plato Fuerte, Plato Sopa, Vaso Largo o De Jugo, Copa De Agua, Tenedor Fuerte, Cuchillo Fuerte, Tenedor o Cuchara De Entrada, Plato Postre Cuchara o Tenedor Para Postre, Cuchillo De Untar, Según Corresponda)</t>
  </si>
  <si>
    <t>Desayuno Light</t>
  </si>
  <si>
    <t>• Bebida caliente de 12 onzas o Bebida fría (yogur, leche, jugo, agua)
• Tostada Integral, cereal
• Queso de 50 a 70 gramos
• Mix de Fruta de 200 gramos cada una
Incluye transporte, menaje en loza y servicio (servido en plato o mesa según corresponda e impuesto al consumo si aplica).
(Puesto Por Persona Que Incluye, Plato Base, Plato Fuerte, Plato Sopa, Vaso Largo o De Jugo, Copa De Agua, Tenedor Fuerte, Cuchillo Fuerte, Tenedor o Cuchara De Entrada, Plato Postre Cuchara o Tenedor Para Postre, Cuchillo De Untar, Según Corresponda)</t>
  </si>
  <si>
    <t>Almuerzo o Cena Ejecutivo</t>
  </si>
  <si>
    <t>• Sopa, cereal, crema, verduras, consomé
• Proteína de 100 gramos
• 2 carbohidratos de 100 gramos
• Regulador (Ensalada) entre 100 y 150 gramos
• Bebida (jugo, gaseosa, agua)
• Postre de 100 a 150 gramos
Incluye el transporte, menaje en loza y servicio (servido en plato o mesa según corresponda e impuesto al consumo si aplica). (Puesto Por Persona Que Incluye, Plato Base, Plato Fuerte, Plato Sopa, Vaso Largo De Jugo, Copa De Agua, Tenedor Fuerte, Cuchillo Fuerte, Tenedor o Cuchara De Entrada, Plato Postre Cuchara o Tenedor Para Postre, Cuchillo De Untar, Según Corresponda)</t>
  </si>
  <si>
    <t>Almuerzo o Cena Buffet</t>
  </si>
  <si>
    <t>Variedad de platos:
• 2 opciones de proteína de 150 gr
• 2 opciones de carbohidratos de 100 gr
• 2 opciones de reguladores (ensalada) de 100 gr
• 2 opciones de bebida fría de 250 ml
• 2 opciones de postre entre 70 y 100 gr
Incluye el transporte, menaje en loza y servicio (servido en plato o mesa según corresponda e impuesto al consumo si aplica). (Puesto Por Persona Que Incluye, Plato Base, Plato Fuerte, Plato Sopa, Vaso Largo o De Jugo, Copa De Agua, Tenedor Fuerte, Cuchillo Fuerte, Tenedor o Cuchara De Entrada, Plato Postre Cuchara o Tenedor Para Postre, Cuchillo De Untar, Según Corresponda)</t>
  </si>
  <si>
    <t>Almuerzo o Cena Light</t>
  </si>
  <si>
    <t>• Entrada: sopa, crema, consomé, fruta
• 1 porción de proteína
• 1 porción de carbohidrato
• 2 porciones de Regulador
• Bebida fría sin azúcar
Incluye el transporte, menaje en loza y servicio (servido en plato o mesa según corresponda e impuesto al consumo si aplica).
(Puesto Por Persona Que Incluye, Plato Base, Plato Fuerte, Plato Sopa, Vaso Largo O De Jugo, Copa De Agua, Tenedor Fuerte, Cuchillo Fuerte, Tenedor O Cuchara De Entrada, Plato Postre Cuchara O Tenedor Para Postre, Cuchillo De Untar, Según Corresponda)</t>
  </si>
  <si>
    <t>Tabla de jamones, quesos y frutas</t>
  </si>
  <si>
    <t>Tabla de jamones, quesos y frutas (tamaño personal) entre 100 y 150 gramos</t>
  </si>
  <si>
    <t xml:space="preserve">Estación de Café </t>
  </si>
  <si>
    <t xml:space="preserve">de 1 a 50 personas (tinto, té, agua aromática) </t>
  </si>
  <si>
    <t xml:space="preserve">Bebidas calientes </t>
  </si>
  <si>
    <t xml:space="preserve">Bebida caliente 9 oz (Chocolate, Milo, Capuchino, Mocachino) </t>
  </si>
  <si>
    <t xml:space="preserve">Bebida caliente 12 oz (Chocolate, Milo, Capuchino, Mocachino) </t>
  </si>
  <si>
    <t>Producto de panadería y  amasijos</t>
  </si>
  <si>
    <t>Producto de panadería y amasijos, de dulce o de sal (40 a 70 gramos):
Muffins, almojábana, pandebono, buñuelo, pandequeso, palito de queso, Croissant, Corazones, rollo de canela</t>
  </si>
  <si>
    <t xml:space="preserve">Productos rellenos </t>
  </si>
  <si>
    <t xml:space="preserve">Productos Rellenos, de dulce o de sal (100 a 150 gramos):
empanadas, pasteles (carne, pollo, queso, arequipe) </t>
  </si>
  <si>
    <t xml:space="preserve">Productos en miniatura
tipo coctel </t>
  </si>
  <si>
    <t xml:space="preserve">Amasijos y empanadas en miniatura, tipo coctel (20 a 40 gramos) </t>
  </si>
  <si>
    <t xml:space="preserve">Postre de fruta y Parfait </t>
  </si>
  <si>
    <t xml:space="preserve">Copa de fruta con helado o yogur, con granola, frutos secos (150 a 170 gramos) </t>
  </si>
  <si>
    <t>Postre</t>
  </si>
  <si>
    <t>Alfajor, arroz con leche, Flan Napolitano, Carlota de limón Brownie con helado, pay, mil hojas, galleta, tiramisú, tartaleta, esponjado, cheesecake (150 y 170 gramos)</t>
  </si>
  <si>
    <t>Agua Natural en botella</t>
  </si>
  <si>
    <t>Agua natural con o sin gas 500 ml en botella de vidrio y que cuente con Registro Sanitario Invima (todos los empaques deberán ser amigables con el ambiente, los elementos deben ser 100% biodegradables o contar con materia prima 100% reciclada y certificada.)</t>
  </si>
  <si>
    <t xml:space="preserve">Gaseosa </t>
  </si>
  <si>
    <t>En botella de vidrio de 250 ml que cuente con Registro Sanitario Invima (todos los empaques deberán ser amigables con el ambiente, los elementos deben ser 100% biodegradables o contar con materia prima 100% reciclada y certificada.)</t>
  </si>
  <si>
    <t xml:space="preserve">Jugo Natural </t>
  </si>
  <si>
    <t xml:space="preserve">Jugo de fruta en vaso o botella de vidrio de 250 ml </t>
  </si>
  <si>
    <t xml:space="preserve">Jugo </t>
  </si>
  <si>
    <t>Jugo de Caja sin pitillo de 200 ml Que cuente con Registro
Sanitario Invima (todos los empaques deberán ser amigables con el ambiente, los elementos deben ser 100% biodegradables o contar con materia prima 100% reciclada y certificada.)</t>
  </si>
  <si>
    <t>Jugo de Botella de Vidrio De 230 ml Que cuente con Registro Sanitario Invima (todos los empaques deberán ser amigables con el ambiente, los elementos deben ser 100% biodegradables o contar con materia prima 100% reciclada y certificada.)</t>
  </si>
  <si>
    <t>MENAJES</t>
  </si>
  <si>
    <t>Menaje Comidas Principales</t>
  </si>
  <si>
    <t>Puesto por persona incluye, plato base, plato fuerte, plato sopa y/o consomé, vaso largo o de jugo, copa de agua, tenedor fuerte, cuchillo fuerte, tenedor o cuchara de entrada, plato postre cuchara o tenedor para postre, cuchillo de untar, según corresponda (cerámica y/o porcelana) Incluye transporte y servicio (distribución en sitio de realización de la actividad e impuesto al consumo, si aplica)</t>
  </si>
  <si>
    <t xml:space="preserve">UNIDAD </t>
  </si>
  <si>
    <t>Menaje Comidas Principales con servilletas de tela e individuales</t>
  </si>
  <si>
    <t>Puesto por persona que incluye, plato base, plato fuerte, plato sopa y/o consomé, vaso largo o de jugo, copa de agua, tenedor fuerte, cuchillo fuerte, tenedor o cuchara de entrada, plato postre cuchara o tenedor para postre, cuchillo de untar, según corresponda (cerámica y/o porcelana) con servilletas de tela e individuales. Incluye transporte y servicio (distribución en sitio de realización de la actividad e impuesto al consumo, si aplica)</t>
  </si>
  <si>
    <t>Menaje refrigerios</t>
  </si>
  <si>
    <t>Puesto por Persona</t>
  </si>
  <si>
    <t xml:space="preserve"> Mantel Para Mesa </t>
  </si>
  <si>
    <t xml:space="preserve"> De 310 cm * 370 con caída de 70 cm - Por mesa </t>
  </si>
  <si>
    <t xml:space="preserve">Servilletas De Tela </t>
  </si>
  <si>
    <t>PERSONAL DE APOYO</t>
  </si>
  <si>
    <t>Operador logístico – 4 horas</t>
  </si>
  <si>
    <t>Persona con experiencia en la coordinación de reuniones,
comités y diferentes actividades propias del contrato; con alto nivel de iniciativa, capaz de liderar grupos de personas, busca soluciones, aplica correcciones y genera nuevas ideas. Se cotiza el valor de 1 persona (jornada de hasta 4 horas), de acuerdo con las necesidades de prestación del servicio. El contratista le debe proveer al personal que preste el servicio, el transporte, alimentos, uniformes y los insumos necesarios para la prestación del servicio; será de su cargo la administración del personal.</t>
  </si>
  <si>
    <t>Operador logístico –
12 horas</t>
  </si>
  <si>
    <t>Persona con experiencia en la coordinación de reuniones,
comités y diferentes actividades propias del contrato; con alto nivel de iniciativa, capaz de liderar grupos de personas, busca soluciones, aplica correcciones y genera nuevas ideas. Se cotiza el valor de 1 persona (jornada de hasta 12 horas), de acuerdo con las necesidades de prestación del servicio. El contratista le debe proveer al personal que preste el servicio, el transporte, alimentos, uniformes y los insumos necesarios para la prestación del servicio; será de su cargo la administración del personal.</t>
  </si>
  <si>
    <t>Asistente Apoyo Logístico - 4 horas</t>
  </si>
  <si>
    <t>Persona activa, con actitud de apoyo constante; sigue fácilmente instrucciones de un superior. Con experiencia en atención de reuniones y diferentes actividades logísticas, actitud de servicio y otras acciones logísticas operativas de cara al público. Se cotiza el valor de 1 persona (jornada de hasta 4 horas) El contratista le debe proveer al personal que preste el servicio el transporte, alimentos, uniformes y los insumos necesarios para la prestación del servicio; será de su cargo la administración del personal.</t>
  </si>
  <si>
    <t>Asistente Apoyo Logístico - 12 horas</t>
  </si>
  <si>
    <t>Persona activa, con actitud de apoyo constante; sigue fácilmente instrucciones de un superior. Con experiencia en atención de reuniones y diferentes actividades logísticas, actitud de servicio y otras acciones logísticas operativas de cara al público. Se cotiza el valor de 1 persona (jornada de hasta 12 horas) 
El contratista le debe proveer al personal que preste el servicio el transporte, alimentos, uniformes y los insumos necesarios para la prestación del servicio, será de su cargo la administración del personal.</t>
  </si>
  <si>
    <t>Mesero - 4 horas</t>
  </si>
  <si>
    <t>Servicio de mesero (a) por 4 horas. Persona con experiencia en atención de reuniones, comités y diferentes actividades, propias del contrato; con certificación en manipulación de alimentos, óptima presentación personal, actitud de servicio y conocimientos básicos en cocina y protocolo.
El contratista le debe proveer al personal que preste el servicio el transporte, alimentos, uniformes y los insumos necesarios para la prestación del servicio; será de su cargo la administración del personal.</t>
  </si>
  <si>
    <t>Mesero - 12 horas</t>
  </si>
  <si>
    <t>Servicio de mesero (a) por 12 horas. Persona con experiencia en atención de reuniones, comités y diferentes actividades, propias del contrato; con certificación en manipulación de alimentos, óptima presentación personal, actitud de servicio y conocimientos básicos en cocina y protocolo.
El contratista le debe proveer al personal que preste el servicio el transporte, alimentos, uniformes y los insumos necesarios para la prestación del servicio; será de su cargo la administración del personal.</t>
  </si>
  <si>
    <t>OTROS SERVICIOS</t>
  </si>
  <si>
    <t xml:space="preserve">Samovar Estándar </t>
  </si>
  <si>
    <t xml:space="preserve">Dimensiones: 60 x 36 x 23.5 cm - Alquiler mínimo de 4 horas </t>
  </si>
  <si>
    <t>Mesa plegable Para Eventos</t>
  </si>
  <si>
    <t xml:space="preserve">Rectangular 1.50 Mt - Alquiler mínimo de 4 horas </t>
  </si>
  <si>
    <t xml:space="preserve">Rectangular 1.80 Mt - Alquiler mínimo de 4 horas </t>
  </si>
  <si>
    <t xml:space="preserve">Rectangular 2.00 Mt - Alquiler mínimo de 4 horas </t>
  </si>
  <si>
    <t>SALONES</t>
  </si>
  <si>
    <t xml:space="preserve">SALON/AULA TIPO 1 </t>
  </si>
  <si>
    <t>Salón sin dotación para 10 a 50 personas   Incluye salón, mesas, sillas por día de servicio, mantelería y servilletería en tela por día de servicio.</t>
  </si>
  <si>
    <t>Alquiler 8 Horas</t>
  </si>
  <si>
    <t>SALON/AULA TIPO 2</t>
  </si>
  <si>
    <t>Salón sin dotación para 51 a 100 personas   Incluye salón, mesas, sillas por día de servicio, mantelería y servilletería en tela por día de servicio.</t>
  </si>
  <si>
    <t>SALON/AULA TIPO 3</t>
  </si>
  <si>
    <t>Salón sin dotación para 101 a 200 personas   Incluye salón, (5) regletas de 8 tomas ó puntos de corriente, mesas, sillas por día de servicio, mantelería, y servilletería en tela por día de servicio.</t>
  </si>
  <si>
    <t xml:space="preserve">SALON/AULA TIPO 4 </t>
  </si>
  <si>
    <t>Salón con dotación para 10 a 50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t>
  </si>
  <si>
    <t xml:space="preserve">SALON/AULA  TIPO 5 </t>
  </si>
  <si>
    <t xml:space="preserve">Salón con dotación para 51 a 100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t>
  </si>
  <si>
    <t xml:space="preserve">SALON/AULA TIPO 5 </t>
  </si>
  <si>
    <t>Salón con dotación para 101 a 200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t>
  </si>
  <si>
    <t>SONIDO</t>
  </si>
  <si>
    <t>Sonido"  tipo"  bose  l1</t>
  </si>
  <si>
    <t>Alquiler de Sonido de 500 watts: cabinas tipo barra con consola, mínimo de 12 canales análoga, puerto USB, cableado de señal, acometidas eléctricas, kit de  dos (2) micrófonos inalámbricos de mano, un (1) micrófono de solapa, ingeniero de sonido y todos los elementos requeridos para su operación. (incluye instalación, transporte y desinstalación).</t>
  </si>
  <si>
    <t>Día</t>
  </si>
  <si>
    <t>TOTALES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</si>
</sst>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quot;$&quot;\ * #,##0_-;\-&quot;$&quot;\ * #,##0_-;_-&quot;$&quot;\ * &quot;-&quot;_-;_-@"/>
    <numFmt numFmtId="165" formatCode="_-&quot;$&quot;\ * #,##0.00_-;\-&quot;$&quot;\ * #,##0.00_-;_-&quot;$&quot;\ * &quot;-&quot;_-;_-@"/>
  </numFmts>
  <fonts count="10">
    <font>
      <sz val="11.0"/>
      <color theme="1"/>
      <name val="Aptos Narrow"/>
      <scheme val="minor"/>
    </font>
    <font>
      <b/>
      <sz val="11.0"/>
      <color theme="1"/>
      <name val="Aptos Narrow"/>
    </font>
    <font>
      <b/>
      <sz val="12.0"/>
      <color theme="1"/>
      <name val="Arial"/>
    </font>
    <font>
      <b/>
      <sz val="12.0"/>
      <color theme="1"/>
      <name val="Aptos Narrow"/>
    </font>
    <font>
      <color theme="1"/>
      <name val="Aptos Narrow"/>
      <scheme val="minor"/>
    </font>
    <font>
      <sz val="11.0"/>
      <color theme="1"/>
      <name val="Aptos Narrow"/>
    </font>
    <font/>
    <font>
      <sz val="11.0"/>
      <color theme="1"/>
      <name val="Arial"/>
    </font>
    <font>
      <b/>
      <color theme="1"/>
      <name val="Arial"/>
    </font>
    <font>
      <b/>
      <color theme="1"/>
      <name val="Aptos Narrow"/>
      <scheme val="minor"/>
    </font>
  </fonts>
  <fills count="6">
    <fill>
      <patternFill patternType="none"/>
    </fill>
    <fill>
      <patternFill patternType="lightGray"/>
    </fill>
    <fill>
      <patternFill patternType="solid">
        <fgColor rgb="FFFFFFFF"/>
        <bgColor rgb="FFFFFFFF"/>
      </patternFill>
    </fill>
    <fill>
      <patternFill patternType="solid">
        <fgColor rgb="FFDBE9F7"/>
        <bgColor rgb="FFDBE9F7"/>
      </patternFill>
    </fill>
    <fill>
      <patternFill patternType="solid">
        <fgColor rgb="FFFFFBA5"/>
        <bgColor rgb="FFFFFBA5"/>
      </patternFill>
    </fill>
    <fill>
      <patternFill patternType="solid">
        <fgColor rgb="FFA6C9EB"/>
        <bgColor rgb="FFA6C9EB"/>
      </patternFill>
    </fill>
  </fills>
  <borders count="9">
    <border/>
    <border>
      <left style="thin">
        <color rgb="FF000000"/>
      </left>
      <right style="thin">
        <color rgb="FF000000"/>
      </right>
      <top style="thin">
        <color rgb="FF000000"/>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40">
    <xf borderId="0" fillId="0" fontId="0" numFmtId="0" xfId="0" applyAlignment="1" applyFont="1">
      <alignment readingOrder="0" shrinkToFit="0" vertical="bottom" wrapText="0"/>
    </xf>
    <xf borderId="0" fillId="0" fontId="1" numFmtId="0" xfId="0" applyAlignment="1" applyFont="1">
      <alignment horizontal="center"/>
    </xf>
    <xf borderId="0" fillId="2" fontId="2" numFmtId="0" xfId="0" applyAlignment="1" applyFill="1" applyFont="1">
      <alignment horizontal="center" readingOrder="0" shrinkToFit="0" vertical="center" wrapText="1"/>
    </xf>
    <xf borderId="0" fillId="2" fontId="3" numFmtId="0" xfId="0" applyAlignment="1" applyFill="1" applyFont="1">
      <alignment horizontal="center" shrinkToFit="0" vertical="center" wrapText="1"/>
    </xf>
    <xf borderId="0" fillId="0" fontId="1" numFmtId="0" xfId="0" applyFont="1"/>
    <xf borderId="0" fillId="0" fontId="4" numFmtId="0" xfId="0" applyFont="1"/>
    <xf borderId="0" fillId="0" fontId="5" numFmtId="164" xfId="0" applyFont="1" applyNumberFormat="1"/>
    <xf borderId="0" fillId="0" fontId="5" numFmtId="164" xfId="0" applyAlignment="1" applyFont="1" applyNumberFormat="1">
      <alignment vertical="center"/>
    </xf>
    <xf borderId="0" fillId="0" fontId="5" numFmtId="4" xfId="0" applyAlignment="1" applyFont="1" applyNumberFormat="1">
      <alignment vertical="center"/>
    </xf>
    <xf borderId="0" fillId="2" fontId="3" numFmtId="10" xfId="0" applyAlignment="1" applyFill="1" applyFont="1" applyNumberFormat="1">
      <alignment horizontal="center" shrinkToFit="0" vertical="center" wrapText="1"/>
    </xf>
    <xf borderId="1" fillId="3" fontId="3" numFmtId="0" xfId="0" applyAlignment="1" applyBorder="1" applyFill="1" applyFont="1">
      <alignment horizontal="center" shrinkToFit="0" vertical="center" wrapText="1"/>
    </xf>
    <xf borderId="1" fillId="3" fontId="2" numFmtId="0" xfId="0" applyAlignment="1" applyBorder="1" applyFill="1" applyFont="1">
      <alignment horizontal="center" readingOrder="0" shrinkToFit="0" vertical="center" wrapText="1"/>
    </xf>
    <xf borderId="1" fillId="0" fontId="5" numFmtId="0" xfId="0" applyAlignment="1" applyBorder="1" applyFont="1">
      <alignment horizontal="center" shrinkToFit="0" vertical="center" wrapText="1"/>
    </xf>
    <xf borderId="1" fillId="0" fontId="5" numFmtId="0" xfId="0" applyAlignment="1" applyBorder="1" applyFont="1">
      <alignment horizontal="left" shrinkToFit="0" vertical="center" wrapText="1"/>
    </xf>
    <xf borderId="1" fillId="4" fontId="5" numFmtId="9" xfId="0" applyAlignment="1" applyBorder="1" applyFill="1" applyFont="1" applyNumberFormat="1">
      <alignment horizontal="center" shrinkToFit="0" vertical="center" wrapText="1"/>
    </xf>
    <xf borderId="1" fillId="4" fontId="5" numFmtId="165" xfId="0" applyAlignment="1" applyBorder="1" applyFill="1" applyFont="1" applyNumberFormat="1">
      <alignment horizontal="center" shrinkToFit="0" vertical="center" wrapText="1"/>
    </xf>
    <xf borderId="1" fillId="0" fontId="5" numFmtId="165" xfId="0" applyAlignment="1" applyBorder="1" applyFont="1" applyNumberFormat="1">
      <alignment horizontal="center" shrinkToFit="0" vertical="center" wrapText="1"/>
    </xf>
    <xf borderId="1" fillId="0" fontId="5" numFmtId="165" xfId="0" applyAlignment="1" applyBorder="1" applyFont="1" applyNumberFormat="1">
      <alignment vertical="center"/>
    </xf>
    <xf borderId="2" fillId="5" fontId="3" numFmtId="0" xfId="0" applyAlignment="1" applyBorder="1" applyFill="1" applyFont="1">
      <alignment horizontal="center" shrinkToFit="0" vertical="center" wrapText="1"/>
    </xf>
    <xf borderId="3" fillId="0" fontId="6" numFmtId="0" xfId="0" applyBorder="1" applyFont="1"/>
    <xf borderId="4" fillId="0" fontId="6" numFmtId="0" xfId="0" applyBorder="1" applyFont="1"/>
    <xf borderId="5" fillId="0" fontId="5" numFmtId="0" xfId="0" applyAlignment="1" applyBorder="1" applyFont="1">
      <alignment horizontal="center" shrinkToFit="0" vertical="center" wrapText="1"/>
    </xf>
    <xf borderId="5" fillId="0" fontId="5" numFmtId="0" xfId="0" applyAlignment="1" applyBorder="1" applyFont="1">
      <alignment horizontal="left" shrinkToFit="0" vertical="center" wrapText="1"/>
    </xf>
    <xf borderId="5" fillId="4" fontId="5" numFmtId="9" xfId="0" applyAlignment="1" applyBorder="1" applyFill="1" applyFont="1" applyNumberFormat="1">
      <alignment horizontal="center" shrinkToFit="0" vertical="center" wrapText="1"/>
    </xf>
    <xf borderId="5" fillId="4" fontId="5" numFmtId="165" xfId="0" applyAlignment="1" applyBorder="1" applyFill="1" applyFont="1" applyNumberFormat="1">
      <alignment horizontal="center" shrinkToFit="0" vertical="center" wrapText="1"/>
    </xf>
    <xf borderId="5" fillId="0" fontId="5" numFmtId="165" xfId="0" applyAlignment="1" applyBorder="1" applyFont="1" applyNumberFormat="1">
      <alignment horizontal="center" shrinkToFit="0" vertical="center" wrapText="1"/>
    </xf>
    <xf borderId="5" fillId="0" fontId="5" numFmtId="165" xfId="0" applyAlignment="1" applyBorder="1" applyFont="1" applyNumberFormat="1">
      <alignment vertical="center"/>
    </xf>
    <xf borderId="6" fillId="5" fontId="3" numFmtId="0" xfId="0" applyAlignment="1" applyBorder="1" applyFill="1" applyFont="1">
      <alignment horizontal="center" shrinkToFit="0" vertical="center" wrapText="1"/>
    </xf>
    <xf borderId="7" fillId="0" fontId="6" numFmtId="0" xfId="0" applyBorder="1" applyFont="1"/>
    <xf borderId="8" fillId="0" fontId="6" numFmtId="0" xfId="0" applyBorder="1" applyFont="1"/>
    <xf borderId="1" fillId="0" fontId="5" numFmtId="165" xfId="0" applyBorder="1" applyFont="1" applyNumberFormat="1"/>
    <xf borderId="1" fillId="0" fontId="7" numFmtId="0" xfId="0" applyAlignment="1" applyBorder="1" applyFont="1">
      <alignment shrinkToFit="0" vertical="top" wrapText="1"/>
    </xf>
    <xf borderId="1" fillId="0" fontId="7" numFmtId="0" xfId="0" applyAlignment="1" applyBorder="1" applyFont="1">
      <alignment horizontal="center" shrinkToFit="0" vertical="center" wrapText="1"/>
    </xf>
    <xf borderId="1" fillId="0" fontId="7" numFmtId="0" xfId="0" applyAlignment="1" applyBorder="1" applyFont="1">
      <alignment horizontal="center" vertical="center"/>
    </xf>
    <xf borderId="1" fillId="0" fontId="7" numFmtId="0" xfId="0" applyAlignment="1" applyBorder="1" applyFont="1">
      <alignment shrinkToFit="0" vertical="center" wrapText="1"/>
    </xf>
    <xf borderId="1" fillId="4" fontId="5" numFmtId="164" xfId="0" applyAlignment="1" applyBorder="1" applyFill="1" applyFont="1" applyNumberFormat="1">
      <alignment horizontal="center" shrinkToFit="0" vertical="center" wrapText="1"/>
    </xf>
    <xf borderId="1" fillId="0" fontId="5" numFmtId="164" xfId="0" applyAlignment="1" applyBorder="1" applyFont="1" applyNumberFormat="1">
      <alignment horizontal="center" shrinkToFit="0" vertical="center" wrapText="1"/>
    </xf>
    <xf borderId="1" fillId="0" fontId="5" numFmtId="164" xfId="0" applyAlignment="1" applyBorder="1" applyFont="1" applyNumberFormat="1">
      <alignment vertical="center"/>
    </xf>
    <xf borderId="6" fillId="5" fontId="8" numFmtId="0" xfId="0" applyAlignment="1" applyBorder="1" applyFill="1" applyFont="1">
      <alignment horizontal="center" readingOrder="0"/>
    </xf>
    <xf borderId="1" fillId="5" fontId="9" numFmtId="165" xfId="0" applyBorder="1" applyFill="1"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2" max="2" width="34.25"/>
    <col customWidth="1" min="3" max="3" width="68.88"/>
    <col customWidth="1" min="4" max="4" width="20.25"/>
    <col customWidth="1" min="6" max="6" width="16.13"/>
    <col customWidth="1" min="7" max="7" width="20.63"/>
    <col customWidth="1" min="8" max="8" width="18.0"/>
    <col customWidth="1" min="9" max="9" width="19.75"/>
    <col customWidth="1" min="10" max="10" width="13.88"/>
  </cols>
  <sheetData>
    <row r="1">
      <c r="B1" s="1" t="s">
        <v>0</v>
      </c>
      <c r="C1" s="1" t="s">
        <v>1</v>
      </c>
      <c r="D1" s="1" t="s">
        <v>2</v>
      </c>
      <c r="E1" s="1" t="s">
        <v>3</v>
      </c>
      <c r="F1" s="2" t="s">
        <v>4</v>
      </c>
      <c r="G1" s="3"/>
      <c r="H1" s="3"/>
      <c r="I1" s="3"/>
      <c r="J1" s="3"/>
    </row>
    <row r="2">
      <c r="A2" s="4" t="s">
        <v>5</v>
      </c>
      <c r="B2" s="5" t="s">
        <v>6</v>
      </c>
      <c r="C2" s="5" t="s">
        <v>7</v>
      </c>
      <c r="D2" s="6">
        <f>SUM(G5:G54)</f>
        <v>32993226</v>
      </c>
      <c r="E2" s="7">
        <f>AVERAGE(D2,D3)</f>
        <v>32771648</v>
      </c>
      <c r="F2" s="8">
        <f>ROUND((E2/1750905),2)</f>
        <v>18.72</v>
      </c>
      <c r="G2" s="3"/>
      <c r="H2" s="3"/>
      <c r="I2" s="9"/>
      <c r="J2" s="3"/>
    </row>
    <row r="3">
      <c r="A3" s="4" t="s">
        <v>8</v>
      </c>
      <c r="B3" s="5" t="s">
        <v>9</v>
      </c>
      <c r="C3" s="5" t="s">
        <v>10</v>
      </c>
      <c r="D3" s="6">
        <f>SUM(I5:I54)</f>
        <v>32550070</v>
      </c>
      <c r="G3" s="3"/>
      <c r="H3" s="3"/>
      <c r="I3" s="3"/>
      <c r="J3" s="3"/>
    </row>
    <row r="4">
      <c r="A4" s="10" t="s">
        <v>11</v>
      </c>
      <c r="B4" s="10" t="s">
        <v>12</v>
      </c>
      <c r="C4" s="10" t="s">
        <v>13</v>
      </c>
      <c r="D4" s="10" t="s">
        <v>14</v>
      </c>
      <c r="E4" s="10" t="s">
        <v>15</v>
      </c>
      <c r="F4" s="10" t="s">
        <v>16</v>
      </c>
      <c r="G4" s="11" t="s">
        <v>17</v>
      </c>
      <c r="H4" s="10" t="s">
        <v>18</v>
      </c>
      <c r="I4" s="10" t="s">
        <v>19</v>
      </c>
      <c r="J4" s="11" t="s">
        <v>20</v>
      </c>
    </row>
    <row r="5" ht="136.5" customHeight="1">
      <c r="A5" s="12">
        <v>1.0</v>
      </c>
      <c r="B5" s="12" t="s">
        <v>21</v>
      </c>
      <c r="C5" s="13" t="s">
        <v>22</v>
      </c>
      <c r="D5" s="12" t="s">
        <v>23</v>
      </c>
      <c r="E5" s="14">
        <v>0.19</v>
      </c>
      <c r="F5" s="15">
        <v>33800.0</v>
      </c>
      <c r="G5" s="16">
        <f t="shared" ref="G5:G27" si="1">+ROUND(F5*(1+E5),0)</f>
        <v>40222</v>
      </c>
      <c r="H5" s="15">
        <v>33500.0</v>
      </c>
      <c r="I5" s="16">
        <v>39865.0</v>
      </c>
      <c r="J5" s="16">
        <f t="shared" ref="J5:J27" si="2">ROUND(AVERAGE(F5,H5),0)</f>
        <v>33650</v>
      </c>
    </row>
    <row r="6" ht="166.5" customHeight="1">
      <c r="A6" s="12">
        <v>2.0</v>
      </c>
      <c r="B6" s="12" t="s">
        <v>24</v>
      </c>
      <c r="C6" s="13" t="s">
        <v>25</v>
      </c>
      <c r="D6" s="12" t="s">
        <v>23</v>
      </c>
      <c r="E6" s="14">
        <v>0.19</v>
      </c>
      <c r="F6" s="15">
        <v>35000.0</v>
      </c>
      <c r="G6" s="16">
        <f t="shared" si="1"/>
        <v>41650</v>
      </c>
      <c r="H6" s="15">
        <v>34000.0</v>
      </c>
      <c r="I6" s="16">
        <v>40460.0</v>
      </c>
      <c r="J6" s="16">
        <f t="shared" si="2"/>
        <v>34500</v>
      </c>
    </row>
    <row r="7" ht="215.25" customHeight="1">
      <c r="A7" s="12">
        <v>3.0</v>
      </c>
      <c r="B7" s="12" t="s">
        <v>26</v>
      </c>
      <c r="C7" s="13" t="s">
        <v>27</v>
      </c>
      <c r="D7" s="12" t="s">
        <v>23</v>
      </c>
      <c r="E7" s="14">
        <v>0.19</v>
      </c>
      <c r="F7" s="15">
        <v>42000.0</v>
      </c>
      <c r="G7" s="16">
        <f t="shared" si="1"/>
        <v>49980</v>
      </c>
      <c r="H7" s="15">
        <v>41500.0</v>
      </c>
      <c r="I7" s="17">
        <v>49385.0</v>
      </c>
      <c r="J7" s="16">
        <f t="shared" si="2"/>
        <v>41750</v>
      </c>
    </row>
    <row r="8" ht="180.0" customHeight="1">
      <c r="A8" s="12">
        <v>4.0</v>
      </c>
      <c r="B8" s="12" t="s">
        <v>28</v>
      </c>
      <c r="C8" s="13" t="s">
        <v>29</v>
      </c>
      <c r="D8" s="12" t="s">
        <v>23</v>
      </c>
      <c r="E8" s="14">
        <v>0.19</v>
      </c>
      <c r="F8" s="15">
        <v>57000.0</v>
      </c>
      <c r="G8" s="16">
        <f t="shared" si="1"/>
        <v>67830</v>
      </c>
      <c r="H8" s="15">
        <v>56500.0</v>
      </c>
      <c r="I8" s="17">
        <v>67235.0</v>
      </c>
      <c r="J8" s="16">
        <f t="shared" si="2"/>
        <v>56750</v>
      </c>
    </row>
    <row r="9" ht="205.5" customHeight="1">
      <c r="A9" s="12">
        <v>5.0</v>
      </c>
      <c r="B9" s="12" t="s">
        <v>30</v>
      </c>
      <c r="C9" s="13" t="s">
        <v>31</v>
      </c>
      <c r="D9" s="12" t="s">
        <v>23</v>
      </c>
      <c r="E9" s="14">
        <v>0.19</v>
      </c>
      <c r="F9" s="15">
        <v>60000.0</v>
      </c>
      <c r="G9" s="16">
        <f t="shared" si="1"/>
        <v>71400</v>
      </c>
      <c r="H9" s="15">
        <v>59000.0</v>
      </c>
      <c r="I9" s="17">
        <v>70210.0</v>
      </c>
      <c r="J9" s="16">
        <f t="shared" si="2"/>
        <v>59500</v>
      </c>
    </row>
    <row r="10" ht="163.5" customHeight="1">
      <c r="A10" s="12">
        <v>6.0</v>
      </c>
      <c r="B10" s="12" t="s">
        <v>32</v>
      </c>
      <c r="C10" s="13" t="s">
        <v>33</v>
      </c>
      <c r="D10" s="12" t="s">
        <v>23</v>
      </c>
      <c r="E10" s="14">
        <v>0.19</v>
      </c>
      <c r="F10" s="15">
        <v>48000.0</v>
      </c>
      <c r="G10" s="16">
        <f t="shared" si="1"/>
        <v>57120</v>
      </c>
      <c r="H10" s="15">
        <v>47500.0</v>
      </c>
      <c r="I10" s="17">
        <v>56525.0</v>
      </c>
      <c r="J10" s="16">
        <f t="shared" si="2"/>
        <v>47750</v>
      </c>
    </row>
    <row r="11" ht="207.75" customHeight="1">
      <c r="A11" s="12">
        <v>7.0</v>
      </c>
      <c r="B11" s="12" t="s">
        <v>34</v>
      </c>
      <c r="C11" s="13" t="s">
        <v>35</v>
      </c>
      <c r="D11" s="12" t="s">
        <v>23</v>
      </c>
      <c r="E11" s="14">
        <v>0.19</v>
      </c>
      <c r="F11" s="15">
        <v>66400.0</v>
      </c>
      <c r="G11" s="16">
        <f t="shared" si="1"/>
        <v>79016</v>
      </c>
      <c r="H11" s="15">
        <v>66000.0</v>
      </c>
      <c r="I11" s="17">
        <v>78540.0</v>
      </c>
      <c r="J11" s="16">
        <f t="shared" si="2"/>
        <v>66200</v>
      </c>
    </row>
    <row r="12" ht="182.25" customHeight="1">
      <c r="A12" s="12">
        <v>8.0</v>
      </c>
      <c r="B12" s="12" t="s">
        <v>36</v>
      </c>
      <c r="C12" s="13" t="s">
        <v>37</v>
      </c>
      <c r="D12" s="12" t="s">
        <v>23</v>
      </c>
      <c r="E12" s="14">
        <v>0.19</v>
      </c>
      <c r="F12" s="15">
        <v>84000.0</v>
      </c>
      <c r="G12" s="16">
        <f t="shared" si="1"/>
        <v>99960</v>
      </c>
      <c r="H12" s="15">
        <v>83000.0</v>
      </c>
      <c r="I12" s="17">
        <v>98770.0</v>
      </c>
      <c r="J12" s="16">
        <f t="shared" si="2"/>
        <v>83500</v>
      </c>
    </row>
    <row r="13" ht="200.25" customHeight="1">
      <c r="A13" s="12">
        <v>9.0</v>
      </c>
      <c r="B13" s="12" t="s">
        <v>38</v>
      </c>
      <c r="C13" s="13" t="s">
        <v>39</v>
      </c>
      <c r="D13" s="12" t="s">
        <v>23</v>
      </c>
      <c r="E13" s="14">
        <v>0.19</v>
      </c>
      <c r="F13" s="15">
        <v>90000.0</v>
      </c>
      <c r="G13" s="16">
        <f t="shared" si="1"/>
        <v>107100</v>
      </c>
      <c r="H13" s="15">
        <v>87000.0</v>
      </c>
      <c r="I13" s="17">
        <v>103530.0</v>
      </c>
      <c r="J13" s="16">
        <f t="shared" si="2"/>
        <v>88500</v>
      </c>
    </row>
    <row r="14" ht="71.25" customHeight="1">
      <c r="A14" s="12">
        <v>10.0</v>
      </c>
      <c r="B14" s="12" t="s">
        <v>40</v>
      </c>
      <c r="C14" s="13" t="s">
        <v>41</v>
      </c>
      <c r="D14" s="12" t="s">
        <v>23</v>
      </c>
      <c r="E14" s="14">
        <v>0.19</v>
      </c>
      <c r="F14" s="15">
        <v>44000.0</v>
      </c>
      <c r="G14" s="16">
        <f t="shared" si="1"/>
        <v>52360</v>
      </c>
      <c r="H14" s="15">
        <v>45000.0</v>
      </c>
      <c r="I14" s="17">
        <v>53550.0</v>
      </c>
      <c r="J14" s="16">
        <f t="shared" si="2"/>
        <v>44500</v>
      </c>
    </row>
    <row r="15" ht="71.25" customHeight="1">
      <c r="A15" s="12">
        <v>11.0</v>
      </c>
      <c r="B15" s="12" t="s">
        <v>42</v>
      </c>
      <c r="C15" s="13" t="s">
        <v>43</v>
      </c>
      <c r="D15" s="12" t="s">
        <v>23</v>
      </c>
      <c r="E15" s="14">
        <v>0.19</v>
      </c>
      <c r="F15" s="15">
        <v>600000.0</v>
      </c>
      <c r="G15" s="16">
        <f t="shared" si="1"/>
        <v>714000</v>
      </c>
      <c r="H15" s="15">
        <v>500000.0</v>
      </c>
      <c r="I15" s="17">
        <v>595000.0</v>
      </c>
      <c r="J15" s="16">
        <f t="shared" si="2"/>
        <v>550000</v>
      </c>
    </row>
    <row r="16" ht="71.25" customHeight="1">
      <c r="A16" s="12">
        <v>12.0</v>
      </c>
      <c r="B16" s="12" t="s">
        <v>44</v>
      </c>
      <c r="C16" s="13" t="s">
        <v>45</v>
      </c>
      <c r="D16" s="12" t="s">
        <v>23</v>
      </c>
      <c r="E16" s="14">
        <v>0.19</v>
      </c>
      <c r="F16" s="15">
        <v>13000.0</v>
      </c>
      <c r="G16" s="16">
        <f t="shared" si="1"/>
        <v>15470</v>
      </c>
      <c r="H16" s="15">
        <v>12500.0</v>
      </c>
      <c r="I16" s="17">
        <v>14875.0</v>
      </c>
      <c r="J16" s="16">
        <f t="shared" si="2"/>
        <v>12750</v>
      </c>
    </row>
    <row r="17" ht="71.25" customHeight="1">
      <c r="A17" s="12">
        <v>13.0</v>
      </c>
      <c r="B17" s="12" t="s">
        <v>44</v>
      </c>
      <c r="C17" s="13" t="s">
        <v>46</v>
      </c>
      <c r="D17" s="12" t="s">
        <v>23</v>
      </c>
      <c r="E17" s="14">
        <v>0.19</v>
      </c>
      <c r="F17" s="15">
        <v>15000.0</v>
      </c>
      <c r="G17" s="16">
        <f t="shared" si="1"/>
        <v>17850</v>
      </c>
      <c r="H17" s="15">
        <v>15000.0</v>
      </c>
      <c r="I17" s="17">
        <v>17850.0</v>
      </c>
      <c r="J17" s="16">
        <f t="shared" si="2"/>
        <v>15000</v>
      </c>
    </row>
    <row r="18" ht="71.25" customHeight="1">
      <c r="A18" s="12">
        <v>14.0</v>
      </c>
      <c r="B18" s="12" t="s">
        <v>47</v>
      </c>
      <c r="C18" s="13" t="s">
        <v>48</v>
      </c>
      <c r="D18" s="12" t="s">
        <v>23</v>
      </c>
      <c r="E18" s="14">
        <v>0.19</v>
      </c>
      <c r="F18" s="15">
        <v>9600.0</v>
      </c>
      <c r="G18" s="16">
        <f t="shared" si="1"/>
        <v>11424</v>
      </c>
      <c r="H18" s="15">
        <v>9500.0</v>
      </c>
      <c r="I18" s="17">
        <v>11305.0</v>
      </c>
      <c r="J18" s="16">
        <f t="shared" si="2"/>
        <v>9550</v>
      </c>
    </row>
    <row r="19" ht="71.25" customHeight="1">
      <c r="A19" s="12">
        <v>15.0</v>
      </c>
      <c r="B19" s="12" t="s">
        <v>49</v>
      </c>
      <c r="C19" s="13" t="s">
        <v>50</v>
      </c>
      <c r="D19" s="12" t="s">
        <v>23</v>
      </c>
      <c r="E19" s="14">
        <v>0.19</v>
      </c>
      <c r="F19" s="15">
        <v>15000.0</v>
      </c>
      <c r="G19" s="16">
        <f t="shared" si="1"/>
        <v>17850</v>
      </c>
      <c r="H19" s="15">
        <v>14000.0</v>
      </c>
      <c r="I19" s="17">
        <v>16660.0</v>
      </c>
      <c r="J19" s="16">
        <f t="shared" si="2"/>
        <v>14500</v>
      </c>
    </row>
    <row r="20" ht="71.25" customHeight="1">
      <c r="A20" s="12">
        <v>16.0</v>
      </c>
      <c r="B20" s="12" t="s">
        <v>51</v>
      </c>
      <c r="C20" s="13" t="s">
        <v>52</v>
      </c>
      <c r="D20" s="12" t="s">
        <v>23</v>
      </c>
      <c r="E20" s="14">
        <v>0.19</v>
      </c>
      <c r="F20" s="15">
        <v>5600.0</v>
      </c>
      <c r="G20" s="16">
        <f t="shared" si="1"/>
        <v>6664</v>
      </c>
      <c r="H20" s="15">
        <v>5500.0</v>
      </c>
      <c r="I20" s="17">
        <v>6545.0</v>
      </c>
      <c r="J20" s="16">
        <f t="shared" si="2"/>
        <v>5550</v>
      </c>
    </row>
    <row r="21" ht="71.25" customHeight="1">
      <c r="A21" s="12">
        <v>17.0</v>
      </c>
      <c r="B21" s="12" t="s">
        <v>53</v>
      </c>
      <c r="C21" s="13" t="s">
        <v>54</v>
      </c>
      <c r="D21" s="12" t="s">
        <v>23</v>
      </c>
      <c r="E21" s="14">
        <v>0.19</v>
      </c>
      <c r="F21" s="15">
        <v>30000.0</v>
      </c>
      <c r="G21" s="16">
        <f t="shared" si="1"/>
        <v>35700</v>
      </c>
      <c r="H21" s="15">
        <v>29000.0</v>
      </c>
      <c r="I21" s="17">
        <v>34510.0</v>
      </c>
      <c r="J21" s="16">
        <f t="shared" si="2"/>
        <v>29500</v>
      </c>
    </row>
    <row r="22" ht="71.25" customHeight="1">
      <c r="A22" s="12">
        <v>18.0</v>
      </c>
      <c r="B22" s="12" t="s">
        <v>55</v>
      </c>
      <c r="C22" s="13" t="s">
        <v>56</v>
      </c>
      <c r="D22" s="12" t="s">
        <v>23</v>
      </c>
      <c r="E22" s="14">
        <v>0.19</v>
      </c>
      <c r="F22" s="15">
        <v>22000.0</v>
      </c>
      <c r="G22" s="16">
        <f t="shared" si="1"/>
        <v>26180</v>
      </c>
      <c r="H22" s="15">
        <v>21000.0</v>
      </c>
      <c r="I22" s="17">
        <v>24990.0</v>
      </c>
      <c r="J22" s="16">
        <f t="shared" si="2"/>
        <v>21500</v>
      </c>
    </row>
    <row r="23" ht="71.25" customHeight="1">
      <c r="A23" s="12">
        <v>19.0</v>
      </c>
      <c r="B23" s="12" t="s">
        <v>57</v>
      </c>
      <c r="C23" s="13" t="s">
        <v>58</v>
      </c>
      <c r="D23" s="12" t="s">
        <v>23</v>
      </c>
      <c r="E23" s="14">
        <v>0.19</v>
      </c>
      <c r="F23" s="15">
        <v>8000.0</v>
      </c>
      <c r="G23" s="16">
        <f t="shared" si="1"/>
        <v>9520</v>
      </c>
      <c r="H23" s="15">
        <v>8000.0</v>
      </c>
      <c r="I23" s="17">
        <v>9520.0</v>
      </c>
      <c r="J23" s="16">
        <f t="shared" si="2"/>
        <v>8000</v>
      </c>
    </row>
    <row r="24" ht="71.25" customHeight="1">
      <c r="A24" s="12">
        <v>20.0</v>
      </c>
      <c r="B24" s="12" t="s">
        <v>59</v>
      </c>
      <c r="C24" s="13" t="s">
        <v>60</v>
      </c>
      <c r="D24" s="12" t="s">
        <v>23</v>
      </c>
      <c r="E24" s="14">
        <v>0.19</v>
      </c>
      <c r="F24" s="15">
        <v>9000.0</v>
      </c>
      <c r="G24" s="16">
        <f t="shared" si="1"/>
        <v>10710</v>
      </c>
      <c r="H24" s="15">
        <v>8500.0</v>
      </c>
      <c r="I24" s="17">
        <v>10115.0</v>
      </c>
      <c r="J24" s="16">
        <f t="shared" si="2"/>
        <v>8750</v>
      </c>
    </row>
    <row r="25" ht="71.25" customHeight="1">
      <c r="A25" s="12">
        <v>21.0</v>
      </c>
      <c r="B25" s="12" t="s">
        <v>61</v>
      </c>
      <c r="C25" s="13" t="s">
        <v>62</v>
      </c>
      <c r="D25" s="12" t="s">
        <v>23</v>
      </c>
      <c r="E25" s="14">
        <v>0.19</v>
      </c>
      <c r="F25" s="15">
        <v>17000.0</v>
      </c>
      <c r="G25" s="16">
        <f t="shared" si="1"/>
        <v>20230</v>
      </c>
      <c r="H25" s="15">
        <v>16500.0</v>
      </c>
      <c r="I25" s="17">
        <v>19635.0</v>
      </c>
      <c r="J25" s="16">
        <f t="shared" si="2"/>
        <v>16750</v>
      </c>
    </row>
    <row r="26" ht="71.25" customHeight="1">
      <c r="A26" s="12">
        <v>22.0</v>
      </c>
      <c r="B26" s="12" t="s">
        <v>63</v>
      </c>
      <c r="C26" s="13" t="s">
        <v>64</v>
      </c>
      <c r="D26" s="12" t="s">
        <v>23</v>
      </c>
      <c r="E26" s="14">
        <v>0.19</v>
      </c>
      <c r="F26" s="15">
        <v>6000.0</v>
      </c>
      <c r="G26" s="16">
        <f t="shared" si="1"/>
        <v>7140</v>
      </c>
      <c r="H26" s="15">
        <v>6500.0</v>
      </c>
      <c r="I26" s="17">
        <v>7735.0</v>
      </c>
      <c r="J26" s="16">
        <f t="shared" si="2"/>
        <v>6250</v>
      </c>
    </row>
    <row r="27" ht="71.25" customHeight="1">
      <c r="A27" s="12">
        <v>23.0</v>
      </c>
      <c r="B27" s="12" t="s">
        <v>63</v>
      </c>
      <c r="C27" s="13" t="s">
        <v>65</v>
      </c>
      <c r="D27" s="12" t="s">
        <v>23</v>
      </c>
      <c r="E27" s="14">
        <v>0.19</v>
      </c>
      <c r="F27" s="15">
        <v>14000.0</v>
      </c>
      <c r="G27" s="16">
        <f t="shared" si="1"/>
        <v>16660</v>
      </c>
      <c r="H27" s="15">
        <v>13500.0</v>
      </c>
      <c r="I27" s="17">
        <v>16065.0</v>
      </c>
      <c r="J27" s="16">
        <f t="shared" si="2"/>
        <v>13750</v>
      </c>
    </row>
    <row r="28">
      <c r="A28" s="18" t="s">
        <v>66</v>
      </c>
      <c r="B28" s="19"/>
      <c r="C28" s="19"/>
      <c r="D28" s="19"/>
      <c r="E28" s="19"/>
      <c r="F28" s="19"/>
      <c r="G28" s="19"/>
      <c r="H28" s="19"/>
      <c r="I28" s="19"/>
      <c r="J28" s="20"/>
    </row>
    <row r="29" ht="99.75" customHeight="1">
      <c r="A29" s="12">
        <v>24.0</v>
      </c>
      <c r="B29" s="12" t="s">
        <v>67</v>
      </c>
      <c r="C29" s="13" t="s">
        <v>68</v>
      </c>
      <c r="D29" s="12" t="s">
        <v>69</v>
      </c>
      <c r="E29" s="14">
        <v>0.19</v>
      </c>
      <c r="F29" s="15">
        <v>16000.0</v>
      </c>
      <c r="G29" s="16">
        <f t="shared" ref="G29:G33" si="3">+ROUND(F29*(1+E29),0)</f>
        <v>19040</v>
      </c>
      <c r="H29" s="15">
        <v>15000.0</v>
      </c>
      <c r="I29" s="17">
        <v>17850.0</v>
      </c>
      <c r="J29" s="16">
        <f t="shared" ref="J29:J33" si="4">ROUND(AVERAGE(F29,H29),0)</f>
        <v>15500</v>
      </c>
    </row>
    <row r="30" ht="119.25" customHeight="1">
      <c r="A30" s="12">
        <v>25.0</v>
      </c>
      <c r="B30" s="12" t="s">
        <v>70</v>
      </c>
      <c r="C30" s="13" t="s">
        <v>71</v>
      </c>
      <c r="D30" s="12" t="s">
        <v>69</v>
      </c>
      <c r="E30" s="14">
        <v>0.19</v>
      </c>
      <c r="F30" s="15">
        <v>24000.0</v>
      </c>
      <c r="G30" s="16">
        <f t="shared" si="3"/>
        <v>28560</v>
      </c>
      <c r="H30" s="15">
        <v>23500.0</v>
      </c>
      <c r="I30" s="17">
        <v>27965.0</v>
      </c>
      <c r="J30" s="16">
        <f t="shared" si="4"/>
        <v>23750</v>
      </c>
    </row>
    <row r="31">
      <c r="A31" s="12">
        <v>26.0</v>
      </c>
      <c r="B31" s="12" t="s">
        <v>72</v>
      </c>
      <c r="C31" s="13" t="s">
        <v>73</v>
      </c>
      <c r="D31" s="12" t="s">
        <v>69</v>
      </c>
      <c r="E31" s="14">
        <v>0.19</v>
      </c>
      <c r="F31" s="15">
        <v>16000.0</v>
      </c>
      <c r="G31" s="16">
        <f t="shared" si="3"/>
        <v>19040</v>
      </c>
      <c r="H31" s="15">
        <v>15500.0</v>
      </c>
      <c r="I31" s="17">
        <v>18445.0</v>
      </c>
      <c r="J31" s="16">
        <f t="shared" si="4"/>
        <v>15750</v>
      </c>
    </row>
    <row r="32">
      <c r="A32" s="12">
        <v>27.0</v>
      </c>
      <c r="B32" s="12" t="s">
        <v>74</v>
      </c>
      <c r="C32" s="13" t="s">
        <v>75</v>
      </c>
      <c r="D32" s="12" t="s">
        <v>69</v>
      </c>
      <c r="E32" s="14">
        <v>0.19</v>
      </c>
      <c r="F32" s="15">
        <v>17000.0</v>
      </c>
      <c r="G32" s="16">
        <f t="shared" si="3"/>
        <v>20230</v>
      </c>
      <c r="H32" s="15">
        <v>18000.0</v>
      </c>
      <c r="I32" s="17">
        <v>21420.0</v>
      </c>
      <c r="J32" s="16">
        <f t="shared" si="4"/>
        <v>17500</v>
      </c>
    </row>
    <row r="33">
      <c r="A33" s="21">
        <v>28.0</v>
      </c>
      <c r="B33" s="21" t="s">
        <v>76</v>
      </c>
      <c r="C33" s="22" t="s">
        <v>73</v>
      </c>
      <c r="D33" s="21" t="s">
        <v>69</v>
      </c>
      <c r="E33" s="23">
        <v>0.19</v>
      </c>
      <c r="F33" s="24">
        <v>5000.0</v>
      </c>
      <c r="G33" s="25">
        <f t="shared" si="3"/>
        <v>5950</v>
      </c>
      <c r="H33" s="24">
        <v>5500.0</v>
      </c>
      <c r="I33" s="26">
        <v>6545.0</v>
      </c>
      <c r="J33" s="25">
        <f t="shared" si="4"/>
        <v>5250</v>
      </c>
    </row>
    <row r="34">
      <c r="A34" s="18" t="s">
        <v>77</v>
      </c>
      <c r="B34" s="19"/>
      <c r="C34" s="19"/>
      <c r="D34" s="19"/>
      <c r="E34" s="19"/>
      <c r="F34" s="19"/>
      <c r="G34" s="19"/>
      <c r="H34" s="19"/>
      <c r="I34" s="19"/>
      <c r="J34" s="20"/>
    </row>
    <row r="35" ht="128.25" customHeight="1">
      <c r="A35" s="12">
        <v>29.0</v>
      </c>
      <c r="B35" s="12" t="s">
        <v>78</v>
      </c>
      <c r="C35" s="13" t="s">
        <v>79</v>
      </c>
      <c r="D35" s="12" t="s">
        <v>69</v>
      </c>
      <c r="E35" s="14">
        <v>0.19</v>
      </c>
      <c r="F35" s="15">
        <v>700000.0</v>
      </c>
      <c r="G35" s="16">
        <f t="shared" ref="G35:G40" si="5">+ROUND(F35*(1+E35),0)</f>
        <v>833000</v>
      </c>
      <c r="H35" s="15">
        <v>750000.0</v>
      </c>
      <c r="I35" s="17">
        <v>892500.0</v>
      </c>
      <c r="J35" s="16">
        <f t="shared" ref="J35:J40" si="6">ROUND(AVERAGE(F35,H35),0)</f>
        <v>725000</v>
      </c>
    </row>
    <row r="36" ht="134.25" customHeight="1">
      <c r="A36" s="12">
        <v>30.0</v>
      </c>
      <c r="B36" s="12" t="s">
        <v>80</v>
      </c>
      <c r="C36" s="13" t="s">
        <v>81</v>
      </c>
      <c r="D36" s="12" t="s">
        <v>69</v>
      </c>
      <c r="E36" s="14">
        <v>0.19</v>
      </c>
      <c r="F36" s="15">
        <v>1071000.0</v>
      </c>
      <c r="G36" s="16">
        <f t="shared" si="5"/>
        <v>1274490</v>
      </c>
      <c r="H36" s="15">
        <v>1050000.0</v>
      </c>
      <c r="I36" s="17">
        <v>1249500.0</v>
      </c>
      <c r="J36" s="16">
        <f t="shared" si="6"/>
        <v>1060500</v>
      </c>
    </row>
    <row r="37" ht="120.75" customHeight="1">
      <c r="A37" s="12">
        <v>31.0</v>
      </c>
      <c r="B37" s="12" t="s">
        <v>82</v>
      </c>
      <c r="C37" s="13" t="s">
        <v>83</v>
      </c>
      <c r="D37" s="12" t="s">
        <v>69</v>
      </c>
      <c r="E37" s="14">
        <v>0.19</v>
      </c>
      <c r="F37" s="15">
        <v>290000.0</v>
      </c>
      <c r="G37" s="16">
        <f t="shared" si="5"/>
        <v>345100</v>
      </c>
      <c r="H37" s="15">
        <v>300000.0</v>
      </c>
      <c r="I37" s="17">
        <v>357000.0</v>
      </c>
      <c r="J37" s="16">
        <f t="shared" si="6"/>
        <v>295000</v>
      </c>
    </row>
    <row r="38" ht="115.5" customHeight="1">
      <c r="A38" s="12">
        <v>32.0</v>
      </c>
      <c r="B38" s="12" t="s">
        <v>84</v>
      </c>
      <c r="C38" s="13" t="s">
        <v>85</v>
      </c>
      <c r="D38" s="12" t="s">
        <v>69</v>
      </c>
      <c r="E38" s="14">
        <v>0.19</v>
      </c>
      <c r="F38" s="15">
        <v>570000.0</v>
      </c>
      <c r="G38" s="16">
        <f t="shared" si="5"/>
        <v>678300</v>
      </c>
      <c r="H38" s="15">
        <v>560000.0</v>
      </c>
      <c r="I38" s="17">
        <v>666400.0</v>
      </c>
      <c r="J38" s="16">
        <f t="shared" si="6"/>
        <v>565000</v>
      </c>
    </row>
    <row r="39" ht="117.75" customHeight="1">
      <c r="A39" s="12">
        <v>33.0</v>
      </c>
      <c r="B39" s="12" t="s">
        <v>86</v>
      </c>
      <c r="C39" s="13" t="s">
        <v>87</v>
      </c>
      <c r="D39" s="12" t="s">
        <v>69</v>
      </c>
      <c r="E39" s="14">
        <v>0.19</v>
      </c>
      <c r="F39" s="15">
        <v>280000.0</v>
      </c>
      <c r="G39" s="16">
        <f t="shared" si="5"/>
        <v>333200</v>
      </c>
      <c r="H39" s="15">
        <v>250000.0</v>
      </c>
      <c r="I39" s="17">
        <v>297500.0</v>
      </c>
      <c r="J39" s="16">
        <f t="shared" si="6"/>
        <v>265000</v>
      </c>
    </row>
    <row r="40" ht="123.0" customHeight="1">
      <c r="A40" s="12">
        <v>34.0</v>
      </c>
      <c r="B40" s="12" t="s">
        <v>88</v>
      </c>
      <c r="C40" s="13" t="s">
        <v>89</v>
      </c>
      <c r="D40" s="12" t="s">
        <v>69</v>
      </c>
      <c r="E40" s="14">
        <v>0.19</v>
      </c>
      <c r="F40" s="15">
        <v>560000.0</v>
      </c>
      <c r="G40" s="16">
        <f t="shared" si="5"/>
        <v>666400</v>
      </c>
      <c r="H40" s="15">
        <v>500000.0</v>
      </c>
      <c r="I40" s="17">
        <v>595000.0</v>
      </c>
      <c r="J40" s="16">
        <f t="shared" si="6"/>
        <v>530000</v>
      </c>
    </row>
    <row r="41">
      <c r="A41" s="27" t="s">
        <v>90</v>
      </c>
      <c r="B41" s="28"/>
      <c r="C41" s="28"/>
      <c r="D41" s="28"/>
      <c r="E41" s="28"/>
      <c r="F41" s="28"/>
      <c r="G41" s="28"/>
      <c r="H41" s="28"/>
      <c r="I41" s="28"/>
      <c r="J41" s="29"/>
    </row>
    <row r="42">
      <c r="A42" s="12">
        <v>35.0</v>
      </c>
      <c r="B42" s="12" t="s">
        <v>91</v>
      </c>
      <c r="C42" s="13" t="s">
        <v>92</v>
      </c>
      <c r="D42" s="12" t="s">
        <v>69</v>
      </c>
      <c r="E42" s="14">
        <v>0.19</v>
      </c>
      <c r="F42" s="15">
        <v>96000.0</v>
      </c>
      <c r="G42" s="16">
        <f t="shared" ref="G42:G45" si="7">+ROUND(F42*(1+E42),0)</f>
        <v>114240</v>
      </c>
      <c r="H42" s="15">
        <v>98000.0</v>
      </c>
      <c r="I42" s="30">
        <v>116620.0</v>
      </c>
      <c r="J42" s="16">
        <f t="shared" ref="J42:J45" si="8">ROUND(AVERAGE(F42,H42),0)</f>
        <v>97000</v>
      </c>
    </row>
    <row r="43">
      <c r="A43" s="12">
        <v>36.0</v>
      </c>
      <c r="B43" s="12" t="s">
        <v>93</v>
      </c>
      <c r="C43" s="13" t="s">
        <v>94</v>
      </c>
      <c r="D43" s="12" t="s">
        <v>69</v>
      </c>
      <c r="E43" s="14">
        <v>0.19</v>
      </c>
      <c r="F43" s="15">
        <v>76000.0</v>
      </c>
      <c r="G43" s="16">
        <f t="shared" si="7"/>
        <v>90440</v>
      </c>
      <c r="H43" s="15">
        <v>75000.0</v>
      </c>
      <c r="I43" s="30">
        <v>89250.0</v>
      </c>
      <c r="J43" s="16">
        <f t="shared" si="8"/>
        <v>75500</v>
      </c>
    </row>
    <row r="44">
      <c r="A44" s="12">
        <v>37.0</v>
      </c>
      <c r="B44" s="12" t="s">
        <v>93</v>
      </c>
      <c r="C44" s="13" t="s">
        <v>95</v>
      </c>
      <c r="D44" s="12" t="s">
        <v>69</v>
      </c>
      <c r="E44" s="14">
        <v>0.19</v>
      </c>
      <c r="F44" s="15">
        <v>84000.0</v>
      </c>
      <c r="G44" s="16">
        <f t="shared" si="7"/>
        <v>99960</v>
      </c>
      <c r="H44" s="15">
        <v>85000.0</v>
      </c>
      <c r="I44" s="30">
        <v>101150.0</v>
      </c>
      <c r="J44" s="16">
        <f t="shared" si="8"/>
        <v>84500</v>
      </c>
    </row>
    <row r="45">
      <c r="A45" s="12">
        <v>38.0</v>
      </c>
      <c r="B45" s="12" t="s">
        <v>93</v>
      </c>
      <c r="C45" s="13" t="s">
        <v>96</v>
      </c>
      <c r="D45" s="12" t="s">
        <v>69</v>
      </c>
      <c r="E45" s="14">
        <v>0.19</v>
      </c>
      <c r="F45" s="15">
        <v>96000.0</v>
      </c>
      <c r="G45" s="16">
        <f t="shared" si="7"/>
        <v>114240</v>
      </c>
      <c r="H45" s="15">
        <v>95000.0</v>
      </c>
      <c r="I45" s="30">
        <v>113050.0</v>
      </c>
      <c r="J45" s="16">
        <f t="shared" si="8"/>
        <v>95500</v>
      </c>
    </row>
    <row r="46">
      <c r="A46" s="27" t="s">
        <v>97</v>
      </c>
      <c r="B46" s="28"/>
      <c r="C46" s="28"/>
      <c r="D46" s="28"/>
      <c r="E46" s="28"/>
      <c r="F46" s="28"/>
      <c r="G46" s="28"/>
      <c r="H46" s="28"/>
      <c r="I46" s="28"/>
      <c r="J46" s="29"/>
    </row>
    <row r="47" ht="35.25" customHeight="1">
      <c r="A47" s="12">
        <v>39.0</v>
      </c>
      <c r="B47" s="12" t="s">
        <v>98</v>
      </c>
      <c r="C47" s="31" t="s">
        <v>99</v>
      </c>
      <c r="D47" s="32" t="s">
        <v>100</v>
      </c>
      <c r="E47" s="14">
        <v>0.19</v>
      </c>
      <c r="F47" s="15">
        <v>1500000.0</v>
      </c>
      <c r="G47" s="16">
        <f t="shared" ref="G47:G52" si="9">+ROUND(F47*(1+E47),0)</f>
        <v>1785000</v>
      </c>
      <c r="H47" s="15">
        <v>1500000.0</v>
      </c>
      <c r="I47" s="17">
        <v>1785000.0</v>
      </c>
      <c r="J47" s="16">
        <f t="shared" ref="J47:J52" si="10">ROUND(AVERAGE(F47,H47),0)</f>
        <v>1500000</v>
      </c>
    </row>
    <row r="48" ht="36.75" customHeight="1">
      <c r="A48" s="12">
        <v>40.0</v>
      </c>
      <c r="B48" s="12" t="s">
        <v>101</v>
      </c>
      <c r="C48" s="31" t="s">
        <v>102</v>
      </c>
      <c r="D48" s="32" t="s">
        <v>100</v>
      </c>
      <c r="E48" s="14">
        <v>0.19</v>
      </c>
      <c r="F48" s="15">
        <v>2600000.0</v>
      </c>
      <c r="G48" s="16">
        <f t="shared" si="9"/>
        <v>3094000</v>
      </c>
      <c r="H48" s="15">
        <v>2500000.0</v>
      </c>
      <c r="I48" s="17">
        <v>2975000.0</v>
      </c>
      <c r="J48" s="16">
        <f t="shared" si="10"/>
        <v>2550000</v>
      </c>
    </row>
    <row r="49" ht="52.5" customHeight="1">
      <c r="A49" s="12">
        <v>41.0</v>
      </c>
      <c r="B49" s="12" t="s">
        <v>103</v>
      </c>
      <c r="C49" s="31" t="s">
        <v>104</v>
      </c>
      <c r="D49" s="32" t="s">
        <v>100</v>
      </c>
      <c r="E49" s="14">
        <v>0.19</v>
      </c>
      <c r="F49" s="15">
        <v>3700000.0</v>
      </c>
      <c r="G49" s="16">
        <f t="shared" si="9"/>
        <v>4403000</v>
      </c>
      <c r="H49" s="15">
        <v>3600000.0</v>
      </c>
      <c r="I49" s="17">
        <v>4284000.0</v>
      </c>
      <c r="J49" s="16">
        <f t="shared" si="10"/>
        <v>3650000</v>
      </c>
    </row>
    <row r="50" ht="70.5" customHeight="1">
      <c r="A50" s="12">
        <v>42.0</v>
      </c>
      <c r="B50" s="12" t="s">
        <v>105</v>
      </c>
      <c r="C50" s="31" t="s">
        <v>106</v>
      </c>
      <c r="D50" s="32" t="s">
        <v>100</v>
      </c>
      <c r="E50" s="14">
        <v>0.19</v>
      </c>
      <c r="F50" s="15">
        <v>2800000.0</v>
      </c>
      <c r="G50" s="16">
        <f t="shared" si="9"/>
        <v>3332000</v>
      </c>
      <c r="H50" s="15">
        <v>2700000.0</v>
      </c>
      <c r="I50" s="17">
        <v>3213000.0</v>
      </c>
      <c r="J50" s="16">
        <f t="shared" si="10"/>
        <v>2750000</v>
      </c>
    </row>
    <row r="51" ht="66.75" customHeight="1">
      <c r="A51" s="12">
        <v>43.0</v>
      </c>
      <c r="B51" s="12" t="s">
        <v>107</v>
      </c>
      <c r="C51" s="31" t="s">
        <v>108</v>
      </c>
      <c r="D51" s="32" t="s">
        <v>100</v>
      </c>
      <c r="E51" s="14">
        <v>0.19</v>
      </c>
      <c r="F51" s="15">
        <v>3900000.0</v>
      </c>
      <c r="G51" s="16">
        <f t="shared" si="9"/>
        <v>4641000</v>
      </c>
      <c r="H51" s="15">
        <v>4000000.0</v>
      </c>
      <c r="I51" s="17">
        <v>4760000.0</v>
      </c>
      <c r="J51" s="16">
        <f t="shared" si="10"/>
        <v>3950000</v>
      </c>
    </row>
    <row r="52" ht="73.5" customHeight="1">
      <c r="A52" s="12">
        <v>44.0</v>
      </c>
      <c r="B52" s="12" t="s">
        <v>109</v>
      </c>
      <c r="C52" s="31" t="s">
        <v>110</v>
      </c>
      <c r="D52" s="32" t="s">
        <v>100</v>
      </c>
      <c r="E52" s="14">
        <v>0.19</v>
      </c>
      <c r="F52" s="15">
        <v>5500000.0</v>
      </c>
      <c r="G52" s="16">
        <f t="shared" si="9"/>
        <v>6545000</v>
      </c>
      <c r="H52" s="15">
        <v>5400000.0</v>
      </c>
      <c r="I52" s="17">
        <v>6426000.0</v>
      </c>
      <c r="J52" s="16">
        <f t="shared" si="10"/>
        <v>5450000</v>
      </c>
    </row>
    <row r="53">
      <c r="A53" s="18" t="s">
        <v>111</v>
      </c>
      <c r="B53" s="19"/>
      <c r="C53" s="19"/>
      <c r="D53" s="19"/>
      <c r="E53" s="19"/>
      <c r="F53" s="19"/>
      <c r="G53" s="19"/>
      <c r="H53" s="19"/>
      <c r="I53" s="19"/>
      <c r="J53" s="20"/>
    </row>
    <row r="54" ht="84.75" customHeight="1">
      <c r="A54" s="12">
        <v>45.0</v>
      </c>
      <c r="B54" s="33" t="s">
        <v>112</v>
      </c>
      <c r="C54" s="34" t="s">
        <v>113</v>
      </c>
      <c r="D54" s="32" t="s">
        <v>114</v>
      </c>
      <c r="E54" s="14">
        <v>0.19</v>
      </c>
      <c r="F54" s="35">
        <v>2500000.0</v>
      </c>
      <c r="G54" s="36">
        <f>+ROUND(F54*(1+E54),0)</f>
        <v>2975000</v>
      </c>
      <c r="H54" s="35">
        <v>2600000.0</v>
      </c>
      <c r="I54" s="37">
        <v>3094000.0</v>
      </c>
      <c r="J54" s="37">
        <f>AVERAGE(G54,I54)</f>
        <v>3034500</v>
      </c>
    </row>
    <row r="55">
      <c r="A55" s="38" t="s">
        <v>115</v>
      </c>
      <c r="B55" s="28"/>
      <c r="C55" s="28"/>
      <c r="D55" s="28"/>
      <c r="E55" s="28"/>
      <c r="F55" s="29"/>
      <c r="G55" s="39">
        <f>SUM(G5:G27,G29,G30,G31,G32,G33,G35,G36,G37,G38,G39,G40,G42,G43,G44,G45,G47,G48,G49,G50,G51,G52,G54)</f>
        <v>32993226</v>
      </c>
      <c r="I55" s="39">
        <f>SUM(I5:I27,I29,I30,I31,I32,I33,I35,I36,I37,I38,I39,I40,I42,I43,I44,I45,I47,I48,I49,I50,I51,I52,I54)</f>
        <v>32550070</v>
      </c>
    </row>
  </sheetData>
  <autoFilter ref="$A$4:$V$55"/>
  <mergeCells count="8">
    <mergeCell ref="E2:E3"/>
    <mergeCell ref="F2:F3"/>
    <mergeCell ref="A28:J28"/>
    <mergeCell ref="A34:J34"/>
    <mergeCell ref="A41:J41"/>
    <mergeCell ref="A46:J46"/>
    <mergeCell ref="A53:J53"/>
    <mergeCell ref="A55:F55"/>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2026-08-06T14:41:48Z</dcterms:created>
  <dc:creator>CELIS ACOSTA DAYAN CAMILA</dc:creator>
</cp:coreProperties>
</file>