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PNN -ADMIN\Desktop\Seguimiento Procesos adtivos 2026\PNN-NEV-12_PLANES\PNN-NEV-12.3_PLAN_OPERATIVO_ANUAL\VALLAS 2026\"/>
    </mc:Choice>
  </mc:AlternateContent>
  <xr:revisionPtr revIDLastSave="0" documentId="13_ncr:1_{DA76C276-DF7B-4322-BE84-C55CD96EFC1E}" xr6:coauthVersionLast="47" xr6:coauthVersionMax="47" xr10:uidLastSave="{00000000-0000-0000-0000-000000000000}"/>
  <bookViews>
    <workbookView xWindow="-120" yWindow="-120" windowWidth="24240" windowHeight="13140" activeTab="1" xr2:uid="{93286A83-C556-45C2-8ACC-6C1990331AB4}"/>
  </bookViews>
  <sheets>
    <sheet name="Usos presupuestales" sheetId="1" r:id="rId1"/>
    <sheet name="Estudio mercado" sheetId="3" r:id="rId2"/>
  </sheets>
  <definedNames>
    <definedName name="_xlnm.Print_Area" localSheetId="0">'Usos presupuestales'!$A$1:$G$2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5" i="3" l="1"/>
  <c r="G4" i="3"/>
  <c r="J4" i="3" l="1"/>
  <c r="I5" i="3"/>
  <c r="J5" i="3" s="1"/>
  <c r="I4" i="3"/>
  <c r="K5" i="3"/>
  <c r="K4" i="3"/>
  <c r="K6" i="3" l="1"/>
  <c r="J6" i="3"/>
  <c r="G6" i="3"/>
</calcChain>
</file>

<file path=xl/sharedStrings.xml><?xml version="1.0" encoding="utf-8"?>
<sst xmlns="http://schemas.openxmlformats.org/spreadsheetml/2006/main" count="34" uniqueCount="29">
  <si>
    <t>Objeto</t>
  </si>
  <si>
    <t>Código PAABS</t>
  </si>
  <si>
    <t>Presupuesto</t>
  </si>
  <si>
    <t>Código Uso Presupuestal</t>
  </si>
  <si>
    <t>Nombre Uso Presupuestal</t>
  </si>
  <si>
    <t>SubClase</t>
  </si>
  <si>
    <t>Título</t>
  </si>
  <si>
    <t>DO05-3202010-25-060 Suministro integral para la elaboración, fabricación, armado, ruteado, transporte e instalación de vallas orientativas e informativas en los senderos priorizados del Parque Nacional Natural Los Nevados, siguiendo los lineamientos establecidos por Parques Nacionales, en el marco de la conservación de la diversidad biológica de las áreas protegidas del SINAP Nacional.</t>
  </si>
  <si>
    <t>DO05-3202010-25-060</t>
  </si>
  <si>
    <t>A-02-02-01-003-001</t>
  </si>
  <si>
    <t>PRODUCTOS DE MADERA, CORCHO, CESTERÍA Y ESPARTERÍA</t>
  </si>
  <si>
    <t xml:space="preserve">A-02-02-01-004-002 </t>
  </si>
  <si>
    <t>PRODUCTOS METÁLICOS ELABORADOS (EXCEPTO MAQUINARIA Y EQUIPO)</t>
  </si>
  <si>
    <t>Partes estructurales en madera para eventos, decoración y publicidad</t>
  </si>
  <si>
    <t>Vallas, avisos y similares</t>
  </si>
  <si>
    <t>ITEM</t>
  </si>
  <si>
    <t>SERVICIO</t>
  </si>
  <si>
    <t>UNIDAD DE MEDIDA</t>
  </si>
  <si>
    <t>CANTIDAD DE ÍTEM</t>
  </si>
  <si>
    <t>VALOR UNITARIO</t>
  </si>
  <si>
    <t>IVA</t>
  </si>
  <si>
    <t>TOTAL INCLUIDO GRAVAMEN</t>
  </si>
  <si>
    <t>Unidad</t>
  </si>
  <si>
    <t>TOTAL:</t>
  </si>
  <si>
    <r>
      <rPr>
        <b/>
        <sz val="9"/>
        <color theme="1"/>
        <rFont val="Verdana"/>
        <family val="2"/>
      </rPr>
      <t xml:space="preserve">Vallas informativas y orientativas tipo I Horizontal ubicadas en Paramillo Santa Rosa -inicio sendero (-75,4839; 4,8059) y Cañón Quebrada Cárdenas (-75,4150; 4,6775) </t>
    </r>
    <r>
      <rPr>
        <sz val="9"/>
        <color theme="1"/>
        <rFont val="Verdana"/>
        <family val="2"/>
      </rPr>
      <t>con las siguientes especificaciones. Diseño desmontable y armable que permita el transporte en equinos al sitio de instalación.</t>
    </r>
    <r>
      <rPr>
        <b/>
        <sz val="9"/>
        <color theme="1"/>
        <rFont val="Verdana"/>
        <family val="2"/>
      </rPr>
      <t xml:space="preserve">
</t>
    </r>
    <r>
      <rPr>
        <sz val="9"/>
        <color theme="1"/>
        <rFont val="Verdana"/>
        <family val="2"/>
      </rPr>
      <t xml:space="preserve">
</t>
    </r>
  </si>
  <si>
    <r>
      <rPr>
        <b/>
        <sz val="9"/>
        <color theme="1"/>
        <rFont val="Verdana"/>
        <family val="2"/>
      </rPr>
      <t xml:space="preserve">Vallas informativas y orientativas tipo II Vertical ubicadas en Paramillo Santa Rosa -piedras saladero (-75,4834; 4,7952), Pantanos del Quindío (-75,4041; 4,7005), Páramo de Berlín (-75,4286; 4,6960), Camping El Calvito (-75,3505; 4,6703), Camping Arenales (-75,3440; 4,6670) y Peña Blanca Otún (-75,4805; 4,71666), </t>
    </r>
    <r>
      <rPr>
        <sz val="9"/>
        <color theme="1"/>
        <rFont val="Verdana"/>
        <family val="2"/>
      </rPr>
      <t xml:space="preserve">con las siguientes especificaciones. Diseño desmontable y armable que permita el transporte en equinos al sitio de instalación.
</t>
    </r>
  </si>
  <si>
    <t>MARA LTDA.</t>
  </si>
  <si>
    <t>Promedio</t>
  </si>
  <si>
    <t>JOHN ALEJANDRO FRANCO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</si>
</sst>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quot;$&quot;* #,##0_-;_-&quot;$&quot;* &quot;-&quot;_-;_-@_-"/>
    <numFmt numFmtId="164" formatCode="_-&quot;$&quot;\ * #,##0.00_-;\-&quot;$&quot;\ * #,##0.00_-;_-&quot;$&quot;\ * &quot;-&quot;??_-;_-@_-"/>
    <numFmt numFmtId="165" formatCode="_-&quot;$&quot;\ * #,##0_-;\-&quot;$&quot;\ * #,##0_-;_-&quot;$&quot;\ * &quot;-&quot;??_-;_-@_-"/>
    <numFmt numFmtId="166" formatCode="_(&quot;$&quot;\ * #,##0.00_);_(&quot;$&quot;\ * \(#,##0.00\);_(&quot;$&quot;\ * &quot;-&quot;??_);_(@_)"/>
    <numFmt numFmtId="167" formatCode="_(&quot;$&quot;\ * #,##0_);_(&quot;$&quot;\ * \(#,##0\);_(&quot;$&quot;\ * &quot;-&quot;??_);_(@_)"/>
    <numFmt numFmtId="168" formatCode="_-&quot;$&quot;* #,##0.00_-;\-&quot;$&quot;* #,##0.00_-;_-&quot;$&quot;* &quot;-&quot;_-;_-@_-"/>
  </numFmts>
  <fonts count="9" x14ac:knownFonts="1">
    <font>
      <sz val="11"/>
      <color theme="1"/>
      <name val="Calibri"/>
      <family val="2"/>
      <scheme val="minor"/>
    </font>
    <font>
      <sz val="11"/>
      <color theme="1"/>
      <name val="Calibri"/>
      <family val="2"/>
      <scheme val="minor"/>
    </font>
    <font>
      <b/>
      <sz val="11"/>
      <color theme="1"/>
      <name val="Calibri"/>
      <family val="2"/>
      <scheme val="minor"/>
    </font>
    <font>
      <b/>
      <sz val="9"/>
      <color rgb="FF000000"/>
      <name val="Verdana"/>
      <family val="2"/>
    </font>
    <font>
      <sz val="9"/>
      <color theme="1"/>
      <name val="Verdana"/>
      <family val="2"/>
    </font>
    <font>
      <b/>
      <sz val="9"/>
      <color theme="1"/>
      <name val="Verdana"/>
      <family val="2"/>
    </font>
    <font>
      <b/>
      <sz val="10"/>
      <color theme="1"/>
      <name val="Verdana"/>
      <family val="2"/>
    </font>
    <font>
      <sz val="10"/>
      <color theme="1"/>
      <name val="Verdana"/>
      <family val="2"/>
    </font>
    <font>
      <sz val="10"/>
      <name val="Verdana"/>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rgb="FFF8EEEC"/>
        <bgColor indexed="64"/>
      </patternFill>
    </fill>
    <fill>
      <patternFill patternType="solid">
        <fgColor rgb="FFFCFDE7"/>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bottom/>
      <diagonal/>
    </border>
  </borders>
  <cellStyleXfs count="4">
    <xf numFmtId="0" fontId="0" fillId="0" borderId="0"/>
    <xf numFmtId="164" fontId="1" fillId="0" borderId="0" applyFont="0" applyFill="0" applyBorder="0" applyAlignment="0" applyProtection="0"/>
    <xf numFmtId="42" fontId="1" fillId="0" borderId="0" applyFont="0" applyFill="0" applyBorder="0" applyAlignment="0" applyProtection="0"/>
    <xf numFmtId="166" fontId="1" fillId="0" borderId="0" applyFont="0" applyFill="0" applyBorder="0" applyAlignment="0" applyProtection="0"/>
  </cellStyleXfs>
  <cellXfs count="35">
    <xf numFmtId="0" fontId="0" fillId="0" borderId="0" xfId="0"/>
    <xf numFmtId="0" fontId="0" fillId="0" borderId="0" xfId="0" applyAlignment="1">
      <alignment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0" fillId="0" borderId="1" xfId="0" applyBorder="1" applyAlignment="1">
      <alignment vertical="center" wrapText="1"/>
    </xf>
    <xf numFmtId="0" fontId="0" fillId="0" borderId="1" xfId="0" applyBorder="1" applyAlignment="1">
      <alignment vertical="center"/>
    </xf>
    <xf numFmtId="0" fontId="4" fillId="2" borderId="1" xfId="0" applyFont="1" applyFill="1" applyBorder="1" applyAlignment="1">
      <alignment horizontal="center" vertical="center"/>
    </xf>
    <xf numFmtId="0" fontId="4" fillId="2" borderId="4" xfId="0" applyFont="1" applyFill="1" applyBorder="1" applyAlignment="1">
      <alignment horizontal="left" vertical="top" wrapText="1"/>
    </xf>
    <xf numFmtId="0" fontId="4" fillId="2"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4" fillId="2" borderId="6" xfId="0" applyFont="1" applyFill="1" applyBorder="1"/>
    <xf numFmtId="0" fontId="4" fillId="2" borderId="0" xfId="0" applyFont="1" applyFill="1" applyBorder="1" applyAlignment="1">
      <alignment horizontal="left"/>
    </xf>
    <xf numFmtId="0" fontId="4" fillId="2" borderId="0" xfId="0" applyFont="1" applyFill="1" applyBorder="1"/>
    <xf numFmtId="0" fontId="6" fillId="4" borderId="1" xfId="0" applyFont="1" applyFill="1" applyBorder="1" applyAlignment="1">
      <alignment horizontal="center" vertical="center" wrapText="1"/>
    </xf>
    <xf numFmtId="42" fontId="7" fillId="0" borderId="5" xfId="2" applyFont="1" applyBorder="1" applyAlignment="1">
      <alignment vertical="center" wrapText="1"/>
    </xf>
    <xf numFmtId="42" fontId="7" fillId="0" borderId="1" xfId="2" applyFont="1" applyBorder="1" applyAlignment="1">
      <alignment vertical="center"/>
    </xf>
    <xf numFmtId="167" fontId="7" fillId="0" borderId="1" xfId="3" applyNumberFormat="1" applyFont="1" applyFill="1" applyBorder="1" applyAlignment="1">
      <alignment horizontal="center" vertical="center"/>
    </xf>
    <xf numFmtId="0" fontId="7" fillId="0" borderId="0" xfId="0" applyFont="1"/>
    <xf numFmtId="0" fontId="6" fillId="2" borderId="1" xfId="0" applyFont="1" applyFill="1" applyBorder="1"/>
    <xf numFmtId="0" fontId="6" fillId="5" borderId="1" xfId="0" applyFont="1" applyFill="1" applyBorder="1" applyAlignment="1">
      <alignment horizontal="center" vertical="center" wrapText="1"/>
    </xf>
    <xf numFmtId="167" fontId="0" fillId="0" borderId="0" xfId="0" applyNumberFormat="1"/>
    <xf numFmtId="42" fontId="0" fillId="0" borderId="0" xfId="0" applyNumberFormat="1"/>
    <xf numFmtId="168" fontId="0" fillId="0" borderId="0" xfId="0" applyNumberFormat="1"/>
    <xf numFmtId="42" fontId="8" fillId="2" borderId="1" xfId="2" applyNumberFormat="1" applyFont="1" applyFill="1" applyBorder="1" applyAlignment="1">
      <alignment horizontal="right" vertical="center"/>
    </xf>
    <xf numFmtId="167" fontId="7" fillId="0" borderId="1" xfId="3" applyNumberFormat="1" applyFont="1" applyBorder="1" applyAlignment="1">
      <alignment horizontal="center" vertical="center"/>
    </xf>
    <xf numFmtId="165" fontId="0" fillId="0" borderId="2" xfId="1" applyNumberFormat="1" applyFont="1" applyBorder="1" applyAlignment="1">
      <alignment horizontal="center" vertical="center"/>
    </xf>
    <xf numFmtId="165" fontId="0" fillId="0" borderId="3" xfId="1" applyNumberFormat="1" applyFont="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6" fillId="5"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6" borderId="3" xfId="0" applyFont="1" applyFill="1" applyBorder="1" applyAlignment="1">
      <alignment horizontal="center" vertical="center" wrapText="1"/>
    </xf>
  </cellXfs>
  <cellStyles count="4">
    <cellStyle name="Moneda" xfId="1" builtinId="4"/>
    <cellStyle name="Moneda [0]" xfId="2" builtinId="7"/>
    <cellStyle name="Moneda 2" xfId="3" xr:uid="{1721C06D-9EF0-41FA-B291-38D79C70F74B}"/>
    <cellStyle name="Normal" xfId="0" builtinId="0"/>
  </cellStyles>
  <dxfs count="0"/>
  <tableStyles count="0" defaultTableStyle="TableStyleMedium2" defaultPivotStyle="PivotStyleLight16"/>
  <colors>
    <mruColors>
      <color rgb="FFF8EEEC"/>
      <color rgb="FFE5E8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CC6B6-C824-4615-BE35-A78A053C1FAE}">
  <sheetPr>
    <pageSetUpPr fitToPage="1"/>
  </sheetPr>
  <dimension ref="A1:G3"/>
  <sheetViews>
    <sheetView workbookViewId="0">
      <selection activeCell="C13" sqref="C13"/>
    </sheetView>
  </sheetViews>
  <sheetFormatPr baseColWidth="10" defaultRowHeight="15" x14ac:dyDescent="0.25"/>
  <cols>
    <col min="1" max="1" width="20" style="1" bestFit="1" customWidth="1"/>
    <col min="2" max="2" width="60.7109375" style="1" bestFit="1" customWidth="1"/>
    <col min="3" max="3" width="23.28515625" style="1" bestFit="1" customWidth="1"/>
    <col min="4" max="4" width="28.140625" style="1" customWidth="1"/>
    <col min="5" max="5" width="16.7109375" style="1" bestFit="1" customWidth="1"/>
    <col min="6" max="6" width="51.42578125" style="1" customWidth="1"/>
    <col min="7" max="7" width="13" style="1" bestFit="1" customWidth="1"/>
    <col min="8" max="16384" width="11.42578125" style="1"/>
  </cols>
  <sheetData>
    <row r="1" spans="1:7" s="2" customFormat="1" x14ac:dyDescent="0.25">
      <c r="A1" s="3" t="s">
        <v>1</v>
      </c>
      <c r="B1" s="3" t="s">
        <v>0</v>
      </c>
      <c r="C1" s="3" t="s">
        <v>3</v>
      </c>
      <c r="D1" s="3" t="s">
        <v>4</v>
      </c>
      <c r="E1" s="3" t="s">
        <v>5</v>
      </c>
      <c r="F1" s="3" t="s">
        <v>6</v>
      </c>
      <c r="G1" s="3" t="s">
        <v>2</v>
      </c>
    </row>
    <row r="2" spans="1:7" ht="49.5" customHeight="1" x14ac:dyDescent="0.25">
      <c r="A2" s="29" t="s">
        <v>8</v>
      </c>
      <c r="B2" s="27" t="s">
        <v>7</v>
      </c>
      <c r="C2" s="5" t="s">
        <v>9</v>
      </c>
      <c r="D2" s="4" t="s">
        <v>10</v>
      </c>
      <c r="E2" s="5">
        <v>3160014</v>
      </c>
      <c r="F2" s="4" t="s">
        <v>13</v>
      </c>
      <c r="G2" s="25">
        <v>50000000</v>
      </c>
    </row>
    <row r="3" spans="1:7" ht="54.75" customHeight="1" x14ac:dyDescent="0.25">
      <c r="A3" s="30"/>
      <c r="B3" s="28"/>
      <c r="C3" s="5" t="s">
        <v>11</v>
      </c>
      <c r="D3" s="4" t="s">
        <v>12</v>
      </c>
      <c r="E3" s="5">
        <v>4299927</v>
      </c>
      <c r="F3" s="4" t="s">
        <v>14</v>
      </c>
      <c r="G3" s="26"/>
    </row>
  </sheetData>
  <mergeCells count="3">
    <mergeCell ref="G2:G3"/>
    <mergeCell ref="B2:B3"/>
    <mergeCell ref="A2:A3"/>
  </mergeCells>
  <pageMargins left="0.7" right="0.7" top="0.75" bottom="0.75" header="0.3" footer="0.3"/>
  <pageSetup scale="5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A6EC64-6838-443A-8FAE-7665F508B743}">
  <dimension ref="A2:L8"/>
  <sheetViews>
    <sheetView tabSelected="1" zoomScale="90" zoomScaleNormal="90" workbookViewId="0">
      <selection activeCell="I10" sqref="I10"/>
    </sheetView>
  </sheetViews>
  <sheetFormatPr baseColWidth="10" defaultRowHeight="15" x14ac:dyDescent="0.25"/>
  <cols>
    <col min="1" max="1" width="6.140625" bestFit="1" customWidth="1"/>
    <col min="2" max="2" width="63" customWidth="1"/>
    <col min="3" max="3" width="10.5703125" customWidth="1"/>
    <col min="5" max="5" width="13.85546875" bestFit="1" customWidth="1"/>
    <col min="6" max="6" width="14.140625" bestFit="1" customWidth="1"/>
    <col min="7" max="7" width="18.7109375" bestFit="1" customWidth="1"/>
    <col min="8" max="8" width="13.85546875" bestFit="1" customWidth="1"/>
    <col min="9" max="9" width="14.140625" bestFit="1" customWidth="1"/>
    <col min="10" max="10" width="18.5703125" bestFit="1" customWidth="1"/>
    <col min="11" max="11" width="17.42578125" bestFit="1" customWidth="1"/>
    <col min="12" max="12" width="12.7109375" bestFit="1" customWidth="1"/>
  </cols>
  <sheetData>
    <row r="2" spans="1:12" x14ac:dyDescent="0.25">
      <c r="E2" s="31" t="s">
        <v>28</v>
      </c>
      <c r="F2" s="31"/>
      <c r="G2" s="31"/>
      <c r="H2" s="32" t="s">
        <v>26</v>
      </c>
      <c r="I2" s="32"/>
      <c r="J2" s="32"/>
      <c r="K2" s="33" t="s">
        <v>27</v>
      </c>
    </row>
    <row r="3" spans="1:12" ht="51" customHeight="1" x14ac:dyDescent="0.25">
      <c r="A3" s="9" t="s">
        <v>15</v>
      </c>
      <c r="B3" s="9" t="s">
        <v>16</v>
      </c>
      <c r="C3" s="9" t="s">
        <v>17</v>
      </c>
      <c r="D3" s="9" t="s">
        <v>18</v>
      </c>
      <c r="E3" s="19" t="s">
        <v>19</v>
      </c>
      <c r="F3" s="19" t="s">
        <v>20</v>
      </c>
      <c r="G3" s="19" t="s">
        <v>21</v>
      </c>
      <c r="H3" s="13" t="s">
        <v>19</v>
      </c>
      <c r="I3" s="13" t="s">
        <v>20</v>
      </c>
      <c r="J3" s="13" t="s">
        <v>21</v>
      </c>
      <c r="K3" s="34"/>
    </row>
    <row r="4" spans="1:12" ht="78.75" x14ac:dyDescent="0.25">
      <c r="A4" s="6">
        <v>1</v>
      </c>
      <c r="B4" s="7" t="s">
        <v>24</v>
      </c>
      <c r="C4" s="8" t="s">
        <v>22</v>
      </c>
      <c r="D4" s="8">
        <v>2</v>
      </c>
      <c r="E4" s="14">
        <v>6350000</v>
      </c>
      <c r="F4" s="15">
        <v>1206500</v>
      </c>
      <c r="G4" s="16">
        <f>(+E4+F4)*D4</f>
        <v>15113000</v>
      </c>
      <c r="H4" s="14">
        <v>3991805</v>
      </c>
      <c r="I4" s="15">
        <f>H4*19%</f>
        <v>758442.95</v>
      </c>
      <c r="J4" s="16">
        <f>(+H4+I4)*D4</f>
        <v>9500495.9000000004</v>
      </c>
      <c r="K4" s="24">
        <f>AVERAGE(G4,J4)</f>
        <v>12306747.949999999</v>
      </c>
    </row>
    <row r="5" spans="1:12" ht="101.25" x14ac:dyDescent="0.25">
      <c r="A5" s="6">
        <v>2</v>
      </c>
      <c r="B5" s="7" t="s">
        <v>25</v>
      </c>
      <c r="C5" s="8" t="s">
        <v>22</v>
      </c>
      <c r="D5" s="8">
        <v>6</v>
      </c>
      <c r="E5" s="14">
        <v>4150000</v>
      </c>
      <c r="F5" s="15">
        <v>788500</v>
      </c>
      <c r="G5" s="16">
        <f>(+E5+F5)*D5</f>
        <v>29631000</v>
      </c>
      <c r="H5" s="14">
        <v>5630848.8600000003</v>
      </c>
      <c r="I5" s="15">
        <f>H5*19%</f>
        <v>1069861.2834000001</v>
      </c>
      <c r="J5" s="16">
        <f>(+H5+I5)*D5</f>
        <v>40204260.860400006</v>
      </c>
      <c r="K5" s="24">
        <f>AVERAGE(G5,J5)</f>
        <v>34917630.430200003</v>
      </c>
      <c r="L5" s="20"/>
    </row>
    <row r="6" spans="1:12" x14ac:dyDescent="0.25">
      <c r="A6" s="10"/>
      <c r="B6" s="11"/>
      <c r="C6" s="12"/>
      <c r="D6" s="12"/>
      <c r="E6" s="17"/>
      <c r="F6" s="18" t="s">
        <v>23</v>
      </c>
      <c r="G6" s="23">
        <f>SUM(G4:G5)</f>
        <v>44744000</v>
      </c>
      <c r="H6" s="17"/>
      <c r="I6" s="18" t="s">
        <v>23</v>
      </c>
      <c r="J6" s="23">
        <f>SUM(J4:J5)</f>
        <v>49704756.760400005</v>
      </c>
      <c r="K6" s="23">
        <f>SUM(K4:K5)</f>
        <v>47224378.380199999</v>
      </c>
    </row>
    <row r="8" spans="1:12" x14ac:dyDescent="0.25">
      <c r="E8" s="21"/>
      <c r="G8" s="22"/>
    </row>
  </sheetData>
  <mergeCells count="3">
    <mergeCell ref="E2:G2"/>
    <mergeCell ref="H2:J2"/>
    <mergeCell ref="K2:K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Usos presupuestales</vt:lpstr>
      <vt:lpstr>Estudio mercado</vt:lpstr>
      <vt:lpstr>'Usos presupuestales'!Área_de_impresión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DEICY ALEDY RESTREPO CARMONA</dc:creator>
  <cp:lastModifiedBy>PNN -ADMIN</cp:lastModifiedBy>
  <cp:lastPrinted>2026-03-04T21:07:25Z</cp:lastPrinted>
  <dcterms:created xsi:type="dcterms:W3CDTF">2026-03-04T21:04:29Z</dcterms:created>
  <dcterms:modified xsi:type="dcterms:W3CDTF">2026-08-31T16:41:25Z</dcterms:modified>
</cp:coreProperties>
</file>