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d.docs.live.net/e2e627a475539eeb/Documentos/ANIM/procesos nacion/minima/2026/poliza arrendamiento sede/ajustes/"/>
    </mc:Choice>
  </mc:AlternateContent>
  <xr:revisionPtr revIDLastSave="17" documentId="8_{3D4686DB-77A8-4AD2-A284-110399C203B2}" xr6:coauthVersionLast="47" xr6:coauthVersionMax="47" xr10:uidLastSave="{12423563-A901-4A9D-A6E2-A87F11D6E8DE}"/>
  <bookViews>
    <workbookView xWindow="-120" yWindow="-120" windowWidth="20730" windowHeight="11040" tabRatio="839" xr2:uid="{00000000-000D-0000-FFFF-FFFF00000000}"/>
  </bookViews>
  <sheets>
    <sheet name="Matriz de Riesgos" sheetId="1" r:id="rId1"/>
    <sheet name="Hoja1" sheetId="7" r:id="rId2"/>
    <sheet name="Hoja2" sheetId="8" r:id="rId3"/>
    <sheet name="Hoja3" sheetId="9" r:id="rId4"/>
    <sheet name="Probabilidad del Riesgo " sheetId="3" r:id="rId5"/>
    <sheet name="Impacto de Riesgo" sheetId="2" r:id="rId6"/>
    <sheet name="Valoración del riesgo" sheetId="4" r:id="rId7"/>
    <sheet name="Categoria del Riesgo" sheetId="5" r:id="rId8"/>
    <sheet name="Tratamiento de los Riesgos " sheetId="6" r:id="rId9"/>
  </sheets>
  <externalReferences>
    <externalReference r:id="rId10"/>
  </externalReferences>
  <definedNames>
    <definedName name="_xlnm._FilterDatabase" localSheetId="0" hidden="1">'Matriz de Riesgos'!$B$3:$F$24</definedName>
    <definedName name="_xlnm.Print_Area" localSheetId="0">'Matriz de Riesgos'!$A$1:$Y$26</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5">'Impacto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7" i="1" l="1"/>
  <c r="R17" i="1" s="1"/>
  <c r="K17" i="1"/>
  <c r="L17" i="1" s="1"/>
  <c r="Q19" i="1"/>
  <c r="R19" i="1" s="1"/>
  <c r="K19" i="1"/>
  <c r="L19" i="1" s="1"/>
  <c r="Q15" i="1"/>
  <c r="R15" i="1" s="1"/>
  <c r="Q16" i="1"/>
  <c r="R16" i="1" s="1"/>
  <c r="Q18" i="1"/>
  <c r="R18" i="1" s="1"/>
  <c r="Q20" i="1"/>
  <c r="R20" i="1" s="1"/>
  <c r="Q21" i="1"/>
  <c r="R21" i="1" s="1"/>
  <c r="Q22" i="1"/>
  <c r="R22" i="1" s="1"/>
  <c r="Q23" i="1"/>
  <c r="R23" i="1" s="1"/>
  <c r="Q24" i="1"/>
  <c r="R24" i="1" s="1"/>
  <c r="K15" i="1"/>
  <c r="L15" i="1" s="1"/>
  <c r="K16" i="1"/>
  <c r="L16" i="1" s="1"/>
  <c r="K18" i="1"/>
  <c r="L18" i="1" s="1"/>
  <c r="K20" i="1"/>
  <c r="L20" i="1" s="1"/>
  <c r="K21" i="1"/>
  <c r="L21" i="1" s="1"/>
  <c r="K22" i="1"/>
  <c r="L22" i="1" s="1"/>
  <c r="K23" i="1"/>
  <c r="L23" i="1" s="1"/>
  <c r="K24" i="1"/>
  <c r="L24" i="1" s="1"/>
  <c r="K11" i="1"/>
  <c r="K12" i="1"/>
  <c r="K13" i="1"/>
  <c r="K14" i="1"/>
  <c r="K25" i="1"/>
  <c r="K6" i="1"/>
  <c r="K7" i="1"/>
  <c r="K8" i="1"/>
  <c r="K9" i="1"/>
  <c r="K10" i="1"/>
  <c r="K5" i="1"/>
  <c r="F24" i="4"/>
  <c r="C24" i="4"/>
  <c r="Q12" i="1" l="1"/>
  <c r="R12" i="1" s="1"/>
  <c r="L12" i="1"/>
  <c r="Q10" i="1"/>
  <c r="R10" i="1" s="1"/>
  <c r="L10" i="1"/>
  <c r="Q25" i="1"/>
  <c r="Q14" i="1"/>
  <c r="Q13" i="1"/>
  <c r="R13" i="1" s="1"/>
  <c r="Q11" i="1"/>
  <c r="Q9" i="1"/>
  <c r="Q8" i="1"/>
  <c r="Q7" i="1"/>
  <c r="L13" i="1"/>
  <c r="Q6" i="1" l="1"/>
  <c r="Q5" i="1"/>
  <c r="L5" i="1" l="1"/>
  <c r="R5" i="1"/>
  <c r="R25" i="1"/>
  <c r="L25"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4" i="1"/>
  <c r="L14" i="1"/>
  <c r="L11" i="1"/>
  <c r="R6" i="1" l="1"/>
  <c r="R7" i="1"/>
  <c r="R8" i="1"/>
  <c r="R9" i="1"/>
  <c r="R11" i="1"/>
  <c r="L6" i="1"/>
  <c r="L7" i="1"/>
  <c r="L8" i="1"/>
  <c r="L9" i="1"/>
</calcChain>
</file>

<file path=xl/sharedStrings.xml><?xml version="1.0" encoding="utf-8"?>
<sst xmlns="http://schemas.openxmlformats.org/spreadsheetml/2006/main" count="480" uniqueCount="258">
  <si>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</si>
  <si>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</si>
  <si>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</si>
  <si>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</si>
  <si>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</si>
  <si>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</si>
  <si>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</si>
  <si>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</si>
  <si>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</si>
  <si>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</si>
  <si>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</si>
  <si>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</si>
  <si>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</si>
  <si>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</si>
  <si>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</si>
  <si>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</si>
  <si>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</si>
  <si>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</si>
  <si>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</si>
  <si>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</si>
  <si>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</si>
  <si>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</si>
  <si>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</si>
  <si>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</si>
  <si>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</si>
  <si>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</si>
  <si>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</si>
  <si>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 xml:space="preserve">El diseño del Proceso de Contratación no permite satisfacer las necesidades de la Entidad.
</t>
  </si>
  <si>
    <t>Incumplimiento de los objetivos y las metas.</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</si>
  <si>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</si>
  <si>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</si>
  <si>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</si>
  <si>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</si>
  <si>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</si>
  <si>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</si>
  <si>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</si>
  <si>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La estructura de los requisitos habilitantes no se encuentran acorde para el proceso de Contratación y es posible no encontrar proponentes que los cumplan </t>
  </si>
  <si>
    <t>Retraso en la obtención del programa de seguros, incumpliendo los tiempos planeados</t>
  </si>
  <si>
    <t xml:space="preserve">Supervisando los estudios previos y los estudios del sector </t>
  </si>
  <si>
    <t>SR3</t>
  </si>
  <si>
    <t>Riegos económicos</t>
  </si>
  <si>
    <t>El valor del contrato no corresponde a los precios del mercado.</t>
  </si>
  <si>
    <t>Retraso en la estructura de los documentos del proceso.</t>
  </si>
  <si>
    <t xml:space="preserve">Supervisando los estudios de mercado y los estudios del sector </t>
  </si>
  <si>
    <t>SR4</t>
  </si>
  <si>
    <t>El Proceso de Contratación no cuenta con las condiciones que garanticen la transparencia, equidad y competencia entre los proponentes.</t>
  </si>
  <si>
    <t>restricción de ofertas, impidiendo a otras empresas entrar al proceso</t>
  </si>
  <si>
    <t>Realizar revisiones periódicas del proceso de contratación y estar dispuesto a realizar mejoras continuas en función de la retroalimentación y la experiencia acumulada</t>
  </si>
  <si>
    <t>SR5</t>
  </si>
  <si>
    <t>El estudio de mercado no permite identificar los aspectos de oferta y demanda del mercado respectivo</t>
  </si>
  <si>
    <t xml:space="preserve">Sobre costo en la asignación del presupuesto </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</si>
  <si>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</si>
  <si>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</si>
  <si>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</si>
  <si>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</si>
  <si>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</si>
  <si>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</si>
  <si>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</si>
  <si>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</si>
  <si>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</si>
  <si>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</si>
  <si>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</si>
  <si>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Incumplimiento de condiciones y/o requisitos habilitantes por parte de todos los proponentes que generen el rechazo de las ofertas o se encuentren incursos en alguna inhabilidad o incompatibilidad.</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</si>
  <si>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</si>
  <si>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</si>
  <si>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</si>
  <si>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</si>
  <si>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</si>
  <si>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</si>
  <si>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</si>
  <si>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</si>
  <si>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Riesgo de ofertas artificialmente bajas.</t>
  </si>
  <si>
    <t>Dificultades en al ejecución del Contrato, aumento de costos del contrato</t>
  </si>
  <si>
    <t>Estudio del sector y de mercado de una forma real y actualizada</t>
  </si>
  <si>
    <t>SR11</t>
  </si>
  <si>
    <t>No expedición de las pólizas por parte de la Compañía Aseguradora seleccionada, una vez adjudicado el proceso de contratación</t>
  </si>
  <si>
    <t>El mismo día en el cual el asegurador de manera formal indique su posicion de no suscribir las polizas del contrato de seguros.</t>
  </si>
  <si>
    <t>En ocasiones la nota de cobertura se expide por el adjudicatario de manera previa a la suscripción del contrato y expedición del RP.</t>
  </si>
  <si>
    <t>SR12</t>
  </si>
  <si>
    <t>No legalización del contrato por parte 
del contratista antes del inicio de las vigencias de las pólizas contratadas</t>
  </si>
  <si>
    <t>Retraso en la expedición de las 
pólizas contratadas</t>
  </si>
  <si>
    <t>Al cumplimiento de los requisitos de 
legalización por parte del contratista</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</si>
  <si>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</si>
  <si>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</si>
  <si>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</si>
  <si>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</si>
  <si>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</si>
  <si>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</si>
  <si>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</si>
  <si>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Cambios en las condiciones de los intereses asegurables posterior a la fecha de cierre del proceso</t>
  </si>
  <si>
    <t xml:space="preserve">Modificación de las cláusulas de las 
pólizas de mayor costo a contratar 
por la Entidad, para adecuarlas a las nuevas condiciones de los intereses asegurables. </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</si>
  <si>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</si>
  <si>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</si>
  <si>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</si>
  <si>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</si>
  <si>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</si>
  <si>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</si>
  <si>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Riesgo que no se presenten las garantías requeridas en los Documentos del Proceso de Contratación o que su presentación sea tardía</t>
  </si>
  <si>
    <t>Incumplimiento con el cronograma previsto para la celebración del contrato</t>
  </si>
  <si>
    <t xml:space="preserve">En la etapa de contratación </t>
  </si>
  <si>
    <t>En la etapa de ejecución del contrato</t>
  </si>
  <si>
    <t>Supervisando el tratamiento del riesgo</t>
  </si>
  <si>
    <t xml:space="preserve">Durante la etapa de contratación </t>
  </si>
  <si>
    <t>SR16</t>
  </si>
  <si>
    <t>Ejecución</t>
  </si>
  <si>
    <t>Incumplimiento de condiciones y/o requisitos habilitantes por parte de todos los proponentes que generen el rechazo 
de todas las ofertas</t>
  </si>
  <si>
    <t>Declaratoria de desierto del proceso 
de contratación</t>
  </si>
  <si>
    <t xml:space="preserve">Revocación de la póliza </t>
  </si>
  <si>
    <t>SR18</t>
  </si>
  <si>
    <t xml:space="preserve">Cambios políticos o reformas de las 
condiciones económicas del mercado a nivel mundial que conlleven a la anulación de los reaseguros contratados por la Compañías de Seguros adjudicataria </t>
  </si>
  <si>
    <t xml:space="preserve">Por ser un riesgo externo ajeno al contratista y a la Entidad Contratante, no 
podrían implementarse controles que prevengan la ocurrencia del riesgo </t>
  </si>
  <si>
    <t>No aplica por ser 
un riesgo externo</t>
  </si>
  <si>
    <t>N.A</t>
  </si>
  <si>
    <t>SR19</t>
  </si>
  <si>
    <t>Liquidación de la Compañía Aseguradora 
contratista por parte de un Ente de Control</t>
  </si>
  <si>
    <t>Terminación anticipada del Contrato de Seguros</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</si>
  <si>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</si>
  <si>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</si>
  <si>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</si>
  <si>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</si>
  <si>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</si>
  <si>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</si>
  <si>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</si>
  <si>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</si>
  <si>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</si>
  <si>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</si>
  <si>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Estipulación en el contrato de los precios, para acordar con la Aseguradora</t>
  </si>
  <si>
    <t>SR23</t>
  </si>
  <si>
    <t>Uso indebido de la información</t>
  </si>
  <si>
    <t>Afectación de la Entidad o los colaborades de la misma</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</si>
  <si>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</si>
  <si>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</si>
  <si>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</si>
  <si>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</si>
  <si>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</si>
  <si>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</si>
  <si>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</si>
  <si>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</si>
  <si>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</si>
  <si>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</si>
  <si>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</si>
  <si>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</si>
  <si>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</si>
  <si>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</si>
  <si>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Intermediario de Segruos</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</si>
  <si>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</si>
  <si>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</si>
  <si>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</si>
  <si>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</si>
  <si>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</si>
  <si>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</si>
  <si>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</si>
  <si>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</si>
  <si>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</si>
  <si>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</si>
  <si>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VALORACIÓN</t>
  </si>
  <si>
    <t>CARACTERÍSTICAS</t>
  </si>
  <si>
    <r>
      <rPr>
        <b/>
        <sz val="14"/>
        <rFont val="Calibri"/>
        <family val="2"/>
        <scheme val="minor"/>
      </rPr>
      <t xml:space="preserve">RARO  </t>
    </r>
    <r>
      <rPr>
        <sz val="14"/>
        <rFont val="Calibri"/>
        <family val="2"/>
        <scheme val="minor"/>
      </rPr>
      <t>(Puede ocurrir excepcionalmente)</t>
    </r>
  </si>
  <si>
    <t>ENTRE 0% Y 5%</t>
  </si>
  <si>
    <r>
      <t xml:space="preserve">Practicamente imposible de que ocurra en el contrato. </t>
    </r>
    <r>
      <rPr>
        <sz val="14"/>
        <rFont val="Calibri"/>
        <family val="2"/>
        <scheme val="minor"/>
      </rPr>
      <t>Ocurrió en al menos un contrato o proceso de características similares en los últimos 5 años o más.</t>
    </r>
  </si>
  <si>
    <r>
      <rPr>
        <b/>
        <sz val="14"/>
        <rFont val="Calibri"/>
        <family val="2"/>
        <scheme val="minor"/>
      </rPr>
      <t xml:space="preserve">IMPROBABLE </t>
    </r>
    <r>
      <rPr>
        <sz val="14"/>
        <rFont val="Calibri"/>
        <family val="2"/>
        <scheme val="minor"/>
      </rPr>
      <t>(Puede ocurrir ocasionalmente)</t>
    </r>
  </si>
  <si>
    <t>ENTRE 6% Y 15%</t>
  </si>
  <si>
    <r>
      <t xml:space="preserve">Poco probable que ocurra en el contrato. </t>
    </r>
    <r>
      <rPr>
        <sz val="14"/>
        <rFont val="Calibri"/>
        <family val="2"/>
        <scheme val="minor"/>
      </rPr>
      <t>Ocurrió en al menos un contrato o proceso de características similares en los últimos 4 años.</t>
    </r>
  </si>
  <si>
    <r>
      <t xml:space="preserve">POSIBLE  </t>
    </r>
    <r>
      <rPr>
        <sz val="14"/>
        <color theme="1"/>
        <rFont val="Calibri"/>
        <family val="2"/>
        <scheme val="minor"/>
      </rPr>
      <t>(Puede Ocurrir en cualquier momento futuro)</t>
    </r>
  </si>
  <si>
    <t>ENTRE 16% Y 49%</t>
  </si>
  <si>
    <r>
      <rPr>
        <b/>
        <sz val="14"/>
        <color theme="1"/>
        <rFont val="Calibri"/>
        <family val="2"/>
        <scheme val="minor"/>
      </rPr>
      <t>Es posible que ocurra en el contrato.</t>
    </r>
    <r>
      <rPr>
        <sz val="14"/>
        <color theme="1"/>
        <rFont val="Calibri"/>
        <family val="2"/>
        <scheme val="minor"/>
      </rPr>
      <t xml:space="preserve"> Ha ocurrido en al menos un contrato o proceso de características similares en los últimos 3 años.</t>
    </r>
  </si>
  <si>
    <r>
      <t xml:space="preserve">PROBABLE  </t>
    </r>
    <r>
      <rPr>
        <sz val="14"/>
        <color theme="1"/>
        <rFont val="Calibri"/>
        <family val="2"/>
        <scheme val="minor"/>
      </rPr>
      <t>(Probablemente va a ocurrir)</t>
    </r>
  </si>
  <si>
    <t>ENTRE 40% Y 75%.</t>
  </si>
  <si>
    <r>
      <rPr>
        <b/>
        <sz val="14"/>
        <color theme="1"/>
        <rFont val="Calibri"/>
        <family val="2"/>
        <scheme val="minor"/>
      </rPr>
      <t>Muy posible que ocurra en el contrato.</t>
    </r>
    <r>
      <rPr>
        <sz val="14"/>
        <color theme="1"/>
        <rFont val="Calibri"/>
        <family val="2"/>
        <scheme val="minor"/>
      </rPr>
      <t xml:space="preserve"> Ha ocurrido en al menos en un contrato o proceso de características similares en los últimos 2 años</t>
    </r>
  </si>
  <si>
    <r>
      <t xml:space="preserve">CASI CIERTO </t>
    </r>
    <r>
      <rPr>
        <sz val="14"/>
        <color theme="1"/>
        <rFont val="Calibri"/>
        <family val="2"/>
        <scheme val="minor"/>
      </rPr>
      <t>(Ocurre en la mayoría de circustancias)</t>
    </r>
  </si>
  <si>
    <t xml:space="preserve">MAYOR AL 75% </t>
  </si>
  <si>
    <r>
      <rPr>
        <b/>
        <sz val="14"/>
        <color theme="1"/>
        <rFont val="Calibri"/>
        <family val="2"/>
        <scheme val="minor"/>
      </rPr>
      <t xml:space="preserve"> Ocurrirá con alto nivel de certeza. </t>
    </r>
    <r>
      <rPr>
        <sz val="14"/>
        <color theme="1"/>
        <rFont val="Calibri"/>
        <family val="2"/>
        <scheme val="minor"/>
      </rPr>
      <t>Ha ocurrido en al menos un contrato o proceso de características similares en el último año.</t>
    </r>
  </si>
  <si>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</si>
  <si>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</si>
  <si>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</si>
  <si>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</si>
  <si>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</si>
  <si>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</si>
  <si>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</si>
  <si>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</si>
  <si>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</si>
  <si>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</si>
  <si>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</si>
  <si>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</si>
  <si>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</si>
  <si>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</si>
  <si>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</si>
  <si>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</si>
  <si>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</si>
  <si>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</si>
  <si>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</si>
  <si>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</si>
  <si>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</si>
  <si>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</si>
  <si>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SR3,SR4,SR5,SR9</t>
  </si>
  <si>
    <t>SR6,SR7,SR17</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</si>
  <si>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</si>
  <si>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</si>
  <si>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</si>
  <si>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</si>
  <si>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</si>
  <si>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</si>
  <si>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</si>
  <si>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</si>
  <si>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</si>
  <si>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</si>
  <si>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</si>
  <si>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</si>
  <si>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</si>
  <si>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</si>
  <si>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</si>
  <si>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</si>
  <si>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</si>
  <si>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</si>
  <si>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</si>
  <si>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</si>
  <si>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Dentro de los 8 días hábiles siguientes a la suscripción del contrato.</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</si>
  <si>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</si>
  <si>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</si>
  <si>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</si>
  <si>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</si>
  <si>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</si>
  <si>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</si>
  <si>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Entidad e INT DE SEGUROS</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</si>
  <si>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</si>
  <si>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</si>
  <si>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</si>
  <si>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</si>
  <si>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SR1, SR8</t>
  </si>
  <si>
    <t>SR10, SR12, SR13, SR15,SR16, SR18,SR19,SR20,SR21,SR22</t>
  </si>
  <si>
    <t>SR11, SR14, SR23</t>
  </si>
  <si>
    <t>VALORACIÓN DE LOS RIESGOS INHERENTE DEL PROCESO</t>
  </si>
  <si>
    <t>Evaluar los objetivos y metas, con el fin de tener clara la necesidad de contratación la cual debe ser acorde con los requisitos, requerimientos y especificaciones del contrato en temas jurídicos, financieros y técnicos</t>
  </si>
  <si>
    <t>Realizar un buen análisis del sector, con el fin de conocer las condiciones de las empresas que tengan una real capacidad de participar, permitiendo que la estructura del proceso se enmarque en las características de éstas.</t>
  </si>
  <si>
    <t>A través del estudio de mercado se garantiza que la información utilizada para establecer el precio del contrato, estará actualizada reflejando los cambios recientes en las condiciones del mercado.</t>
  </si>
  <si>
    <t>Los criterios habilitantes y de evaluación deben ser claros, objetivos y comunicados de manera transparente a todos los proponentes. Se debe permitir que las empresas interesadas realicen observaciones, las cuales deben ser analizadas en detalle.</t>
  </si>
  <si>
    <t>Un estudio de mercado está limitado en el tiempo, por lo que puede volverse obsoleto rápidamente si no se actualiza regularmente. Es así que en el estudio de mercado se debe utilizar diversas fuentes de datos, considerar escenarios futuros y mantenerse informado sobre los cambios en el entorno empresarial</t>
  </si>
  <si>
    <t>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</si>
  <si>
    <t>Procurar que la estructura de los documenrtos del proceso se encuentre ajustada a la realidad, permitiendo la mayor participación de empresas que tengan una real capacidad de hacerlo.</t>
  </si>
  <si>
    <t>Capacitar a los empleados involucrados en el proceso de contratación sobre los riesgos de colusión y la importancia de mantener la integridad del proceso. Así mismo desarrollar criterios de evaluación objetivos y claros para seleccionar a los proveedores</t>
  </si>
  <si>
    <t>Requerir al proponente y solicitarle las explicaciones del valor ofertado, con el fin de establecer si es posible adjudicar el contrato</t>
  </si>
  <si>
    <t>Establecer claramente en los documentos del proceso de contratación, las sanciones y consecuencias a las que se vería expuesto el adjudicatario por la no expedición de las pólizas</t>
  </si>
  <si>
    <t>Requerir dentro del proceso una garantía de seriedad de la oferta o cualquier mecanismo de cobertura, con el fin que asuma las consecuencias de la materialización del Riesgo</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</si>
  <si>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</si>
  <si>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Dentro de la etapa de planeación deben quedar las sanciones y/o consecuencias por el incumplimiento del contrato. A través de a revisión 
del cumplimiento de  todas y cada una de las  obligaciones pactadas 
en el contrato.</t>
  </si>
  <si>
    <t>Seguimiento a la legislación tributaria que emita el gobierno colombiano</t>
  </si>
  <si>
    <t xml:space="preserve"> Verificar que el contratista utilice la información dada por la Entidad de manera correcta</t>
  </si>
  <si>
    <t>No aplica por ser  un riesgo externo</t>
  </si>
  <si>
    <t>Mediante el análisis de  los motivos que dieron  lugar a la declaratoria  de desierta. Igualmente,  a través de la revisión y  respuesta a las  observaciones 
presentadas por los  interesados durante el  proceso de contratación</t>
  </si>
  <si>
    <t>MATRIZ DE RIESGOS PÓLIZA DE SEGUROS CONTRATO DE ARRENDAMIENTO - AGENCIA NACIONAL INMOBILIARIA VIRGILIO BARCO VARGAS</t>
  </si>
  <si>
    <t>Estructuración de la invitación garantizando que sean objetivos, claros, precisos, con el fin de garantizar que los interesados tengan reglas claras procurando no incurrir en interpretaciones o en errores.</t>
  </si>
  <si>
    <t>Establecer claramente en la invitación, los requisitos de legalización y el término para su cumplimiento por parte del contratista</t>
  </si>
  <si>
    <t>Durante la etapa 
precontractual del 
proceso y en la invitación</t>
  </si>
  <si>
    <t>Revisión de la nota de cobertura en el momento que se suscribe el contrato y validación de requisitos estipulados en la invitación para la expedición del registro presupuestal.</t>
  </si>
  <si>
    <t>Establecer dentro del contrato clausulas penal y multa, con el fin que asuma las consecuencias de la materialización del Riesgo</t>
  </si>
  <si>
    <t>El mismo día de la 
apertura del  
proceso de 
contratación al contar con la respuesta a las observaciones presentadas a la invitación</t>
  </si>
  <si>
    <t>Revisión de las condiciones jurídicas, técnicas, financieras y operacionales
habilitantes y revisión de la invitación para verificar que las mismas son claras, precisas y no inducen a error</t>
  </si>
  <si>
    <t>Por medio del intermediario de seguros establecer de manera clara que aseguradora podra continuar con la cobertura y de esta manera garantizar si es necesario una cesion del contrato o un nuevo proceso de adquisicion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</si>
</sst>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quot;$&quot;\ * #,##0.00_);_(&quot;$&quot;\ * \(#,##0.00\);_(&quot;$&quot;\ * &quot;-&quot;??_);_(@_)"/>
    <numFmt numFmtId="166" formatCode="&quot;$&quot;#,##0.00"/>
  </numFmts>
  <fonts count="29" x14ac:knownFonts="1">
    <font>
      <sz val="11"/>
      <color theme="1"/>
      <name val="Calibri"/>
      <family val="2"/>
      <scheme val="minor"/>
    </font>
    <font>
      <sz val="12"/>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0"/>
      <color theme="1"/>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1"/>
      <color rgb="FF000000"/>
      <name val="Arial Narrow"/>
      <family val="2"/>
    </font>
    <font>
      <sz val="10"/>
      <color rgb="FF000000"/>
      <name val="Arial Narrow"/>
      <family val="2"/>
    </font>
    <font>
      <b/>
      <sz val="10"/>
      <color theme="1"/>
      <name val="Arial Narrow"/>
      <family val="2"/>
    </font>
    <font>
      <b/>
      <sz val="11"/>
      <color rgb="FF000000"/>
      <name val="Calibri"/>
      <family val="2"/>
      <scheme val="minor"/>
    </font>
    <font>
      <b/>
      <sz val="12"/>
      <color theme="1"/>
      <name val="Arial"/>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s>
  <cellStyleXfs count="8">
    <xf numFmtId="0" fontId="0" fillId="0" borderId="0"/>
    <xf numFmtId="165" fontId="14" fillId="0" borderId="0" applyFont="0" applyFill="0" applyBorder="0" applyAlignment="0" applyProtection="0"/>
    <xf numFmtId="0" fontId="15" fillId="9" borderId="20" applyNumberFormat="0" applyProtection="0">
      <alignment horizontal="left" vertical="center"/>
    </xf>
    <xf numFmtId="0" fontId="16" fillId="0" borderId="0" applyNumberFormat="0" applyFill="0" applyBorder="0" applyProtection="0">
      <alignment horizontal="left" vertical="center"/>
    </xf>
    <xf numFmtId="0" fontId="17" fillId="0" borderId="0" applyFill="0" applyBorder="0" applyProtection="0">
      <alignment horizontal="left"/>
    </xf>
    <xf numFmtId="9" fontId="18" fillId="0" borderId="0" applyFill="0" applyBorder="0" applyProtection="0">
      <alignment horizontal="center" vertical="center"/>
    </xf>
    <xf numFmtId="0" fontId="19" fillId="0" borderId="0" applyFill="0" applyBorder="0" applyProtection="0">
      <alignment horizontal="center"/>
    </xf>
    <xf numFmtId="3" fontId="19" fillId="0" borderId="21" applyFill="0" applyProtection="0">
      <alignment horizontal="center"/>
    </xf>
  </cellStyleXfs>
  <cellXfs count="137">
    <xf numFmtId="0" fontId="0" fillId="0" borderId="0" xfId="0"/>
    <xf numFmtId="0" fontId="0" fillId="0" borderId="0" xfId="0" applyAlignment="1">
      <alignment horizontal="center"/>
    </xf>
    <xf numFmtId="0" fontId="2"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2" borderId="1" xfId="0" applyFont="1" applyFill="1" applyBorder="1" applyAlignment="1">
      <alignment horizontal="center"/>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11" fillId="0" borderId="0" xfId="0" applyFont="1"/>
    <xf numFmtId="0" fontId="11" fillId="0" borderId="0" xfId="0" applyFont="1" applyAlignment="1">
      <alignment horizontal="center" vertical="center" textRotation="90" wrapText="1"/>
    </xf>
    <xf numFmtId="0" fontId="11" fillId="3" borderId="10" xfId="0" applyFont="1" applyFill="1" applyBorder="1" applyAlignment="1">
      <alignment horizontal="center" vertical="center" textRotation="90" wrapText="1"/>
    </xf>
    <xf numFmtId="0" fontId="13" fillId="3" borderId="10" xfId="0" applyFont="1" applyFill="1" applyBorder="1" applyAlignment="1">
      <alignment horizontal="center" vertical="center" textRotation="90" wrapText="1"/>
    </xf>
    <xf numFmtId="0" fontId="11" fillId="0" borderId="0" xfId="0" applyFont="1" applyAlignment="1">
      <alignment horizontal="center" vertical="center" wrapText="1"/>
    </xf>
    <xf numFmtId="0" fontId="11" fillId="0" borderId="2" xfId="0" applyFont="1" applyBorder="1" applyAlignment="1">
      <alignment horizontal="center" vertical="center" textRotation="90" wrapText="1"/>
    </xf>
    <xf numFmtId="1" fontId="11" fillId="0" borderId="0" xfId="0" applyNumberFormat="1" applyFont="1"/>
    <xf numFmtId="0" fontId="11" fillId="0" borderId="0" xfId="0" applyFont="1" applyAlignment="1">
      <alignment textRotation="90"/>
    </xf>
    <xf numFmtId="0" fontId="11" fillId="3" borderId="9" xfId="0" applyFont="1" applyFill="1" applyBorder="1" applyAlignment="1">
      <alignment horizontal="center" vertical="center" textRotation="90" wrapText="1"/>
    </xf>
    <xf numFmtId="0" fontId="13" fillId="3" borderId="11" xfId="0" applyFont="1" applyFill="1" applyBorder="1" applyAlignment="1">
      <alignment horizontal="center" vertical="center" textRotation="90"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textRotation="90"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0" borderId="0" xfId="0" applyFont="1" applyAlignment="1">
      <alignment wrapText="1"/>
    </xf>
    <xf numFmtId="1" fontId="13" fillId="3" borderId="10" xfId="0" applyNumberFormat="1" applyFont="1" applyFill="1" applyBorder="1" applyAlignment="1">
      <alignment horizontal="center" vertical="center" textRotation="90" wrapText="1"/>
    </xf>
    <xf numFmtId="0" fontId="6" fillId="2" borderId="17" xfId="0" applyFont="1" applyFill="1" applyBorder="1" applyAlignment="1">
      <alignment horizontal="center"/>
    </xf>
    <xf numFmtId="0" fontId="0" fillId="0" borderId="16" xfId="0" applyBorder="1" applyAlignment="1">
      <alignment horizontal="center"/>
    </xf>
    <xf numFmtId="10" fontId="0" fillId="0" borderId="16" xfId="0" applyNumberFormat="1" applyBorder="1" applyAlignment="1">
      <alignment horizontal="center"/>
    </xf>
    <xf numFmtId="0" fontId="11" fillId="0" borderId="0" xfId="0" applyFont="1" applyAlignment="1">
      <alignment horizontal="center"/>
    </xf>
    <xf numFmtId="0" fontId="11" fillId="0" borderId="25" xfId="0" applyFont="1" applyBorder="1" applyAlignment="1">
      <alignment horizontal="center" vertical="center" wrapText="1"/>
    </xf>
    <xf numFmtId="0" fontId="11" fillId="0" borderId="26" xfId="0" applyFont="1" applyBorder="1" applyAlignment="1">
      <alignment horizontal="center" vertical="center" textRotation="90" wrapText="1"/>
    </xf>
    <xf numFmtId="0" fontId="11" fillId="0" borderId="27" xfId="0" applyFont="1" applyBorder="1" applyAlignment="1">
      <alignment horizontal="center" vertical="center" textRotation="90" wrapText="1"/>
    </xf>
    <xf numFmtId="0" fontId="11" fillId="0" borderId="26" xfId="0" applyFont="1" applyBorder="1" applyAlignment="1">
      <alignment horizontal="center" vertical="center" wrapText="1"/>
    </xf>
    <xf numFmtId="1" fontId="11" fillId="0" borderId="26" xfId="0" applyNumberFormat="1" applyFont="1" applyBorder="1" applyAlignment="1">
      <alignment horizontal="center" vertical="center" wrapText="1"/>
    </xf>
    <xf numFmtId="3" fontId="20" fillId="0" borderId="0" xfId="0" applyNumberFormat="1" applyFont="1"/>
    <xf numFmtId="164" fontId="21" fillId="0" borderId="0" xfId="0" applyNumberFormat="1" applyFont="1"/>
    <xf numFmtId="3" fontId="0" fillId="0" borderId="0" xfId="0" applyNumberFormat="1" applyAlignment="1">
      <alignment horizontal="center"/>
    </xf>
    <xf numFmtId="3" fontId="22" fillId="0" borderId="0" xfId="0" applyNumberFormat="1" applyFont="1"/>
    <xf numFmtId="3" fontId="24" fillId="0" borderId="0" xfId="0" applyNumberFormat="1" applyFont="1"/>
    <xf numFmtId="0" fontId="5" fillId="7"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3" fillId="0" borderId="0" xfId="0" applyFont="1"/>
    <xf numFmtId="0" fontId="7" fillId="2" borderId="15" xfId="0" applyFont="1" applyFill="1" applyBorder="1" applyAlignment="1">
      <alignment horizontal="center" vertical="center"/>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166" fontId="23" fillId="0" borderId="0" xfId="0" applyNumberFormat="1" applyFont="1"/>
    <xf numFmtId="166" fontId="0" fillId="0" borderId="16" xfId="1" applyNumberFormat="1" applyFont="1" applyBorder="1" applyAlignment="1">
      <alignment horizontal="right"/>
    </xf>
    <xf numFmtId="0" fontId="11" fillId="0" borderId="31"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33" xfId="0" applyFont="1" applyBorder="1" applyAlignment="1">
      <alignment horizontal="center" vertical="center" textRotation="90" wrapText="1"/>
    </xf>
    <xf numFmtId="0" fontId="11" fillId="0" borderId="28" xfId="0" applyFont="1" applyBorder="1" applyAlignment="1">
      <alignment horizontal="center" vertical="center" textRotation="90"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8" xfId="0" applyFont="1" applyBorder="1" applyAlignment="1">
      <alignment horizontal="center" vertical="center" wrapText="1"/>
    </xf>
    <xf numFmtId="0" fontId="11" fillId="6" borderId="31" xfId="0" applyFont="1" applyFill="1" applyBorder="1" applyAlignment="1">
      <alignment horizontal="left" vertical="center" wrapText="1"/>
    </xf>
    <xf numFmtId="0" fontId="11" fillId="6" borderId="35" xfId="0" applyFont="1" applyFill="1" applyBorder="1" applyAlignment="1">
      <alignment horizontal="left" vertical="center" wrapText="1"/>
    </xf>
    <xf numFmtId="0" fontId="11" fillId="8" borderId="31" xfId="0" applyFont="1" applyFill="1" applyBorder="1" applyAlignment="1">
      <alignment horizontal="left" vertical="center" wrapText="1"/>
    </xf>
    <xf numFmtId="0" fontId="11" fillId="8" borderId="35" xfId="0" applyFont="1" applyFill="1" applyBorder="1" applyAlignment="1">
      <alignment horizontal="left" vertical="center" wrapText="1"/>
    </xf>
    <xf numFmtId="0" fontId="11" fillId="0" borderId="35" xfId="0" applyFont="1" applyBorder="1" applyAlignment="1">
      <alignment horizontal="center" vertical="center" wrapText="1"/>
    </xf>
    <xf numFmtId="1" fontId="11" fillId="0" borderId="31" xfId="0" applyNumberFormat="1" applyFont="1"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31" xfId="0" applyFont="1" applyBorder="1" applyAlignment="1">
      <alignment horizontal="left" vertical="center" wrapText="1"/>
    </xf>
    <xf numFmtId="0" fontId="11" fillId="0" borderId="35" xfId="0" applyFont="1" applyBorder="1" applyAlignment="1">
      <alignment horizontal="left" vertical="center" wrapText="1"/>
    </xf>
    <xf numFmtId="0" fontId="11" fillId="0" borderId="29" xfId="0" applyFont="1" applyBorder="1" applyAlignment="1">
      <alignment horizontal="center" vertical="center" textRotation="90" wrapText="1"/>
    </xf>
    <xf numFmtId="0" fontId="11" fillId="0" borderId="32" xfId="0" applyFont="1" applyBorder="1" applyAlignment="1">
      <alignment horizontal="left" vertical="center" wrapText="1"/>
    </xf>
    <xf numFmtId="0" fontId="1" fillId="3" borderId="1" xfId="0" applyFont="1" applyFill="1" applyBorder="1" applyAlignment="1">
      <alignment horizontal="left" vertical="center" wrapText="1"/>
    </xf>
    <xf numFmtId="0" fontId="11" fillId="12" borderId="31" xfId="0" applyFont="1" applyFill="1" applyBorder="1" applyAlignment="1">
      <alignment horizontal="left" vertical="center" wrapText="1"/>
    </xf>
    <xf numFmtId="0" fontId="11" fillId="3" borderId="26" xfId="0" applyFont="1" applyFill="1" applyBorder="1" applyAlignment="1">
      <alignment horizontal="center" vertical="center" textRotation="90" wrapText="1"/>
    </xf>
    <xf numFmtId="0" fontId="11" fillId="13" borderId="26" xfId="0" applyFont="1" applyFill="1" applyBorder="1" applyAlignment="1">
      <alignment horizontal="center" vertical="center" textRotation="90" wrapText="1"/>
    </xf>
    <xf numFmtId="0" fontId="11" fillId="13" borderId="2" xfId="0" applyFont="1" applyFill="1" applyBorder="1" applyAlignment="1">
      <alignment horizontal="center" vertical="center" textRotation="90" wrapText="1"/>
    </xf>
    <xf numFmtId="0" fontId="11" fillId="13" borderId="33" xfId="0" applyFont="1" applyFill="1" applyBorder="1" applyAlignment="1">
      <alignment horizontal="center" vertical="center" textRotation="90" wrapText="1"/>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7" borderId="3" xfId="0" applyFont="1" applyFill="1" applyBorder="1" applyAlignment="1">
      <alignment horizontal="center" vertical="center"/>
    </xf>
    <xf numFmtId="0" fontId="9" fillId="11" borderId="1" xfId="0" applyFont="1" applyFill="1" applyBorder="1" applyAlignment="1">
      <alignment horizontal="center" vertical="center"/>
    </xf>
    <xf numFmtId="0" fontId="3" fillId="11"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26" fillId="2" borderId="1" xfId="0" applyFont="1" applyFill="1" applyBorder="1" applyAlignment="1">
      <alignment horizontal="center" vertical="center"/>
    </xf>
    <xf numFmtId="0" fontId="26" fillId="2" borderId="3" xfId="0" applyFont="1" applyFill="1" applyBorder="1" applyAlignment="1">
      <alignment horizontal="center" vertical="center"/>
    </xf>
    <xf numFmtId="0" fontId="27" fillId="10" borderId="3" xfId="0" applyFont="1" applyFill="1" applyBorder="1" applyAlignment="1">
      <alignment horizontal="center" vertical="center"/>
    </xf>
    <xf numFmtId="0" fontId="27" fillId="10" borderId="4" xfId="0" applyFont="1" applyFill="1" applyBorder="1" applyAlignment="1">
      <alignment vertical="center"/>
    </xf>
    <xf numFmtId="0" fontId="27" fillId="5" borderId="1" xfId="0" applyFont="1" applyFill="1" applyBorder="1" applyAlignment="1">
      <alignment horizontal="center" vertical="center"/>
    </xf>
    <xf numFmtId="0" fontId="28" fillId="7" borderId="3" xfId="0" applyFont="1" applyFill="1" applyBorder="1" applyAlignment="1">
      <alignment horizontal="center" vertical="center"/>
    </xf>
    <xf numFmtId="0" fontId="27" fillId="7" borderId="3" xfId="0" applyFont="1" applyFill="1" applyBorder="1" applyAlignment="1">
      <alignment horizontal="center" vertical="center"/>
    </xf>
    <xf numFmtId="0" fontId="28" fillId="11" borderId="3" xfId="0" applyFont="1" applyFill="1" applyBorder="1" applyAlignment="1">
      <alignment horizontal="center" vertical="center"/>
    </xf>
    <xf numFmtId="0" fontId="27" fillId="11" borderId="3" xfId="0" applyFont="1" applyFill="1" applyBorder="1" applyAlignment="1">
      <alignment horizontal="center" vertical="center"/>
    </xf>
    <xf numFmtId="0" fontId="11" fillId="0" borderId="25" xfId="0" applyFont="1" applyBorder="1" applyAlignment="1">
      <alignment horizontal="left" vertical="top" wrapText="1"/>
    </xf>
    <xf numFmtId="0" fontId="11" fillId="0" borderId="12" xfId="0" applyFont="1" applyBorder="1" applyAlignment="1">
      <alignment horizontal="left" vertical="top" wrapText="1"/>
    </xf>
    <xf numFmtId="0" fontId="11" fillId="0" borderId="34" xfId="0" applyFont="1" applyBorder="1" applyAlignment="1">
      <alignment horizontal="left" vertical="top" wrapText="1"/>
    </xf>
    <xf numFmtId="0" fontId="12" fillId="4" borderId="8" xfId="0" applyFont="1" applyFill="1" applyBorder="1" applyAlignment="1">
      <alignment horizontal="center" vertical="center" textRotation="90" wrapText="1"/>
    </xf>
    <xf numFmtId="0" fontId="12" fillId="4" borderId="11" xfId="0" applyFont="1" applyFill="1" applyBorder="1" applyAlignment="1">
      <alignment horizontal="center" vertical="center" textRotation="90" wrapText="1"/>
    </xf>
    <xf numFmtId="0" fontId="12" fillId="4" borderId="38" xfId="0" applyFont="1" applyFill="1" applyBorder="1" applyAlignment="1">
      <alignment horizontal="center" vertical="center" wrapText="1"/>
    </xf>
    <xf numFmtId="0" fontId="12" fillId="4" borderId="35" xfId="0" applyFont="1" applyFill="1" applyBorder="1" applyAlignment="1">
      <alignment horizontal="center" vertical="center" wrapText="1"/>
    </xf>
    <xf numFmtId="0" fontId="12" fillId="4" borderId="36" xfId="0" applyFont="1" applyFill="1" applyBorder="1" applyAlignment="1">
      <alignment horizontal="center" vertical="center" wrapText="1"/>
    </xf>
    <xf numFmtId="0" fontId="12" fillId="4" borderId="37" xfId="0" applyFont="1" applyFill="1" applyBorder="1" applyAlignment="1">
      <alignment horizontal="center" vertical="center" wrapText="1"/>
    </xf>
    <xf numFmtId="0" fontId="12" fillId="4" borderId="6"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wrapText="1"/>
    </xf>
    <xf numFmtId="0" fontId="12" fillId="4" borderId="7" xfId="0" applyFont="1" applyFill="1" applyBorder="1" applyAlignment="1">
      <alignment horizontal="center" vertical="center" textRotation="90" wrapText="1"/>
    </xf>
    <xf numFmtId="0" fontId="12" fillId="4" borderId="10" xfId="0" applyFont="1" applyFill="1" applyBorder="1" applyAlignment="1">
      <alignment horizontal="center" vertical="center" textRotation="90" wrapText="1"/>
    </xf>
    <xf numFmtId="1" fontId="12" fillId="4" borderId="7" xfId="0" applyNumberFormat="1" applyFont="1" applyFill="1" applyBorder="1" applyAlignment="1">
      <alignment horizontal="center" vertical="center" textRotation="90" wrapText="1"/>
    </xf>
    <xf numFmtId="1" fontId="12" fillId="4" borderId="10" xfId="0" applyNumberFormat="1" applyFont="1" applyFill="1" applyBorder="1" applyAlignment="1">
      <alignment horizontal="center" vertical="center" textRotation="90" wrapText="1"/>
    </xf>
    <xf numFmtId="0" fontId="24" fillId="8" borderId="22" xfId="0" applyFont="1" applyFill="1" applyBorder="1" applyAlignment="1">
      <alignment horizontal="center" vertical="center" wrapText="1"/>
    </xf>
    <xf numFmtId="0" fontId="24" fillId="8" borderId="2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7" fillId="2" borderId="1" xfId="0" applyFont="1" applyFill="1" applyBorder="1" applyAlignment="1">
      <alignment horizontal="center" vertical="center" textRotation="90"/>
    </xf>
    <xf numFmtId="0" fontId="5" fillId="0" borderId="0" xfId="0" applyFont="1" applyAlignment="1">
      <alignment horizontal="center" vertical="center"/>
    </xf>
    <xf numFmtId="0" fontId="7" fillId="2" borderId="15" xfId="0" applyFont="1" applyFill="1" applyBorder="1" applyAlignment="1">
      <alignment horizontal="center" vertical="center"/>
    </xf>
    <xf numFmtId="0" fontId="7" fillId="2" borderId="30" xfId="0" applyFont="1" applyFill="1" applyBorder="1" applyAlignment="1">
      <alignment horizontal="center" vertic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19" xfId="0" applyFont="1" applyFill="1" applyBorder="1" applyAlignment="1">
      <alignment horizontal="center"/>
    </xf>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3" xfId="0" applyFont="1" applyFill="1" applyBorder="1" applyAlignment="1">
      <alignment horizontal="center" vertical="center" textRotation="90"/>
    </xf>
    <xf numFmtId="0" fontId="6" fillId="2" borderId="5" xfId="0" applyFont="1" applyFill="1" applyBorder="1" applyAlignment="1">
      <alignment horizontal="center" vertical="center" textRotation="90"/>
    </xf>
    <xf numFmtId="0" fontId="0" fillId="0" borderId="0" xfId="0" applyAlignment="1">
      <alignment horizontal="center"/>
    </xf>
    <xf numFmtId="0" fontId="27" fillId="10" borderId="3" xfId="0" applyFont="1" applyFill="1" applyBorder="1" applyAlignment="1">
      <alignment horizontal="center" vertical="center"/>
    </xf>
    <xf numFmtId="0" fontId="27" fillId="10" borderId="4" xfId="0" applyFont="1" applyFill="1" applyBorder="1" applyAlignment="1">
      <alignment horizontal="center" vertical="center"/>
    </xf>
  </cellXfs>
  <cellStyles count="8">
    <cellStyle name="Activity" xfId="4" xr:uid="{00000000-0005-0000-0000-000000000000}"/>
    <cellStyle name="Label" xfId="3" xr:uid="{00000000-0005-0000-0000-000001000000}"/>
    <cellStyle name="Moneda" xfId="1" builtinId="4"/>
    <cellStyle name="Normal" xfId="0" builtinId="0"/>
    <cellStyle name="Percent Complete" xfId="5" xr:uid="{00000000-0005-0000-0000-000004000000}"/>
    <cellStyle name="Period Headers" xfId="7" xr:uid="{00000000-0005-0000-0000-000005000000}"/>
    <cellStyle name="Period Highlight Control" xfId="2" xr:uid="{00000000-0005-0000-0000-000006000000}"/>
    <cellStyle name="Project Headers" xfId="6" xr:uid="{00000000-0005-0000-0000-000008000000}"/>
  </cellStyles>
  <dxfs count="5">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X51"/>
  <sheetViews>
    <sheetView showGridLines="0" tabSelected="1" zoomScale="70" zoomScaleNormal="70" zoomScaleSheetLayoutView="150" workbookViewId="0">
      <pane xSplit="8" ySplit="4" topLeftCell="I20" activePane="bottomRight" state="frozen"/>
      <selection pane="topRight" activeCell="I1" sqref="I1"/>
      <selection pane="bottomLeft" activeCell="A5" sqref="A5"/>
      <selection pane="bottomRight" activeCell="G20" sqref="G20"/>
    </sheetView>
  </sheetViews>
  <sheetFormatPr baseColWidth="10" defaultColWidth="6.7109375" defaultRowHeight="12.75" x14ac:dyDescent="0.2"/>
  <cols>
    <col min="1" max="1" width="1.85546875" style="10" customWidth="1"/>
    <col min="2" max="2" width="6" style="10" customWidth="1"/>
    <col min="3" max="5" width="4.7109375" style="10" customWidth="1"/>
    <col min="6" max="6" width="6" style="10" customWidth="1"/>
    <col min="7" max="7" width="32.140625" style="31" customWidth="1"/>
    <col min="8" max="8" width="27.85546875" style="10" customWidth="1"/>
    <col min="9" max="10" width="4.42578125" style="10" bestFit="1" customWidth="1"/>
    <col min="11" max="11" width="5.28515625" style="16" customWidth="1"/>
    <col min="12" max="12" width="6.7109375" style="10"/>
    <col min="13" max="13" width="14.85546875" style="10" customWidth="1"/>
    <col min="14" max="14" width="33.7109375" style="17" customWidth="1"/>
    <col min="15" max="15" width="3.28515625" style="10" bestFit="1" customWidth="1"/>
    <col min="16" max="16" width="4.42578125" style="10" customWidth="1"/>
    <col min="17" max="17" width="6.7109375" style="16"/>
    <col min="18" max="18" width="6.7109375" style="10"/>
    <col min="19" max="19" width="8" style="10" customWidth="1"/>
    <col min="20" max="20" width="19.140625" style="26" customWidth="1"/>
    <col min="21" max="21" width="24" style="26" customWidth="1"/>
    <col min="22" max="22" width="19.140625" style="26" customWidth="1"/>
    <col min="23" max="23" width="32.85546875" style="10" customWidth="1"/>
    <col min="24" max="24" width="23.42578125" style="10" customWidth="1"/>
    <col min="25" max="25" width="2.42578125" style="10" customWidth="1"/>
    <col min="26" max="16384" width="6.7109375" style="10"/>
  </cols>
  <sheetData>
    <row r="2" spans="2:24" ht="34.5" customHeight="1" thickBot="1" x14ac:dyDescent="0.25">
      <c r="B2" s="109" t="s">
        <v>249</v>
      </c>
      <c r="C2" s="110"/>
      <c r="D2" s="110"/>
      <c r="E2" s="110"/>
      <c r="F2" s="110"/>
      <c r="G2" s="110"/>
      <c r="H2" s="110"/>
      <c r="I2" s="110"/>
      <c r="J2" s="110"/>
      <c r="K2" s="110"/>
      <c r="L2" s="110"/>
      <c r="M2" s="110"/>
      <c r="N2" s="110"/>
      <c r="O2" s="110"/>
      <c r="P2" s="110"/>
      <c r="Q2" s="110"/>
      <c r="R2" s="110"/>
      <c r="S2" s="110"/>
      <c r="T2" s="110"/>
      <c r="U2" s="110"/>
      <c r="V2" s="110"/>
      <c r="W2" s="110"/>
      <c r="X2" s="111"/>
    </row>
    <row r="3" spans="2:24" s="11" customFormat="1" ht="25.5" customHeight="1" x14ac:dyDescent="0.25">
      <c r="B3" s="103" t="s">
        <v>0</v>
      </c>
      <c r="C3" s="105" t="s">
        <v>1</v>
      </c>
      <c r="D3" s="105" t="s">
        <v>2</v>
      </c>
      <c r="E3" s="105" t="s">
        <v>3</v>
      </c>
      <c r="F3" s="97" t="s">
        <v>4</v>
      </c>
      <c r="G3" s="99" t="s">
        <v>5</v>
      </c>
      <c r="H3" s="101" t="s">
        <v>6</v>
      </c>
      <c r="I3" s="103" t="s">
        <v>7</v>
      </c>
      <c r="J3" s="105" t="s">
        <v>8</v>
      </c>
      <c r="K3" s="107" t="s">
        <v>9</v>
      </c>
      <c r="L3" s="97" t="s">
        <v>10</v>
      </c>
      <c r="M3" s="112" t="s">
        <v>11</v>
      </c>
      <c r="N3" s="114" t="s">
        <v>12</v>
      </c>
      <c r="O3" s="116" t="s">
        <v>13</v>
      </c>
      <c r="P3" s="118"/>
      <c r="Q3" s="118"/>
      <c r="R3" s="118"/>
      <c r="S3" s="117"/>
      <c r="T3" s="112" t="s">
        <v>14</v>
      </c>
      <c r="U3" s="112" t="s">
        <v>15</v>
      </c>
      <c r="V3" s="112" t="s">
        <v>16</v>
      </c>
      <c r="W3" s="116" t="s">
        <v>17</v>
      </c>
      <c r="X3" s="117"/>
    </row>
    <row r="4" spans="2:24" s="14" customFormat="1" ht="79.5" customHeight="1" thickBot="1" x14ac:dyDescent="0.3">
      <c r="B4" s="104"/>
      <c r="C4" s="106"/>
      <c r="D4" s="106"/>
      <c r="E4" s="106"/>
      <c r="F4" s="98"/>
      <c r="G4" s="100"/>
      <c r="H4" s="102"/>
      <c r="I4" s="104"/>
      <c r="J4" s="106"/>
      <c r="K4" s="108"/>
      <c r="L4" s="98"/>
      <c r="M4" s="113"/>
      <c r="N4" s="115"/>
      <c r="O4" s="18" t="s">
        <v>7</v>
      </c>
      <c r="P4" s="12" t="s">
        <v>8</v>
      </c>
      <c r="Q4" s="27" t="s">
        <v>18</v>
      </c>
      <c r="R4" s="13" t="s">
        <v>10</v>
      </c>
      <c r="S4" s="19" t="s">
        <v>19</v>
      </c>
      <c r="T4" s="113"/>
      <c r="U4" s="113"/>
      <c r="V4" s="113"/>
      <c r="W4" s="24" t="s">
        <v>20</v>
      </c>
      <c r="X4" s="25" t="s">
        <v>21</v>
      </c>
    </row>
    <row r="5" spans="2:24" s="14" customFormat="1" ht="111" customHeight="1" thickBot="1" x14ac:dyDescent="0.3">
      <c r="B5" s="32" t="s">
        <v>22</v>
      </c>
      <c r="C5" s="33" t="s">
        <v>23</v>
      </c>
      <c r="D5" s="33" t="s">
        <v>24</v>
      </c>
      <c r="E5" s="75" t="s">
        <v>25</v>
      </c>
      <c r="F5" s="34" t="s">
        <v>26</v>
      </c>
      <c r="G5" s="61" t="s">
        <v>27</v>
      </c>
      <c r="H5" s="63" t="s">
        <v>28</v>
      </c>
      <c r="I5" s="54">
        <v>2</v>
      </c>
      <c r="J5" s="54">
        <v>2</v>
      </c>
      <c r="K5" s="66">
        <f>I5+J5</f>
        <v>4</v>
      </c>
      <c r="L5" s="67" t="str">
        <f t="shared" ref="L5" si="0">IF(K5&lt;=4,"Riesgo Bajo",IF(K5=5,"Riesgo Medio",IF(K5&lt;=7,"Riesgo Alto",IF(K5&gt;=8,"Riesgo Extremo"))))</f>
        <v>Riesgo Bajo</v>
      </c>
      <c r="M5" s="54" t="s">
        <v>222</v>
      </c>
      <c r="N5" s="69" t="s">
        <v>232</v>
      </c>
      <c r="O5" s="32">
        <v>1</v>
      </c>
      <c r="P5" s="35">
        <v>2</v>
      </c>
      <c r="Q5" s="36">
        <f>O5*P5</f>
        <v>2</v>
      </c>
      <c r="R5" s="33" t="str">
        <f t="shared" ref="R5" si="1">IF(Q5&lt;=4,"Riesgo Bajo",IF(Q5=5,"Riesgo Medio",IF(Q5&lt;=7,"Riesgo Alto",IF(Q5&gt;=8,"Riesgo Extremo"))))</f>
        <v>Riesgo Bajo</v>
      </c>
      <c r="S5" s="55" t="s">
        <v>29</v>
      </c>
      <c r="T5" s="54" t="s">
        <v>222</v>
      </c>
      <c r="U5" s="54" t="s">
        <v>30</v>
      </c>
      <c r="V5" s="54" t="s">
        <v>31</v>
      </c>
      <c r="W5" s="94" t="s">
        <v>32</v>
      </c>
      <c r="X5" s="55" t="s">
        <v>33</v>
      </c>
    </row>
    <row r="6" spans="2:24" s="14" customFormat="1" ht="105.95" customHeight="1" thickBot="1" x14ac:dyDescent="0.3">
      <c r="B6" s="32" t="s">
        <v>34</v>
      </c>
      <c r="C6" s="33" t="s">
        <v>23</v>
      </c>
      <c r="D6" s="33" t="s">
        <v>24</v>
      </c>
      <c r="E6" s="75" t="s">
        <v>25</v>
      </c>
      <c r="F6" s="34" t="s">
        <v>35</v>
      </c>
      <c r="G6" s="61" t="s">
        <v>36</v>
      </c>
      <c r="H6" s="63" t="s">
        <v>37</v>
      </c>
      <c r="I6" s="54">
        <v>3</v>
      </c>
      <c r="J6" s="54">
        <v>2</v>
      </c>
      <c r="K6" s="66">
        <f t="shared" ref="K6:K25" si="2">I6+J6</f>
        <v>5</v>
      </c>
      <c r="L6" s="67" t="str">
        <f t="shared" ref="L6:L24" si="3">IF(K6&lt;=4,"Riesgo Bajo",IF(K6=5,"Riesgo Medio",IF(K6&lt;=7,"Riesgo Alto",IF(K6&gt;=8,"Riesgo Extremo"))))</f>
        <v>Riesgo Medio</v>
      </c>
      <c r="M6" s="54" t="s">
        <v>222</v>
      </c>
      <c r="N6" s="69" t="s">
        <v>233</v>
      </c>
      <c r="O6" s="32">
        <v>1</v>
      </c>
      <c r="P6" s="35">
        <v>1</v>
      </c>
      <c r="Q6" s="36">
        <f>O6*P6</f>
        <v>1</v>
      </c>
      <c r="R6" s="33" t="str">
        <f t="shared" ref="R6:R24" si="4">IF(Q6&lt;=4,"Riesgo Bajo",IF(Q6=5,"Riesgo Medio",IF(Q6&lt;=7,"Riesgo Alto",IF(Q6&gt;=8,"Riesgo Extremo"))))</f>
        <v>Riesgo Bajo</v>
      </c>
      <c r="S6" s="55" t="s">
        <v>29</v>
      </c>
      <c r="T6" s="54" t="s">
        <v>222</v>
      </c>
      <c r="U6" s="54" t="s">
        <v>30</v>
      </c>
      <c r="V6" s="54" t="s">
        <v>31</v>
      </c>
      <c r="W6" s="94" t="s">
        <v>38</v>
      </c>
      <c r="X6" s="55" t="s">
        <v>33</v>
      </c>
    </row>
    <row r="7" spans="2:24" s="14" customFormat="1" ht="114" customHeight="1" thickBot="1" x14ac:dyDescent="0.3">
      <c r="B7" s="32" t="s">
        <v>39</v>
      </c>
      <c r="C7" s="33" t="s">
        <v>23</v>
      </c>
      <c r="D7" s="33" t="s">
        <v>24</v>
      </c>
      <c r="E7" s="75" t="s">
        <v>25</v>
      </c>
      <c r="F7" s="34" t="s">
        <v>40</v>
      </c>
      <c r="G7" s="61" t="s">
        <v>41</v>
      </c>
      <c r="H7" s="63" t="s">
        <v>42</v>
      </c>
      <c r="I7" s="54">
        <v>1</v>
      </c>
      <c r="J7" s="54">
        <v>4</v>
      </c>
      <c r="K7" s="66">
        <f t="shared" si="2"/>
        <v>5</v>
      </c>
      <c r="L7" s="67" t="str">
        <f t="shared" si="3"/>
        <v>Riesgo Medio</v>
      </c>
      <c r="M7" s="54" t="s">
        <v>222</v>
      </c>
      <c r="N7" s="69" t="s">
        <v>234</v>
      </c>
      <c r="O7" s="32">
        <v>1</v>
      </c>
      <c r="P7" s="35">
        <v>3</v>
      </c>
      <c r="Q7" s="36">
        <f t="shared" ref="Q7:Q25" si="5">O7*P7</f>
        <v>3</v>
      </c>
      <c r="R7" s="33" t="str">
        <f t="shared" si="4"/>
        <v>Riesgo Bajo</v>
      </c>
      <c r="S7" s="55" t="s">
        <v>29</v>
      </c>
      <c r="T7" s="54" t="s">
        <v>222</v>
      </c>
      <c r="U7" s="54" t="s">
        <v>30</v>
      </c>
      <c r="V7" s="54" t="s">
        <v>31</v>
      </c>
      <c r="W7" s="94" t="s">
        <v>43</v>
      </c>
      <c r="X7" s="55" t="s">
        <v>33</v>
      </c>
    </row>
    <row r="8" spans="2:24" s="14" customFormat="1" ht="116.1" customHeight="1" thickBot="1" x14ac:dyDescent="0.3">
      <c r="B8" s="32" t="s">
        <v>44</v>
      </c>
      <c r="C8" s="33" t="s">
        <v>23</v>
      </c>
      <c r="D8" s="33" t="s">
        <v>24</v>
      </c>
      <c r="E8" s="75" t="s">
        <v>25</v>
      </c>
      <c r="F8" s="34" t="s">
        <v>35</v>
      </c>
      <c r="G8" s="61" t="s">
        <v>45</v>
      </c>
      <c r="H8" s="63" t="s">
        <v>46</v>
      </c>
      <c r="I8" s="54">
        <v>1</v>
      </c>
      <c r="J8" s="54">
        <v>4</v>
      </c>
      <c r="K8" s="66">
        <f t="shared" si="2"/>
        <v>5</v>
      </c>
      <c r="L8" s="67" t="str">
        <f t="shared" si="3"/>
        <v>Riesgo Medio</v>
      </c>
      <c r="M8" s="54" t="s">
        <v>222</v>
      </c>
      <c r="N8" s="69" t="s">
        <v>235</v>
      </c>
      <c r="O8" s="32">
        <v>1</v>
      </c>
      <c r="P8" s="35">
        <v>2</v>
      </c>
      <c r="Q8" s="36">
        <f t="shared" si="5"/>
        <v>2</v>
      </c>
      <c r="R8" s="33" t="str">
        <f t="shared" si="4"/>
        <v>Riesgo Bajo</v>
      </c>
      <c r="S8" s="55" t="s">
        <v>29</v>
      </c>
      <c r="T8" s="54" t="s">
        <v>222</v>
      </c>
      <c r="U8" s="54" t="s">
        <v>30</v>
      </c>
      <c r="V8" s="54" t="s">
        <v>31</v>
      </c>
      <c r="W8" s="94" t="s">
        <v>47</v>
      </c>
      <c r="X8" s="55" t="s">
        <v>33</v>
      </c>
    </row>
    <row r="9" spans="2:24" s="14" customFormat="1" ht="129" customHeight="1" thickBot="1" x14ac:dyDescent="0.3">
      <c r="B9" s="32" t="s">
        <v>48</v>
      </c>
      <c r="C9" s="33" t="s">
        <v>23</v>
      </c>
      <c r="D9" s="33" t="s">
        <v>24</v>
      </c>
      <c r="E9" s="75" t="s">
        <v>25</v>
      </c>
      <c r="F9" s="34" t="s">
        <v>40</v>
      </c>
      <c r="G9" s="61" t="s">
        <v>49</v>
      </c>
      <c r="H9" s="63" t="s">
        <v>50</v>
      </c>
      <c r="I9" s="54">
        <v>1</v>
      </c>
      <c r="J9" s="54">
        <v>4</v>
      </c>
      <c r="K9" s="66">
        <f t="shared" si="2"/>
        <v>5</v>
      </c>
      <c r="L9" s="67" t="str">
        <f t="shared" si="3"/>
        <v>Riesgo Medio</v>
      </c>
      <c r="M9" s="54" t="s">
        <v>222</v>
      </c>
      <c r="N9" s="69" t="s">
        <v>236</v>
      </c>
      <c r="O9" s="32">
        <v>1</v>
      </c>
      <c r="P9" s="35">
        <v>3</v>
      </c>
      <c r="Q9" s="36">
        <f t="shared" si="5"/>
        <v>3</v>
      </c>
      <c r="R9" s="33" t="str">
        <f t="shared" si="4"/>
        <v>Riesgo Bajo</v>
      </c>
      <c r="S9" s="55" t="s">
        <v>29</v>
      </c>
      <c r="T9" s="54" t="s">
        <v>222</v>
      </c>
      <c r="U9" s="54" t="s">
        <v>30</v>
      </c>
      <c r="V9" s="54" t="s">
        <v>31</v>
      </c>
      <c r="W9" s="94" t="s">
        <v>47</v>
      </c>
      <c r="X9" s="55" t="s">
        <v>33</v>
      </c>
    </row>
    <row r="10" spans="2:24" s="14" customFormat="1" ht="140.1" customHeight="1" thickBot="1" x14ac:dyDescent="0.3">
      <c r="B10" s="32" t="s">
        <v>51</v>
      </c>
      <c r="C10" s="33" t="s">
        <v>23</v>
      </c>
      <c r="D10" s="33" t="s">
        <v>24</v>
      </c>
      <c r="E10" s="76" t="s">
        <v>52</v>
      </c>
      <c r="F10" s="34" t="s">
        <v>26</v>
      </c>
      <c r="G10" s="61" t="s">
        <v>53</v>
      </c>
      <c r="H10" s="63" t="s">
        <v>54</v>
      </c>
      <c r="I10" s="54">
        <v>2</v>
      </c>
      <c r="J10" s="54">
        <v>3</v>
      </c>
      <c r="K10" s="66">
        <f t="shared" si="2"/>
        <v>5</v>
      </c>
      <c r="L10" s="67" t="str">
        <f t="shared" ref="L10" si="6">IF(K10&lt;=4,"Riesgo Bajo",IF(K10=5,"Riesgo Medio",IF(K10&lt;=7,"Riesgo Alto",IF(K10&gt;=8,"Riesgo Extremo"))))</f>
        <v>Riesgo Medio</v>
      </c>
      <c r="M10" s="54" t="s">
        <v>222</v>
      </c>
      <c r="N10" s="69" t="s">
        <v>237</v>
      </c>
      <c r="O10" s="32">
        <v>1</v>
      </c>
      <c r="P10" s="35">
        <v>2</v>
      </c>
      <c r="Q10" s="36">
        <f t="shared" ref="Q10" si="7">O10*P10</f>
        <v>2</v>
      </c>
      <c r="R10" s="33" t="str">
        <f t="shared" ref="R10" si="8">IF(Q10&lt;=4,"Riesgo Bajo",IF(Q10=5,"Riesgo Medio",IF(Q10&lt;=7,"Riesgo Alto",IF(Q10&gt;=8,"Riesgo Extremo"))))</f>
        <v>Riesgo Bajo</v>
      </c>
      <c r="S10" s="55" t="s">
        <v>55</v>
      </c>
      <c r="T10" s="54" t="s">
        <v>222</v>
      </c>
      <c r="U10" s="54" t="s">
        <v>56</v>
      </c>
      <c r="V10" s="54" t="s">
        <v>57</v>
      </c>
      <c r="W10" s="94" t="s">
        <v>58</v>
      </c>
      <c r="X10" s="55" t="s">
        <v>59</v>
      </c>
    </row>
    <row r="11" spans="2:24" s="14" customFormat="1" ht="102.95" customHeight="1" thickBot="1" x14ac:dyDescent="0.3">
      <c r="B11" s="32" t="s">
        <v>60</v>
      </c>
      <c r="C11" s="33" t="s">
        <v>23</v>
      </c>
      <c r="D11" s="33" t="s">
        <v>61</v>
      </c>
      <c r="E11" s="76" t="s">
        <v>52</v>
      </c>
      <c r="F11" s="34" t="s">
        <v>35</v>
      </c>
      <c r="G11" s="61" t="s">
        <v>62</v>
      </c>
      <c r="H11" s="63" t="s">
        <v>54</v>
      </c>
      <c r="I11" s="54">
        <v>2</v>
      </c>
      <c r="J11" s="54">
        <v>3</v>
      </c>
      <c r="K11" s="66">
        <f t="shared" si="2"/>
        <v>5</v>
      </c>
      <c r="L11" s="67" t="str">
        <f t="shared" si="3"/>
        <v>Riesgo Medio</v>
      </c>
      <c r="M11" s="54" t="s">
        <v>63</v>
      </c>
      <c r="N11" s="69" t="s">
        <v>250</v>
      </c>
      <c r="O11" s="32">
        <v>1</v>
      </c>
      <c r="P11" s="35">
        <v>2</v>
      </c>
      <c r="Q11" s="36">
        <f t="shared" si="5"/>
        <v>2</v>
      </c>
      <c r="R11" s="33" t="str">
        <f t="shared" si="4"/>
        <v>Riesgo Bajo</v>
      </c>
      <c r="S11" s="55" t="s">
        <v>55</v>
      </c>
      <c r="T11" s="54" t="s">
        <v>222</v>
      </c>
      <c r="U11" s="54" t="s">
        <v>56</v>
      </c>
      <c r="V11" s="54" t="s">
        <v>57</v>
      </c>
      <c r="W11" s="94" t="s">
        <v>58</v>
      </c>
      <c r="X11" s="55" t="s">
        <v>59</v>
      </c>
    </row>
    <row r="12" spans="2:24" s="14" customFormat="1" ht="96" customHeight="1" thickBot="1" x14ac:dyDescent="0.3">
      <c r="B12" s="32" t="s">
        <v>64</v>
      </c>
      <c r="C12" s="33" t="s">
        <v>23</v>
      </c>
      <c r="D12" s="33" t="s">
        <v>61</v>
      </c>
      <c r="E12" s="76" t="s">
        <v>52</v>
      </c>
      <c r="F12" s="34" t="s">
        <v>40</v>
      </c>
      <c r="G12" s="61" t="s">
        <v>65</v>
      </c>
      <c r="H12" s="63" t="s">
        <v>225</v>
      </c>
      <c r="I12" s="54">
        <v>2</v>
      </c>
      <c r="J12" s="54">
        <v>2</v>
      </c>
      <c r="K12" s="66">
        <f t="shared" si="2"/>
        <v>4</v>
      </c>
      <c r="L12" s="67" t="str">
        <f t="shared" ref="L12" si="9">IF(K12&lt;=4,"Riesgo Bajo",IF(K12=5,"Riesgo Medio",IF(K12&lt;=7,"Riesgo Alto",IF(K12&gt;=8,"Riesgo Extremo"))))</f>
        <v>Riesgo Bajo</v>
      </c>
      <c r="M12" s="54" t="s">
        <v>222</v>
      </c>
      <c r="N12" s="74" t="s">
        <v>238</v>
      </c>
      <c r="O12" s="32">
        <v>1</v>
      </c>
      <c r="P12" s="35">
        <v>1</v>
      </c>
      <c r="Q12" s="36">
        <f t="shared" ref="Q12" si="10">O12*P12</f>
        <v>1</v>
      </c>
      <c r="R12" s="33" t="str">
        <f t="shared" ref="R12" si="11">IF(Q12&lt;=4,"Riesgo Bajo",IF(Q12=5,"Riesgo Medio",IF(Q12&lt;=7,"Riesgo Alto",IF(Q12&gt;=8,"Riesgo Extremo"))))</f>
        <v>Riesgo Bajo</v>
      </c>
      <c r="S12" s="55" t="s">
        <v>55</v>
      </c>
      <c r="T12" s="54" t="s">
        <v>224</v>
      </c>
      <c r="U12" s="54" t="s">
        <v>56</v>
      </c>
      <c r="V12" s="54" t="s">
        <v>57</v>
      </c>
      <c r="W12" s="94" t="s">
        <v>58</v>
      </c>
      <c r="X12" s="55" t="s">
        <v>59</v>
      </c>
    </row>
    <row r="13" spans="2:24" s="14" customFormat="1" ht="102.95" customHeight="1" thickBot="1" x14ac:dyDescent="0.3">
      <c r="B13" s="32" t="s">
        <v>66</v>
      </c>
      <c r="C13" s="15" t="s">
        <v>23</v>
      </c>
      <c r="D13" s="15" t="s">
        <v>61</v>
      </c>
      <c r="E13" s="77" t="s">
        <v>52</v>
      </c>
      <c r="F13" s="23" t="s">
        <v>35</v>
      </c>
      <c r="G13" s="61" t="s">
        <v>67</v>
      </c>
      <c r="H13" s="63" t="s">
        <v>68</v>
      </c>
      <c r="I13" s="54">
        <v>1</v>
      </c>
      <c r="J13" s="54">
        <v>4</v>
      </c>
      <c r="K13" s="66">
        <f t="shared" si="2"/>
        <v>5</v>
      </c>
      <c r="L13" s="71" t="str">
        <f t="shared" ref="L13" si="12">IF(K13&lt;=4,"Riesgo Bajo",IF(K13=5,"Riesgo Medio",IF(K13&lt;=7,"Riesgo Alto",IF(K13&gt;=8,"Riesgo Extremo"))))</f>
        <v>Riesgo Medio</v>
      </c>
      <c r="M13" s="54" t="s">
        <v>63</v>
      </c>
      <c r="N13" s="72" t="s">
        <v>239</v>
      </c>
      <c r="O13" s="20">
        <v>1</v>
      </c>
      <c r="P13" s="35">
        <v>3</v>
      </c>
      <c r="Q13" s="36">
        <f t="shared" si="5"/>
        <v>3</v>
      </c>
      <c r="R13" s="15" t="str">
        <f t="shared" ref="R13" si="13">IF(Q13&lt;=4,"Riesgo Bajo",IF(Q13=5,"Riesgo Medio",IF(Q13&lt;=7,"Riesgo Alto",IF(Q13&gt;=8,"Riesgo Extremo"))))</f>
        <v>Riesgo Bajo</v>
      </c>
      <c r="S13" s="21" t="s">
        <v>29</v>
      </c>
      <c r="T13" s="54" t="s">
        <v>224</v>
      </c>
      <c r="U13" s="54" t="s">
        <v>56</v>
      </c>
      <c r="V13" s="54" t="s">
        <v>57</v>
      </c>
      <c r="W13" s="95" t="s">
        <v>69</v>
      </c>
      <c r="X13" s="55" t="s">
        <v>59</v>
      </c>
    </row>
    <row r="14" spans="2:24" s="14" customFormat="1" ht="74.099999999999994" customHeight="1" thickBot="1" x14ac:dyDescent="0.3">
      <c r="B14" s="32" t="s">
        <v>70</v>
      </c>
      <c r="C14" s="33" t="s">
        <v>23</v>
      </c>
      <c r="D14" s="33" t="s">
        <v>61</v>
      </c>
      <c r="E14" s="76" t="s">
        <v>52</v>
      </c>
      <c r="F14" s="34" t="s">
        <v>40</v>
      </c>
      <c r="G14" s="61" t="s">
        <v>71</v>
      </c>
      <c r="H14" s="63" t="s">
        <v>72</v>
      </c>
      <c r="I14" s="54">
        <v>1</v>
      </c>
      <c r="J14" s="54">
        <v>3</v>
      </c>
      <c r="K14" s="66">
        <f t="shared" si="2"/>
        <v>4</v>
      </c>
      <c r="L14" s="67" t="str">
        <f t="shared" si="3"/>
        <v>Riesgo Bajo</v>
      </c>
      <c r="M14" s="54" t="s">
        <v>63</v>
      </c>
      <c r="N14" s="69" t="s">
        <v>240</v>
      </c>
      <c r="O14" s="32">
        <v>1</v>
      </c>
      <c r="P14" s="35">
        <v>2</v>
      </c>
      <c r="Q14" s="36">
        <f t="shared" si="5"/>
        <v>2</v>
      </c>
      <c r="R14" s="33" t="str">
        <f t="shared" si="4"/>
        <v>Riesgo Bajo</v>
      </c>
      <c r="S14" s="55" t="s">
        <v>29</v>
      </c>
      <c r="T14" s="54" t="s">
        <v>222</v>
      </c>
      <c r="U14" s="54" t="s">
        <v>56</v>
      </c>
      <c r="V14" s="54" t="s">
        <v>57</v>
      </c>
      <c r="W14" s="94" t="s">
        <v>73</v>
      </c>
      <c r="X14" s="55" t="s">
        <v>59</v>
      </c>
    </row>
    <row r="15" spans="2:24" s="14" customFormat="1" ht="152.1" customHeight="1" thickBot="1" x14ac:dyDescent="0.3">
      <c r="B15" s="32" t="s">
        <v>74</v>
      </c>
      <c r="C15" s="33" t="s">
        <v>23</v>
      </c>
      <c r="D15" s="33" t="s">
        <v>61</v>
      </c>
      <c r="E15" s="76" t="s">
        <v>52</v>
      </c>
      <c r="F15" s="34" t="s">
        <v>26</v>
      </c>
      <c r="G15" s="61" t="s">
        <v>75</v>
      </c>
      <c r="H15" s="63" t="s">
        <v>243</v>
      </c>
      <c r="I15" s="54">
        <v>1</v>
      </c>
      <c r="J15" s="54">
        <v>2</v>
      </c>
      <c r="K15" s="66">
        <f t="shared" si="2"/>
        <v>3</v>
      </c>
      <c r="L15" s="67" t="str">
        <f t="shared" si="3"/>
        <v>Riesgo Bajo</v>
      </c>
      <c r="M15" s="54" t="s">
        <v>63</v>
      </c>
      <c r="N15" s="69" t="s">
        <v>241</v>
      </c>
      <c r="O15" s="32">
        <v>1</v>
      </c>
      <c r="P15" s="35">
        <v>1</v>
      </c>
      <c r="Q15" s="36">
        <f t="shared" si="5"/>
        <v>1</v>
      </c>
      <c r="R15" s="33" t="str">
        <f t="shared" si="4"/>
        <v>Riesgo Bajo</v>
      </c>
      <c r="S15" s="55" t="s">
        <v>55</v>
      </c>
      <c r="T15" s="54" t="s">
        <v>222</v>
      </c>
      <c r="U15" s="54" t="s">
        <v>76</v>
      </c>
      <c r="V15" s="54" t="s">
        <v>216</v>
      </c>
      <c r="W15" s="94" t="s">
        <v>77</v>
      </c>
      <c r="X15" s="55" t="s">
        <v>59</v>
      </c>
    </row>
    <row r="16" spans="2:24" s="14" customFormat="1" ht="105" customHeight="1" thickBot="1" x14ac:dyDescent="0.3">
      <c r="B16" s="32" t="s">
        <v>78</v>
      </c>
      <c r="C16" s="33" t="s">
        <v>23</v>
      </c>
      <c r="D16" s="33" t="s">
        <v>61</v>
      </c>
      <c r="E16" s="76" t="s">
        <v>52</v>
      </c>
      <c r="F16" s="34" t="s">
        <v>35</v>
      </c>
      <c r="G16" s="61" t="s">
        <v>79</v>
      </c>
      <c r="H16" s="63" t="s">
        <v>80</v>
      </c>
      <c r="I16" s="54">
        <v>1</v>
      </c>
      <c r="J16" s="54">
        <v>3</v>
      </c>
      <c r="K16" s="66">
        <f t="shared" si="2"/>
        <v>4</v>
      </c>
      <c r="L16" s="67" t="str">
        <f t="shared" si="3"/>
        <v>Riesgo Bajo</v>
      </c>
      <c r="M16" s="54" t="s">
        <v>224</v>
      </c>
      <c r="N16" s="69" t="s">
        <v>251</v>
      </c>
      <c r="O16" s="32">
        <v>1</v>
      </c>
      <c r="P16" s="35">
        <v>1</v>
      </c>
      <c r="Q16" s="36">
        <f t="shared" si="5"/>
        <v>1</v>
      </c>
      <c r="R16" s="33" t="str">
        <f t="shared" si="4"/>
        <v>Riesgo Bajo</v>
      </c>
      <c r="S16" s="55" t="s">
        <v>55</v>
      </c>
      <c r="T16" s="54" t="s">
        <v>222</v>
      </c>
      <c r="U16" s="54" t="s">
        <v>252</v>
      </c>
      <c r="V16" s="54" t="s">
        <v>81</v>
      </c>
      <c r="W16" s="94" t="s">
        <v>253</v>
      </c>
      <c r="X16" s="55" t="s">
        <v>59</v>
      </c>
    </row>
    <row r="17" spans="2:24" s="14" customFormat="1" ht="110.25" customHeight="1" thickBot="1" x14ac:dyDescent="0.3">
      <c r="B17" s="32" t="s">
        <v>82</v>
      </c>
      <c r="C17" s="33" t="s">
        <v>23</v>
      </c>
      <c r="D17" s="33" t="s">
        <v>61</v>
      </c>
      <c r="E17" s="76" t="s">
        <v>52</v>
      </c>
      <c r="F17" s="34" t="s">
        <v>35</v>
      </c>
      <c r="G17" s="61" t="s">
        <v>83</v>
      </c>
      <c r="H17" s="63" t="s">
        <v>84</v>
      </c>
      <c r="I17" s="54">
        <v>1</v>
      </c>
      <c r="J17" s="54">
        <v>3</v>
      </c>
      <c r="K17" s="66">
        <f t="shared" ref="K17" si="14">I17+J17</f>
        <v>4</v>
      </c>
      <c r="L17" s="67" t="str">
        <f t="shared" si="3"/>
        <v>Riesgo Bajo</v>
      </c>
      <c r="M17" s="54" t="s">
        <v>63</v>
      </c>
      <c r="N17" s="69" t="s">
        <v>242</v>
      </c>
      <c r="O17" s="32">
        <v>1</v>
      </c>
      <c r="P17" s="35">
        <v>2</v>
      </c>
      <c r="Q17" s="36">
        <f t="shared" ref="Q17" si="15">O17*P17</f>
        <v>2</v>
      </c>
      <c r="R17" s="33" t="str">
        <f t="shared" si="4"/>
        <v>Riesgo Bajo</v>
      </c>
      <c r="S17" s="55" t="s">
        <v>55</v>
      </c>
      <c r="T17" s="54" t="s">
        <v>222</v>
      </c>
      <c r="U17" s="54" t="s">
        <v>56</v>
      </c>
      <c r="V17" s="54" t="s">
        <v>57</v>
      </c>
      <c r="W17" s="94" t="s">
        <v>85</v>
      </c>
      <c r="X17" s="54" t="s">
        <v>56</v>
      </c>
    </row>
    <row r="18" spans="2:24" s="14" customFormat="1" ht="98.1" customHeight="1" thickBot="1" x14ac:dyDescent="0.3">
      <c r="B18" s="32" t="s">
        <v>86</v>
      </c>
      <c r="C18" s="33" t="s">
        <v>87</v>
      </c>
      <c r="D18" s="33" t="s">
        <v>61</v>
      </c>
      <c r="E18" s="75" t="s">
        <v>88</v>
      </c>
      <c r="F18" s="34" t="s">
        <v>35</v>
      </c>
      <c r="G18" s="61" t="s">
        <v>89</v>
      </c>
      <c r="H18" s="63" t="s">
        <v>90</v>
      </c>
      <c r="I18" s="54">
        <v>1</v>
      </c>
      <c r="J18" s="54">
        <v>2</v>
      </c>
      <c r="K18" s="66">
        <f t="shared" si="2"/>
        <v>3</v>
      </c>
      <c r="L18" s="67" t="str">
        <f t="shared" si="3"/>
        <v>Riesgo Bajo</v>
      </c>
      <c r="M18" s="54" t="s">
        <v>222</v>
      </c>
      <c r="N18" s="74" t="s">
        <v>91</v>
      </c>
      <c r="O18" s="32">
        <v>1</v>
      </c>
      <c r="P18" s="35">
        <v>2</v>
      </c>
      <c r="Q18" s="36">
        <f t="shared" si="5"/>
        <v>2</v>
      </c>
      <c r="R18" s="33" t="str">
        <f t="shared" si="4"/>
        <v>Riesgo Bajo</v>
      </c>
      <c r="S18" s="55" t="s">
        <v>55</v>
      </c>
      <c r="T18" s="54" t="s">
        <v>222</v>
      </c>
      <c r="U18" s="54" t="s">
        <v>92</v>
      </c>
      <c r="V18" s="54" t="s">
        <v>93</v>
      </c>
      <c r="W18" s="94" t="s">
        <v>94</v>
      </c>
      <c r="X18" s="55" t="s">
        <v>95</v>
      </c>
    </row>
    <row r="19" spans="2:24" s="14" customFormat="1" ht="74.099999999999994" customHeight="1" thickBot="1" x14ac:dyDescent="0.3">
      <c r="B19" s="32" t="s">
        <v>96</v>
      </c>
      <c r="C19" s="33" t="s">
        <v>23</v>
      </c>
      <c r="D19" s="33" t="s">
        <v>61</v>
      </c>
      <c r="E19" s="75" t="s">
        <v>88</v>
      </c>
      <c r="F19" s="34" t="s">
        <v>35</v>
      </c>
      <c r="G19" s="61" t="s">
        <v>97</v>
      </c>
      <c r="H19" s="63" t="s">
        <v>98</v>
      </c>
      <c r="I19" s="54">
        <v>1</v>
      </c>
      <c r="J19" s="54">
        <v>3</v>
      </c>
      <c r="K19" s="66">
        <f t="shared" ref="K19" si="16">I19+J19</f>
        <v>4</v>
      </c>
      <c r="L19" s="67" t="str">
        <f t="shared" si="3"/>
        <v>Riesgo Bajo</v>
      </c>
      <c r="M19" s="54" t="s">
        <v>63</v>
      </c>
      <c r="N19" s="69" t="s">
        <v>254</v>
      </c>
      <c r="O19" s="32">
        <v>1</v>
      </c>
      <c r="P19" s="35">
        <v>2</v>
      </c>
      <c r="Q19" s="36">
        <f t="shared" ref="Q19" si="17">O19*P19</f>
        <v>2</v>
      </c>
      <c r="R19" s="33" t="str">
        <f t="shared" ref="R19" si="18">IF(Q19&lt;=4,"Riesgo Bajo",IF(Q19=5,"Riesgo Medio",IF(Q19&lt;=7,"Riesgo Alto",IF(Q19&gt;=8,"Riesgo Extremo"))))</f>
        <v>Riesgo Bajo</v>
      </c>
      <c r="S19" s="55" t="s">
        <v>55</v>
      </c>
      <c r="T19" s="54" t="s">
        <v>222</v>
      </c>
      <c r="U19" s="54" t="s">
        <v>99</v>
      </c>
      <c r="V19" s="54" t="s">
        <v>100</v>
      </c>
      <c r="W19" s="94" t="s">
        <v>101</v>
      </c>
      <c r="X19" s="55" t="s">
        <v>102</v>
      </c>
    </row>
    <row r="20" spans="2:24" s="14" customFormat="1" ht="125.1" customHeight="1" thickBot="1" x14ac:dyDescent="0.3">
      <c r="B20" s="32" t="s">
        <v>103</v>
      </c>
      <c r="C20" s="33" t="s">
        <v>87</v>
      </c>
      <c r="D20" s="33" t="s">
        <v>61</v>
      </c>
      <c r="E20" s="76" t="s">
        <v>104</v>
      </c>
      <c r="F20" s="34" t="s">
        <v>26</v>
      </c>
      <c r="G20" s="61" t="s">
        <v>105</v>
      </c>
      <c r="H20" s="63" t="s">
        <v>106</v>
      </c>
      <c r="I20" s="54">
        <v>1</v>
      </c>
      <c r="J20" s="54">
        <v>3</v>
      </c>
      <c r="K20" s="66">
        <f t="shared" si="2"/>
        <v>4</v>
      </c>
      <c r="L20" s="67" t="str">
        <f t="shared" si="3"/>
        <v>Riesgo Bajo</v>
      </c>
      <c r="M20" s="54" t="s">
        <v>63</v>
      </c>
      <c r="N20" s="72" t="s">
        <v>256</v>
      </c>
      <c r="O20" s="32">
        <v>1</v>
      </c>
      <c r="P20" s="35">
        <v>2</v>
      </c>
      <c r="Q20" s="36">
        <f t="shared" si="5"/>
        <v>2</v>
      </c>
      <c r="R20" s="33" t="str">
        <f t="shared" si="4"/>
        <v>Riesgo Bajo</v>
      </c>
      <c r="S20" s="55" t="s">
        <v>29</v>
      </c>
      <c r="T20" s="54" t="s">
        <v>222</v>
      </c>
      <c r="U20" s="54" t="s">
        <v>255</v>
      </c>
      <c r="V20" s="54" t="s">
        <v>93</v>
      </c>
      <c r="W20" s="95" t="s">
        <v>248</v>
      </c>
      <c r="X20" s="55" t="s">
        <v>95</v>
      </c>
    </row>
    <row r="21" spans="2:24" s="14" customFormat="1" ht="99" customHeight="1" thickBot="1" x14ac:dyDescent="0.3">
      <c r="B21" s="32" t="s">
        <v>108</v>
      </c>
      <c r="C21" s="33" t="s">
        <v>87</v>
      </c>
      <c r="D21" s="33" t="s">
        <v>61</v>
      </c>
      <c r="E21" s="76" t="s">
        <v>104</v>
      </c>
      <c r="F21" s="34" t="s">
        <v>40</v>
      </c>
      <c r="G21" s="61" t="s">
        <v>109</v>
      </c>
      <c r="H21" s="63" t="s">
        <v>107</v>
      </c>
      <c r="I21" s="54">
        <v>1</v>
      </c>
      <c r="J21" s="54">
        <v>3</v>
      </c>
      <c r="K21" s="66">
        <f t="shared" si="2"/>
        <v>4</v>
      </c>
      <c r="L21" s="67" t="str">
        <f t="shared" si="3"/>
        <v>Riesgo Bajo</v>
      </c>
      <c r="M21" s="54" t="s">
        <v>224</v>
      </c>
      <c r="N21" s="69" t="s">
        <v>110</v>
      </c>
      <c r="O21" s="32">
        <v>1</v>
      </c>
      <c r="P21" s="35">
        <v>2</v>
      </c>
      <c r="Q21" s="36">
        <f t="shared" si="5"/>
        <v>2</v>
      </c>
      <c r="R21" s="33" t="str">
        <f t="shared" si="4"/>
        <v>Riesgo Bajo</v>
      </c>
      <c r="S21" s="55" t="s">
        <v>55</v>
      </c>
      <c r="T21" s="54" t="s">
        <v>222</v>
      </c>
      <c r="U21" s="54" t="s">
        <v>111</v>
      </c>
      <c r="V21" s="54" t="s">
        <v>112</v>
      </c>
      <c r="W21" s="94" t="s">
        <v>247</v>
      </c>
      <c r="X21" s="55" t="s">
        <v>111</v>
      </c>
    </row>
    <row r="22" spans="2:24" s="14" customFormat="1" ht="122.1" customHeight="1" thickBot="1" x14ac:dyDescent="0.3">
      <c r="B22" s="32" t="s">
        <v>113</v>
      </c>
      <c r="C22" s="33" t="s">
        <v>87</v>
      </c>
      <c r="D22" s="33" t="s">
        <v>61</v>
      </c>
      <c r="E22" s="76" t="s">
        <v>104</v>
      </c>
      <c r="F22" s="34" t="s">
        <v>40</v>
      </c>
      <c r="G22" s="61" t="s">
        <v>114</v>
      </c>
      <c r="H22" s="63" t="s">
        <v>115</v>
      </c>
      <c r="I22" s="54">
        <v>1</v>
      </c>
      <c r="J22" s="54">
        <v>3</v>
      </c>
      <c r="K22" s="66">
        <f t="shared" si="2"/>
        <v>4</v>
      </c>
      <c r="L22" s="67" t="str">
        <f t="shared" si="3"/>
        <v>Riesgo Bajo</v>
      </c>
      <c r="M22" s="54" t="s">
        <v>63</v>
      </c>
      <c r="N22" s="69" t="s">
        <v>257</v>
      </c>
      <c r="O22" s="32">
        <v>1</v>
      </c>
      <c r="P22" s="35">
        <v>2</v>
      </c>
      <c r="Q22" s="36">
        <f t="shared" si="5"/>
        <v>2</v>
      </c>
      <c r="R22" s="33" t="str">
        <f t="shared" si="4"/>
        <v>Riesgo Bajo</v>
      </c>
      <c r="S22" s="55" t="s">
        <v>55</v>
      </c>
      <c r="T22" s="54" t="s">
        <v>222</v>
      </c>
      <c r="U22" s="54" t="s">
        <v>116</v>
      </c>
      <c r="V22" s="54" t="s">
        <v>117</v>
      </c>
      <c r="W22" s="94" t="s">
        <v>118</v>
      </c>
      <c r="X22" s="55" t="s">
        <v>119</v>
      </c>
    </row>
    <row r="23" spans="2:24" s="14" customFormat="1" ht="156.75" customHeight="1" thickBot="1" x14ac:dyDescent="0.3">
      <c r="B23" s="32" t="s">
        <v>121</v>
      </c>
      <c r="C23" s="33" t="s">
        <v>87</v>
      </c>
      <c r="D23" s="33" t="s">
        <v>61</v>
      </c>
      <c r="E23" s="76" t="s">
        <v>104</v>
      </c>
      <c r="F23" s="34" t="s">
        <v>35</v>
      </c>
      <c r="G23" s="61" t="s">
        <v>122</v>
      </c>
      <c r="H23" s="63" t="s">
        <v>123</v>
      </c>
      <c r="I23" s="54">
        <v>1</v>
      </c>
      <c r="J23" s="54">
        <v>3</v>
      </c>
      <c r="K23" s="66">
        <f t="shared" si="2"/>
        <v>4</v>
      </c>
      <c r="L23" s="67" t="str">
        <f t="shared" si="3"/>
        <v>Riesgo Bajo</v>
      </c>
      <c r="M23" s="54" t="s">
        <v>63</v>
      </c>
      <c r="N23" s="72" t="s">
        <v>124</v>
      </c>
      <c r="O23" s="32">
        <v>1</v>
      </c>
      <c r="P23" s="35">
        <v>1</v>
      </c>
      <c r="Q23" s="36">
        <f t="shared" si="5"/>
        <v>1</v>
      </c>
      <c r="R23" s="33" t="str">
        <f t="shared" si="4"/>
        <v>Riesgo Bajo</v>
      </c>
      <c r="S23" s="55" t="s">
        <v>55</v>
      </c>
      <c r="T23" s="54" t="s">
        <v>222</v>
      </c>
      <c r="U23" s="54" t="s">
        <v>120</v>
      </c>
      <c r="V23" s="54" t="s">
        <v>93</v>
      </c>
      <c r="W23" s="95" t="s">
        <v>244</v>
      </c>
      <c r="X23" s="55" t="s">
        <v>95</v>
      </c>
    </row>
    <row r="24" spans="2:24" s="14" customFormat="1" ht="132" customHeight="1" thickBot="1" x14ac:dyDescent="0.3">
      <c r="B24" s="32" t="s">
        <v>125</v>
      </c>
      <c r="C24" s="33" t="s">
        <v>23</v>
      </c>
      <c r="D24" s="33" t="s">
        <v>61</v>
      </c>
      <c r="E24" s="76" t="s">
        <v>104</v>
      </c>
      <c r="F24" s="34" t="s">
        <v>40</v>
      </c>
      <c r="G24" s="61" t="s">
        <v>217</v>
      </c>
      <c r="H24" s="63" t="s">
        <v>218</v>
      </c>
      <c r="I24" s="54">
        <v>1</v>
      </c>
      <c r="J24" s="54">
        <v>3</v>
      </c>
      <c r="K24" s="66">
        <f t="shared" si="2"/>
        <v>4</v>
      </c>
      <c r="L24" s="67" t="str">
        <f t="shared" si="3"/>
        <v>Riesgo Bajo</v>
      </c>
      <c r="M24" s="54" t="s">
        <v>63</v>
      </c>
      <c r="N24" s="69" t="s">
        <v>126</v>
      </c>
      <c r="O24" s="32">
        <v>1</v>
      </c>
      <c r="P24" s="35">
        <v>1</v>
      </c>
      <c r="Q24" s="36">
        <f t="shared" si="5"/>
        <v>1</v>
      </c>
      <c r="R24" s="33" t="str">
        <f t="shared" si="4"/>
        <v>Riesgo Bajo</v>
      </c>
      <c r="S24" s="55" t="s">
        <v>29</v>
      </c>
      <c r="T24" s="54" t="s">
        <v>63</v>
      </c>
      <c r="U24" s="54" t="s">
        <v>219</v>
      </c>
      <c r="V24" s="54" t="s">
        <v>220</v>
      </c>
      <c r="W24" s="94" t="s">
        <v>245</v>
      </c>
      <c r="X24" s="54" t="s">
        <v>221</v>
      </c>
    </row>
    <row r="25" spans="2:24" ht="60" thickBot="1" x14ac:dyDescent="0.25">
      <c r="B25" s="32" t="s">
        <v>127</v>
      </c>
      <c r="C25" s="56" t="s">
        <v>23</v>
      </c>
      <c r="D25" s="56" t="s">
        <v>24</v>
      </c>
      <c r="E25" s="78" t="s">
        <v>104</v>
      </c>
      <c r="F25" s="57" t="s">
        <v>35</v>
      </c>
      <c r="G25" s="62" t="s">
        <v>128</v>
      </c>
      <c r="H25" s="64" t="s">
        <v>129</v>
      </c>
      <c r="I25" s="65">
        <v>1</v>
      </c>
      <c r="J25" s="65">
        <v>2</v>
      </c>
      <c r="K25" s="66">
        <f t="shared" si="2"/>
        <v>3</v>
      </c>
      <c r="L25" s="68" t="str">
        <f t="shared" ref="L25" si="19">IF(K25&lt;=4,"Riesgo Bajo",IF(K25=5,"Riesgo Medio",IF(K25&lt;=7,"Riesgo Alto",IF(K25&gt;=8,"Riesgo Extremo"))))</f>
        <v>Riesgo Bajo</v>
      </c>
      <c r="M25" s="65" t="s">
        <v>63</v>
      </c>
      <c r="N25" s="70" t="s">
        <v>246</v>
      </c>
      <c r="O25" s="58">
        <v>1</v>
      </c>
      <c r="P25" s="59">
        <v>1</v>
      </c>
      <c r="Q25" s="36">
        <f t="shared" si="5"/>
        <v>1</v>
      </c>
      <c r="R25" s="56" t="str">
        <f t="shared" ref="R25" si="20">IF(Q25&lt;=4,"Riesgo Bajo",IF(Q25=5,"Riesgo Medio",IF(Q25&lt;=7,"Riesgo Alto",IF(Q25&gt;=8,"Riesgo Extremo"))))</f>
        <v>Riesgo Bajo</v>
      </c>
      <c r="S25" s="60" t="s">
        <v>29</v>
      </c>
      <c r="T25" s="65" t="s">
        <v>63</v>
      </c>
      <c r="U25" s="65" t="s">
        <v>130</v>
      </c>
      <c r="V25" s="65" t="s">
        <v>131</v>
      </c>
      <c r="W25" s="96" t="s">
        <v>132</v>
      </c>
      <c r="X25" s="22" t="s">
        <v>133</v>
      </c>
    </row>
    <row r="36" spans="3:19" x14ac:dyDescent="0.2">
      <c r="C36" s="10" t="s">
        <v>23</v>
      </c>
      <c r="D36" s="10" t="s">
        <v>24</v>
      </c>
      <c r="E36" s="10" t="s">
        <v>25</v>
      </c>
      <c r="G36" s="31" t="s">
        <v>40</v>
      </c>
      <c r="H36" s="10">
        <v>1</v>
      </c>
      <c r="I36" s="10">
        <v>1</v>
      </c>
      <c r="J36" s="10" t="s">
        <v>134</v>
      </c>
      <c r="M36" s="10" t="s">
        <v>63</v>
      </c>
      <c r="N36" s="10" t="s">
        <v>135</v>
      </c>
      <c r="S36" s="10" t="s">
        <v>55</v>
      </c>
    </row>
    <row r="37" spans="3:19" x14ac:dyDescent="0.2">
      <c r="C37" s="10" t="s">
        <v>87</v>
      </c>
      <c r="D37" s="10" t="s">
        <v>61</v>
      </c>
      <c r="E37" s="10" t="s">
        <v>52</v>
      </c>
      <c r="G37" s="31" t="s">
        <v>136</v>
      </c>
      <c r="H37" s="10">
        <v>2</v>
      </c>
      <c r="I37" s="10">
        <v>2</v>
      </c>
      <c r="J37" s="10" t="s">
        <v>137</v>
      </c>
      <c r="M37" s="10" t="s">
        <v>222</v>
      </c>
      <c r="N37" s="10" t="s">
        <v>138</v>
      </c>
      <c r="S37" s="10" t="s">
        <v>29</v>
      </c>
    </row>
    <row r="38" spans="3:19" x14ac:dyDescent="0.2">
      <c r="E38" s="10" t="s">
        <v>88</v>
      </c>
      <c r="G38" s="31" t="s">
        <v>26</v>
      </c>
      <c r="H38" s="10">
        <v>3</v>
      </c>
      <c r="I38" s="10">
        <v>3</v>
      </c>
      <c r="J38" s="10" t="s">
        <v>139</v>
      </c>
      <c r="M38" s="10" t="s">
        <v>224</v>
      </c>
      <c r="N38" s="10" t="s">
        <v>140</v>
      </c>
    </row>
    <row r="39" spans="3:19" x14ac:dyDescent="0.2">
      <c r="E39" s="10" t="s">
        <v>104</v>
      </c>
      <c r="G39" s="31" t="s">
        <v>141</v>
      </c>
      <c r="H39" s="10">
        <v>4</v>
      </c>
      <c r="I39" s="10">
        <v>4</v>
      </c>
      <c r="J39" s="10" t="s">
        <v>142</v>
      </c>
      <c r="M39" s="10" t="s">
        <v>223</v>
      </c>
      <c r="N39" s="10" t="s">
        <v>143</v>
      </c>
    </row>
    <row r="40" spans="3:19" x14ac:dyDescent="0.2">
      <c r="G40" s="31" t="s">
        <v>35</v>
      </c>
      <c r="H40" s="10">
        <v>5</v>
      </c>
      <c r="I40" s="10">
        <v>5</v>
      </c>
      <c r="M40" s="10" t="s">
        <v>144</v>
      </c>
      <c r="N40" s="10" t="s">
        <v>145</v>
      </c>
    </row>
    <row r="41" spans="3:19" x14ac:dyDescent="0.2">
      <c r="G41" s="31" t="s">
        <v>146</v>
      </c>
      <c r="M41" s="10" t="s">
        <v>147</v>
      </c>
    </row>
    <row r="42" spans="3:19" x14ac:dyDescent="0.2">
      <c r="G42" s="31" t="s">
        <v>148</v>
      </c>
      <c r="K42" s="16">
        <v>1</v>
      </c>
      <c r="M42" s="10" t="s">
        <v>149</v>
      </c>
    </row>
    <row r="43" spans="3:19" x14ac:dyDescent="0.2">
      <c r="G43" s="31" t="s">
        <v>150</v>
      </c>
      <c r="K43" s="16">
        <v>2</v>
      </c>
      <c r="M43" s="10" t="s">
        <v>151</v>
      </c>
    </row>
    <row r="44" spans="3:19" x14ac:dyDescent="0.2">
      <c r="K44" s="16">
        <v>3</v>
      </c>
      <c r="M44" s="10" t="s">
        <v>152</v>
      </c>
    </row>
    <row r="45" spans="3:19" x14ac:dyDescent="0.2">
      <c r="K45" s="16">
        <v>4</v>
      </c>
    </row>
    <row r="46" spans="3:19" x14ac:dyDescent="0.2">
      <c r="K46" s="16">
        <v>5</v>
      </c>
    </row>
    <row r="47" spans="3:19" x14ac:dyDescent="0.2">
      <c r="K47" s="16">
        <v>6</v>
      </c>
    </row>
    <row r="48" spans="3:19" x14ac:dyDescent="0.2">
      <c r="K48" s="16">
        <v>7</v>
      </c>
    </row>
    <row r="49" spans="11:11" x14ac:dyDescent="0.2">
      <c r="K49" s="16">
        <v>8</v>
      </c>
    </row>
    <row r="50" spans="11:11" x14ac:dyDescent="0.2">
      <c r="K50" s="16">
        <v>9</v>
      </c>
    </row>
    <row r="51" spans="11:11" x14ac:dyDescent="0.2">
      <c r="K51" s="16">
        <v>10</v>
      </c>
    </row>
  </sheetData>
  <sheetProtection deleteColumns="0" deleteRows="0"/>
  <autoFilter ref="B3:F24" xr:uid="{00000000-0009-0000-0000-000000000000}"/>
  <mergeCells count="19">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 ref="I3:I4"/>
    <mergeCell ref="J3:J4"/>
  </mergeCells>
  <phoneticPr fontId="25" type="noConversion"/>
  <conditionalFormatting sqref="K5:K25 Q5:Q25">
    <cfRule type="cellIs" dxfId="4" priority="11" operator="between">
      <formula>8</formula>
      <formula>11</formula>
    </cfRule>
    <cfRule type="cellIs" dxfId="3" priority="12" operator="between">
      <formula>6</formula>
      <formula>7</formula>
    </cfRule>
    <cfRule type="cellIs" dxfId="2" priority="13" operator="equal">
      <formula>5</formula>
    </cfRule>
    <cfRule type="cellIs" dxfId="1" priority="14" operator="between">
      <formula>1</formula>
      <formula>4</formula>
    </cfRule>
    <cfRule type="cellIs" dxfId="0" priority="16" operator="lessThan">
      <formula>#REF!</formula>
    </cfRule>
  </conditionalFormatting>
  <dataValidations count="18">
    <dataValidation type="list" allowBlank="1" showInputMessage="1" showErrorMessage="1" sqref="C5:C12 C14:C25" xr:uid="{00000000-0002-0000-0000-000001000000}">
      <formula1>$C$36:$C$39</formula1>
    </dataValidation>
    <dataValidation type="list" allowBlank="1" showInputMessage="1" showErrorMessage="1" sqref="D5:D12 D14:D25" xr:uid="{00000000-0002-0000-0000-000002000000}">
      <formula1>$D$36:$D$37</formula1>
    </dataValidation>
    <dataValidation type="list" allowBlank="1" showInputMessage="1" showErrorMessage="1" sqref="E5:E12 E14:E25" xr:uid="{00000000-0002-0000-0000-000003000000}">
      <formula1>$E$36:$E$39</formula1>
    </dataValidation>
    <dataValidation type="list" allowBlank="1" showInputMessage="1" showErrorMessage="1" sqref="F5:F12 F14:F25" xr:uid="{00000000-0002-0000-0000-000004000000}">
      <formula1>$G$36:$G$43</formula1>
    </dataValidation>
    <dataValidation type="list" allowBlank="1" showInputMessage="1" showErrorMessage="1" sqref="I5:I12 O14:O25 I14:I25 O5:O12" xr:uid="{00000000-0002-0000-0000-000005000000}">
      <formula1>$H$36:$H$40</formula1>
    </dataValidation>
    <dataValidation type="list" allowBlank="1" showInputMessage="1" showErrorMessage="1" sqref="J5:J12 P5:P25 J14:J25" xr:uid="{00000000-0002-0000-0000-000006000000}">
      <formula1>$I$36:$I$40</formula1>
    </dataValidation>
    <dataValidation type="list" allowBlank="1" showInputMessage="1" showErrorMessage="1" sqref="S5:S12 S14:S25" xr:uid="{00000000-0002-0000-0000-000007000000}">
      <formula1>$S$36:$S$37</formula1>
    </dataValidation>
    <dataValidation type="list" allowBlank="1" showInputMessage="1" showErrorMessage="1" sqref="M5:M12 T14:T25 M14:M25 T5:T12" xr:uid="{00000000-0002-0000-0000-000009000000}">
      <formula1>$M$36:$M$44</formula1>
    </dataValidation>
    <dataValidation type="list" allowBlank="1" showInputMessage="1" showErrorMessage="1" sqref="M13 T13" xr:uid="{8565E9FC-F4D2-034E-B470-607A78696AF2}">
      <formula1>$M$30:$M$38</formula1>
    </dataValidation>
    <dataValidation type="list" allowBlank="1" showInputMessage="1" showErrorMessage="1" sqref="S13" xr:uid="{B8CA2417-3524-D84E-AFD1-4C12CBE500D5}">
      <formula1>$S$30:$S$31</formula1>
    </dataValidation>
    <dataValidation type="list" allowBlank="1" showInputMessage="1" showErrorMessage="1" sqref="J13" xr:uid="{A67FE9FE-413B-7C4C-8E70-B379355D613D}">
      <formula1>$I$30:$I$34</formula1>
    </dataValidation>
    <dataValidation type="list" allowBlank="1" showInputMessage="1" showErrorMessage="1" sqref="I13 O13" xr:uid="{0852D55F-4D97-B546-AB8B-6A7E00836B21}">
      <formula1>$H$30:$H$34</formula1>
    </dataValidation>
    <dataValidation type="list" allowBlank="1" showInputMessage="1" showErrorMessage="1" sqref="F13" xr:uid="{0CCD5410-24E3-654B-8259-9C4C8380408F}">
      <formula1>$G$30:$G$37</formula1>
    </dataValidation>
    <dataValidation type="list" allowBlank="1" showInputMessage="1" showErrorMessage="1" sqref="E13" xr:uid="{A86C14D6-F2A7-1D4B-9CFF-9AE429DAEC7A}">
      <formula1>$E$30:$E$33</formula1>
    </dataValidation>
    <dataValidation type="list" allowBlank="1" showInputMessage="1" showErrorMessage="1" sqref="D13" xr:uid="{8B82F51F-8294-3C44-9C4D-19B1ED29F25E}">
      <formula1>$D$30:$D$31</formula1>
    </dataValidation>
    <dataValidation type="list" allowBlank="1" showInputMessage="1" showErrorMessage="1" sqref="C13" xr:uid="{0D2C6BE6-9D4B-8944-8365-D0AD69D2AA2F}">
      <formula1>$C$30:$C$33</formula1>
    </dataValidation>
    <dataValidation allowBlank="1" showDropDown="1" showInputMessage="1" showErrorMessage="1" sqref="N5:N14 N19 N17 N25 Q5:Q25 K5:K25" xr:uid="{00000000-0002-0000-0000-000000000000}"/>
    <dataValidation showDropDown="1" showInputMessage="1" showErrorMessage="1" sqref="R5:R25 L5:L25" xr:uid="{00000000-0002-0000-0000-000008000000}"/>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7E569-583E-4E73-889D-CAB7B694C94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A887C-16E0-4AA7-84F7-DE87B24971EB}">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1AC2F-590B-4C59-874B-72FC616D50F1}">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9"/>
  <sheetViews>
    <sheetView showGridLines="0" zoomScale="75" zoomScaleNormal="75" workbookViewId="0">
      <selection activeCell="D7" sqref="D7"/>
    </sheetView>
  </sheetViews>
  <sheetFormatPr baseColWidth="10" defaultColWidth="11.42578125" defaultRowHeight="39.950000000000003" customHeight="1" x14ac:dyDescent="0.25"/>
  <cols>
    <col min="4" max="4" width="57.42578125" customWidth="1"/>
    <col min="5" max="5" width="20.140625" customWidth="1"/>
    <col min="6" max="6" width="21.28515625" customWidth="1"/>
    <col min="7" max="7" width="47.28515625" customWidth="1"/>
  </cols>
  <sheetData>
    <row r="1" spans="3:7" ht="4.5" customHeight="1" x14ac:dyDescent="0.25"/>
    <row r="2" spans="3:7" ht="39.950000000000003" customHeight="1" x14ac:dyDescent="0.25">
      <c r="D2" s="120" t="s">
        <v>153</v>
      </c>
      <c r="E2" s="120"/>
      <c r="F2" s="120"/>
      <c r="G2" s="120"/>
    </row>
    <row r="3" spans="3:7" ht="15.75" customHeight="1" x14ac:dyDescent="0.25"/>
    <row r="4" spans="3:7" ht="39.950000000000003" customHeight="1" x14ac:dyDescent="0.3">
      <c r="C4" s="46"/>
      <c r="D4" s="9" t="s">
        <v>154</v>
      </c>
      <c r="E4" s="121" t="s">
        <v>155</v>
      </c>
      <c r="F4" s="122"/>
      <c r="G4" s="47" t="s">
        <v>156</v>
      </c>
    </row>
    <row r="5" spans="3:7" ht="108" customHeight="1" x14ac:dyDescent="0.25">
      <c r="C5" s="119" t="s">
        <v>7</v>
      </c>
      <c r="D5" s="8" t="s">
        <v>157</v>
      </c>
      <c r="E5" s="3">
        <v>1</v>
      </c>
      <c r="F5" s="48" t="s">
        <v>158</v>
      </c>
      <c r="G5" s="50" t="s">
        <v>159</v>
      </c>
    </row>
    <row r="6" spans="3:7" ht="89.1" customHeight="1" x14ac:dyDescent="0.25">
      <c r="C6" s="119"/>
      <c r="D6" s="8" t="s">
        <v>160</v>
      </c>
      <c r="E6" s="3">
        <v>2</v>
      </c>
      <c r="F6" s="48" t="s">
        <v>161</v>
      </c>
      <c r="G6" s="50" t="s">
        <v>162</v>
      </c>
    </row>
    <row r="7" spans="3:7" ht="99" customHeight="1" x14ac:dyDescent="0.25">
      <c r="C7" s="119"/>
      <c r="D7" s="49" t="s">
        <v>163</v>
      </c>
      <c r="E7" s="3">
        <v>3</v>
      </c>
      <c r="F7" s="49" t="s">
        <v>164</v>
      </c>
      <c r="G7" s="51" t="s">
        <v>165</v>
      </c>
    </row>
    <row r="8" spans="3:7" ht="93" customHeight="1" x14ac:dyDescent="0.25">
      <c r="C8" s="119"/>
      <c r="D8" s="49" t="s">
        <v>166</v>
      </c>
      <c r="E8" s="3">
        <v>4</v>
      </c>
      <c r="F8" s="49" t="s">
        <v>167</v>
      </c>
      <c r="G8" s="51" t="s">
        <v>168</v>
      </c>
    </row>
    <row r="9" spans="3:7" ht="117.95" customHeight="1" x14ac:dyDescent="0.25">
      <c r="C9" s="119"/>
      <c r="D9" s="49" t="s">
        <v>169</v>
      </c>
      <c r="E9" s="3">
        <v>5</v>
      </c>
      <c r="F9" s="49" t="s">
        <v>170</v>
      </c>
      <c r="G9" s="51" t="s">
        <v>171</v>
      </c>
    </row>
  </sheetData>
  <mergeCells count="3">
    <mergeCell ref="C5:C9"/>
    <mergeCell ref="D2:G2"/>
    <mergeCell ref="E4:F4"/>
  </mergeCells>
  <pageMargins left="0.7" right="0.7" top="0.75" bottom="0.75" header="0.3" footer="0.3"/>
  <pageSetup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28"/>
  <sheetViews>
    <sheetView showGridLines="0" zoomScaleNormal="100" workbookViewId="0">
      <selection activeCell="E18" sqref="E18"/>
    </sheetView>
  </sheetViews>
  <sheetFormatPr baseColWidth="10" defaultColWidth="11.42578125" defaultRowHeight="15" x14ac:dyDescent="0.25"/>
  <cols>
    <col min="1" max="1" width="1.7109375" customWidth="1"/>
    <col min="2" max="2" width="10.28515625" bestFit="1" customWidth="1"/>
    <col min="3" max="3" width="11.85546875" bestFit="1" customWidth="1"/>
    <col min="4" max="5" width="25.7109375" style="1" customWidth="1"/>
    <col min="6" max="6" width="29" style="1" customWidth="1"/>
    <col min="7" max="8" width="25.7109375" style="1" customWidth="1"/>
    <col min="9" max="9" width="12.7109375" bestFit="1" customWidth="1"/>
  </cols>
  <sheetData>
    <row r="1" spans="2:9" ht="4.5" customHeight="1" x14ac:dyDescent="0.25"/>
    <row r="2" spans="2:9" hidden="1" x14ac:dyDescent="0.25"/>
    <row r="3" spans="2:9" hidden="1" x14ac:dyDescent="0.25"/>
    <row r="4" spans="2:9" hidden="1" x14ac:dyDescent="0.25"/>
    <row r="5" spans="2:9" ht="9.75" customHeight="1" x14ac:dyDescent="0.25"/>
    <row r="6" spans="2:9" ht="18.75" x14ac:dyDescent="0.3">
      <c r="B6" s="126" t="s">
        <v>172</v>
      </c>
      <c r="C6" s="126"/>
      <c r="D6" s="126"/>
      <c r="E6" s="126"/>
      <c r="F6" s="126"/>
      <c r="G6" s="126"/>
      <c r="H6" s="126"/>
    </row>
    <row r="8" spans="2:9" ht="28.5" customHeight="1" x14ac:dyDescent="0.25">
      <c r="B8" s="131" t="s">
        <v>8</v>
      </c>
      <c r="C8" s="131"/>
      <c r="D8" s="131"/>
      <c r="E8" s="131"/>
      <c r="F8" s="131"/>
      <c r="G8" s="131"/>
      <c r="H8" s="131"/>
    </row>
    <row r="9" spans="2:9" ht="90" customHeight="1" x14ac:dyDescent="0.25">
      <c r="B9" s="127" t="s">
        <v>173</v>
      </c>
      <c r="C9" s="127"/>
      <c r="D9" s="5" t="s">
        <v>174</v>
      </c>
      <c r="E9" s="5" t="s">
        <v>175</v>
      </c>
      <c r="F9" s="5" t="s">
        <v>176</v>
      </c>
      <c r="G9" s="5" t="s">
        <v>177</v>
      </c>
      <c r="H9" s="5" t="s">
        <v>178</v>
      </c>
    </row>
    <row r="10" spans="2:9" ht="90" customHeight="1" x14ac:dyDescent="0.25">
      <c r="B10" s="128" t="s">
        <v>179</v>
      </c>
      <c r="C10" s="128"/>
      <c r="D10" s="5" t="s">
        <v>180</v>
      </c>
      <c r="E10" s="5" t="s">
        <v>181</v>
      </c>
      <c r="F10" s="5" t="s">
        <v>182</v>
      </c>
      <c r="G10" s="5" t="s">
        <v>183</v>
      </c>
      <c r="H10" s="5" t="s">
        <v>184</v>
      </c>
    </row>
    <row r="11" spans="2:9" ht="15.75" x14ac:dyDescent="0.25">
      <c r="B11" s="129" t="s">
        <v>10</v>
      </c>
      <c r="C11" s="129" t="s">
        <v>185</v>
      </c>
      <c r="D11" s="4" t="s">
        <v>186</v>
      </c>
      <c r="E11" s="4" t="s">
        <v>187</v>
      </c>
      <c r="F11" s="4" t="s">
        <v>188</v>
      </c>
      <c r="G11" s="4" t="s">
        <v>189</v>
      </c>
      <c r="H11" s="4" t="s">
        <v>190</v>
      </c>
    </row>
    <row r="12" spans="2:9" x14ac:dyDescent="0.25">
      <c r="B12" s="130"/>
      <c r="C12" s="130"/>
      <c r="D12" s="2">
        <v>1</v>
      </c>
      <c r="E12" s="2">
        <v>2</v>
      </c>
      <c r="F12" s="2">
        <v>3</v>
      </c>
      <c r="G12" s="2">
        <v>4</v>
      </c>
      <c r="H12" s="2">
        <v>5</v>
      </c>
      <c r="I12" s="40"/>
    </row>
    <row r="15" spans="2:9" ht="15.75" x14ac:dyDescent="0.25">
      <c r="D15" s="123" t="s">
        <v>191</v>
      </c>
      <c r="E15" s="124"/>
      <c r="F15" s="124"/>
      <c r="G15" s="124"/>
      <c r="H15" s="125"/>
    </row>
    <row r="17" spans="4:8" ht="15.75" x14ac:dyDescent="0.25">
      <c r="D17" s="28" t="s">
        <v>192</v>
      </c>
      <c r="E17" s="52">
        <v>133000000</v>
      </c>
      <c r="F17" s="41"/>
      <c r="H17"/>
    </row>
    <row r="18" spans="4:8" x14ac:dyDescent="0.25">
      <c r="H18"/>
    </row>
    <row r="19" spans="4:8" ht="15.75" x14ac:dyDescent="0.25">
      <c r="D19" s="28" t="str">
        <f>D11</f>
        <v xml:space="preserve">Insignificante </v>
      </c>
      <c r="E19" s="29">
        <v>0</v>
      </c>
      <c r="F19" s="30">
        <v>0.01</v>
      </c>
      <c r="G19" s="53">
        <f t="shared" ref="G19:H23" si="0">+E19*$E$17</f>
        <v>0</v>
      </c>
      <c r="H19" s="53">
        <f t="shared" si="0"/>
        <v>1330000</v>
      </c>
    </row>
    <row r="20" spans="4:8" ht="15.75" x14ac:dyDescent="0.25">
      <c r="D20" s="28" t="str">
        <f>E11</f>
        <v xml:space="preserve">Menor </v>
      </c>
      <c r="E20" s="30">
        <v>1.00000001E-2</v>
      </c>
      <c r="F20" s="30">
        <v>0.05</v>
      </c>
      <c r="G20" s="53">
        <f t="shared" si="0"/>
        <v>1330000.0133</v>
      </c>
      <c r="H20" s="53">
        <f t="shared" si="0"/>
        <v>6650000</v>
      </c>
    </row>
    <row r="21" spans="4:8" ht="15.75" x14ac:dyDescent="0.25">
      <c r="D21" s="28" t="str">
        <f>F11</f>
        <v>Moderado</v>
      </c>
      <c r="E21" s="30">
        <v>5.0000000099999997E-2</v>
      </c>
      <c r="F21" s="30">
        <v>0.15</v>
      </c>
      <c r="G21" s="53">
        <f t="shared" si="0"/>
        <v>6650000.0132999998</v>
      </c>
      <c r="H21" s="53">
        <f t="shared" si="0"/>
        <v>19950000</v>
      </c>
    </row>
    <row r="22" spans="4:8" ht="15.75" x14ac:dyDescent="0.25">
      <c r="D22" s="28" t="str">
        <f>G11</f>
        <v>Mayor</v>
      </c>
      <c r="E22" s="30">
        <v>0.1500000001</v>
      </c>
      <c r="F22" s="30">
        <v>0.3</v>
      </c>
      <c r="G22" s="53">
        <f t="shared" si="0"/>
        <v>19950000.013300002</v>
      </c>
      <c r="H22" s="53">
        <f t="shared" si="0"/>
        <v>39900000</v>
      </c>
    </row>
    <row r="23" spans="4:8" ht="15.75" x14ac:dyDescent="0.25">
      <c r="D23" s="28" t="str">
        <f>H11</f>
        <v>Catastrófico</v>
      </c>
      <c r="E23" s="30">
        <f>30.00000001%</f>
        <v>0.3000000001</v>
      </c>
      <c r="F23" s="30">
        <v>1</v>
      </c>
      <c r="G23" s="53">
        <f>+E23*$E$17</f>
        <v>39900000.013300002</v>
      </c>
      <c r="H23" s="53">
        <f t="shared" si="0"/>
        <v>133000000</v>
      </c>
    </row>
    <row r="26" spans="4:8" ht="27" customHeight="1" x14ac:dyDescent="0.25">
      <c r="E26" s="38"/>
      <c r="F26" s="39"/>
    </row>
    <row r="28" spans="4:8" ht="16.5" x14ac:dyDescent="0.3">
      <c r="E28" s="37"/>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xr:uid="{00000000-0002-0000-0200-000000000000}">
      <formula1>$I$31:$I$34</formula1>
    </dataValidation>
  </dataValidations>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5"/>
  <sheetViews>
    <sheetView showGridLines="0" topLeftCell="A5" zoomScale="95" zoomScaleNormal="95" workbookViewId="0">
      <selection activeCell="E8" sqref="E8"/>
    </sheetView>
  </sheetViews>
  <sheetFormatPr baseColWidth="10" defaultColWidth="11.42578125" defaultRowHeight="15" x14ac:dyDescent="0.25"/>
  <cols>
    <col min="1" max="1" width="5.42578125" customWidth="1"/>
    <col min="2" max="2" width="38.42578125" customWidth="1"/>
    <col min="3" max="3" width="20.28515625" customWidth="1"/>
    <col min="4" max="4" width="25.7109375" customWidth="1"/>
    <col min="5" max="5" width="31.28515625" customWidth="1"/>
    <col min="6" max="6" width="38.85546875" customWidth="1"/>
    <col min="7" max="7" width="33.7109375" customWidth="1"/>
    <col min="8" max="8" width="25.7109375" customWidth="1"/>
  </cols>
  <sheetData>
    <row r="2" spans="1:8" ht="18.75" x14ac:dyDescent="0.3">
      <c r="B2" s="126" t="s">
        <v>193</v>
      </c>
      <c r="C2" s="126"/>
      <c r="D2" s="126"/>
      <c r="E2" s="126"/>
      <c r="F2" s="126"/>
      <c r="G2" s="126"/>
      <c r="H2" s="126"/>
    </row>
    <row r="3" spans="1:8" x14ac:dyDescent="0.25">
      <c r="D3" s="1"/>
      <c r="E3" s="1"/>
      <c r="F3" s="1"/>
      <c r="G3" s="1"/>
      <c r="H3" s="1"/>
    </row>
    <row r="4" spans="1:8" ht="24" customHeight="1" x14ac:dyDescent="0.25">
      <c r="B4" s="131" t="s">
        <v>8</v>
      </c>
      <c r="C4" s="131"/>
      <c r="D4" s="131"/>
      <c r="E4" s="131"/>
      <c r="F4" s="131"/>
      <c r="G4" s="131"/>
      <c r="H4" s="131"/>
    </row>
    <row r="5" spans="1:8" ht="80.099999999999994" customHeight="1" x14ac:dyDescent="0.25">
      <c r="B5" s="127" t="s">
        <v>173</v>
      </c>
      <c r="C5" s="127"/>
      <c r="D5" s="5" t="s">
        <v>174</v>
      </c>
      <c r="E5" s="5" t="s">
        <v>175</v>
      </c>
      <c r="F5" s="5" t="s">
        <v>176</v>
      </c>
      <c r="G5" s="5" t="s">
        <v>177</v>
      </c>
      <c r="H5" s="5" t="s">
        <v>178</v>
      </c>
    </row>
    <row r="6" spans="1:8" ht="80.099999999999994" customHeight="1" x14ac:dyDescent="0.25">
      <c r="B6" s="128" t="s">
        <v>179</v>
      </c>
      <c r="C6" s="128"/>
      <c r="D6" s="5" t="s">
        <v>180</v>
      </c>
      <c r="E6" s="5" t="s">
        <v>181</v>
      </c>
      <c r="F6" s="5" t="s">
        <v>182</v>
      </c>
      <c r="G6" s="5" t="s">
        <v>183</v>
      </c>
      <c r="H6" s="5" t="s">
        <v>184</v>
      </c>
    </row>
    <row r="7" spans="1:8" ht="15.75" x14ac:dyDescent="0.25">
      <c r="B7" s="129" t="s">
        <v>10</v>
      </c>
      <c r="C7" s="129" t="s">
        <v>185</v>
      </c>
      <c r="D7" s="4" t="str">
        <f>'Impacto de Riesgo'!D19</f>
        <v xml:space="preserve">Insignificante </v>
      </c>
      <c r="E7" s="4" t="str">
        <f>'Impacto de Riesgo'!D20</f>
        <v xml:space="preserve">Menor </v>
      </c>
      <c r="F7" s="4" t="str">
        <f>'Impacto de Riesgo'!D21</f>
        <v>Moderado</v>
      </c>
      <c r="G7" s="4" t="str">
        <f>'Impacto de Riesgo'!D22</f>
        <v>Mayor</v>
      </c>
      <c r="H7" s="4" t="str">
        <f>'Impacto de Riesgo'!D23</f>
        <v>Catastrófico</v>
      </c>
    </row>
    <row r="8" spans="1:8" ht="18.75" x14ac:dyDescent="0.25">
      <c r="B8" s="130"/>
      <c r="C8" s="130"/>
      <c r="D8" s="3">
        <f>'Impacto de Riesgo'!D12</f>
        <v>1</v>
      </c>
      <c r="E8" s="3">
        <f>'Impacto de Riesgo'!E12</f>
        <v>2</v>
      </c>
      <c r="F8" s="3">
        <f>'Impacto de Riesgo'!F12</f>
        <v>3</v>
      </c>
      <c r="G8" s="3">
        <f>'Impacto de Riesgo'!G12</f>
        <v>4</v>
      </c>
      <c r="H8" s="3">
        <f>'Impacto de Riesgo'!H12</f>
        <v>5</v>
      </c>
    </row>
    <row r="9" spans="1:8" ht="50.1" customHeight="1" x14ac:dyDescent="0.25">
      <c r="A9" s="132" t="s">
        <v>7</v>
      </c>
      <c r="B9" s="5" t="str">
        <f>'Probabilidad del Riesgo '!D5</f>
        <v>RARO  (Puede ocurrir excepcionalmente)</v>
      </c>
      <c r="C9" s="6">
        <f>'Probabilidad del Riesgo '!E5</f>
        <v>1</v>
      </c>
      <c r="D9" s="45"/>
      <c r="E9" s="45" t="s">
        <v>230</v>
      </c>
      <c r="F9" s="45" t="s">
        <v>229</v>
      </c>
      <c r="G9" s="43" t="s">
        <v>194</v>
      </c>
      <c r="H9" s="42"/>
    </row>
    <row r="10" spans="1:8" ht="50.1" customHeight="1" x14ac:dyDescent="0.25">
      <c r="A10" s="133"/>
      <c r="B10" s="5" t="str">
        <f>'Probabilidad del Riesgo '!D6</f>
        <v>IMPROBABLE (Puede ocurrir ocasionalmente)</v>
      </c>
      <c r="C10" s="6">
        <f>'Probabilidad del Riesgo '!E6</f>
        <v>2</v>
      </c>
      <c r="D10" s="45"/>
      <c r="E10" s="45" t="s">
        <v>228</v>
      </c>
      <c r="F10" s="43" t="s">
        <v>195</v>
      </c>
      <c r="G10" s="42"/>
      <c r="H10" s="42"/>
    </row>
    <row r="11" spans="1:8" ht="50.1" customHeight="1" x14ac:dyDescent="0.25">
      <c r="A11" s="133"/>
      <c r="B11" s="5" t="str">
        <f>'Probabilidad del Riesgo '!D7</f>
        <v>POSIBLE  (Puede Ocurrir en cualquier momento futuro)</v>
      </c>
      <c r="C11" s="6">
        <f>'Probabilidad del Riesgo '!E7</f>
        <v>3</v>
      </c>
      <c r="D11" s="45"/>
      <c r="E11" s="43" t="s">
        <v>34</v>
      </c>
      <c r="F11" s="42"/>
      <c r="G11" s="42"/>
      <c r="H11" s="44"/>
    </row>
    <row r="12" spans="1:8" ht="50.1" customHeight="1" x14ac:dyDescent="0.25">
      <c r="A12" s="133"/>
      <c r="B12" s="5" t="str">
        <f>'Probabilidad del Riesgo '!D8</f>
        <v>PROBABLE  (Probablemente va a ocurrir)</v>
      </c>
      <c r="C12" s="6">
        <f>'Probabilidad del Riesgo '!E8</f>
        <v>4</v>
      </c>
      <c r="D12" s="43"/>
      <c r="E12" s="42"/>
      <c r="F12" s="42"/>
      <c r="G12" s="44"/>
      <c r="H12" s="44"/>
    </row>
    <row r="13" spans="1:8" ht="50.1" customHeight="1" x14ac:dyDescent="0.25">
      <c r="A13" s="133"/>
      <c r="B13" s="5" t="str">
        <f>'Probabilidad del Riesgo '!D9</f>
        <v>CASI CIERTO (Ocurre en la mayoría de circustancias)</v>
      </c>
      <c r="C13" s="6">
        <f>'Probabilidad del Riesgo '!E9</f>
        <v>5</v>
      </c>
      <c r="D13" s="42"/>
      <c r="E13" s="42"/>
      <c r="F13" s="44"/>
      <c r="G13" s="44"/>
      <c r="H13" s="44"/>
    </row>
    <row r="19" spans="2:6" ht="75" customHeight="1" x14ac:dyDescent="0.25">
      <c r="B19" s="84" t="s">
        <v>231</v>
      </c>
      <c r="C19" s="84" t="s">
        <v>196</v>
      </c>
      <c r="E19" s="84" t="s">
        <v>197</v>
      </c>
      <c r="F19" s="84" t="s">
        <v>196</v>
      </c>
    </row>
    <row r="20" spans="2:6" ht="36" customHeight="1" x14ac:dyDescent="0.25">
      <c r="B20" s="79" t="s">
        <v>142</v>
      </c>
      <c r="C20" s="79">
        <v>15</v>
      </c>
      <c r="E20" s="79" t="s">
        <v>142</v>
      </c>
      <c r="F20" s="79">
        <v>23</v>
      </c>
    </row>
    <row r="21" spans="2:6" ht="44.1" customHeight="1" x14ac:dyDescent="0.25">
      <c r="B21" s="80" t="s">
        <v>139</v>
      </c>
      <c r="C21" s="80">
        <v>8</v>
      </c>
      <c r="E21" s="80" t="s">
        <v>139</v>
      </c>
      <c r="F21" s="80">
        <v>0</v>
      </c>
    </row>
    <row r="22" spans="2:6" ht="42.95" customHeight="1" x14ac:dyDescent="0.25">
      <c r="B22" s="81" t="s">
        <v>137</v>
      </c>
      <c r="C22" s="81">
        <v>0</v>
      </c>
      <c r="E22" s="81" t="s">
        <v>137</v>
      </c>
      <c r="F22" s="81">
        <v>0</v>
      </c>
    </row>
    <row r="23" spans="2:6" ht="47.1" customHeight="1" x14ac:dyDescent="0.25">
      <c r="B23" s="82" t="s">
        <v>134</v>
      </c>
      <c r="C23" s="83">
        <v>0</v>
      </c>
      <c r="E23" s="82" t="s">
        <v>134</v>
      </c>
      <c r="F23" s="83">
        <v>0</v>
      </c>
    </row>
    <row r="24" spans="2:6" ht="60" customHeight="1" x14ac:dyDescent="0.25">
      <c r="B24" s="85" t="s">
        <v>198</v>
      </c>
      <c r="C24" s="86">
        <f>SUM(C20:C23)</f>
        <v>23</v>
      </c>
      <c r="E24" s="85" t="s">
        <v>198</v>
      </c>
      <c r="F24" s="86">
        <f>SUM(F20:F23)</f>
        <v>23</v>
      </c>
    </row>
    <row r="25" spans="2:6" ht="29.1" customHeight="1" x14ac:dyDescent="0.25"/>
  </sheetData>
  <mergeCells count="7">
    <mergeCell ref="A9:A13"/>
    <mergeCell ref="B2:H2"/>
    <mergeCell ref="B4:H4"/>
    <mergeCell ref="B5:C5"/>
    <mergeCell ref="B6:C6"/>
    <mergeCell ref="B7:B8"/>
    <mergeCell ref="C7:C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1"/>
  <sheetViews>
    <sheetView showGridLines="0" workbookViewId="0">
      <selection activeCell="D11" sqref="D11"/>
    </sheetView>
  </sheetViews>
  <sheetFormatPr baseColWidth="10" defaultColWidth="11.42578125" defaultRowHeight="15" x14ac:dyDescent="0.25"/>
  <cols>
    <col min="3" max="4" width="50.7109375" customWidth="1"/>
  </cols>
  <sheetData>
    <row r="2" spans="3:4" x14ac:dyDescent="0.25">
      <c r="C2" s="134" t="s">
        <v>199</v>
      </c>
      <c r="D2" s="134"/>
    </row>
    <row r="3" spans="3:4" ht="10.5" customHeight="1" x14ac:dyDescent="0.25"/>
    <row r="4" spans="3:4" hidden="1" x14ac:dyDescent="0.25"/>
    <row r="6" spans="3:4" ht="45.95" customHeight="1" x14ac:dyDescent="0.25">
      <c r="C6" s="9" t="s">
        <v>200</v>
      </c>
      <c r="D6" s="9" t="s">
        <v>201</v>
      </c>
    </row>
    <row r="7" spans="3:4" ht="33" customHeight="1" x14ac:dyDescent="0.25">
      <c r="C7" s="87" t="s">
        <v>202</v>
      </c>
      <c r="D7" s="135" t="s">
        <v>142</v>
      </c>
    </row>
    <row r="8" spans="3:4" ht="27" customHeight="1" x14ac:dyDescent="0.25">
      <c r="C8" s="88"/>
      <c r="D8" s="136"/>
    </row>
    <row r="9" spans="3:4" ht="62.1" customHeight="1" x14ac:dyDescent="0.25">
      <c r="C9" s="89" t="s">
        <v>203</v>
      </c>
      <c r="D9" s="89" t="s">
        <v>139</v>
      </c>
    </row>
    <row r="10" spans="3:4" ht="48.95" customHeight="1" x14ac:dyDescent="0.25">
      <c r="C10" s="90" t="s">
        <v>204</v>
      </c>
      <c r="D10" s="91" t="s">
        <v>137</v>
      </c>
    </row>
    <row r="11" spans="3:4" ht="75.95" customHeight="1" x14ac:dyDescent="0.25">
      <c r="C11" s="92" t="s">
        <v>205</v>
      </c>
      <c r="D11" s="93" t="s">
        <v>134</v>
      </c>
    </row>
  </sheetData>
  <mergeCells count="2">
    <mergeCell ref="C2:D2"/>
    <mergeCell ref="D7:D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workbookViewId="0">
      <selection activeCell="B6" sqref="B6"/>
    </sheetView>
  </sheetViews>
  <sheetFormatPr baseColWidth="10" defaultColWidth="11.42578125" defaultRowHeight="15" x14ac:dyDescent="0.25"/>
  <cols>
    <col min="1" max="1" width="5.42578125" customWidth="1"/>
    <col min="2" max="2" width="44.28515625" customWidth="1"/>
    <col min="3" max="3" width="61" customWidth="1"/>
  </cols>
  <sheetData>
    <row r="3" spans="2:3" ht="18.75" x14ac:dyDescent="0.25">
      <c r="B3" s="9" t="s">
        <v>206</v>
      </c>
      <c r="C3" s="9" t="s">
        <v>207</v>
      </c>
    </row>
    <row r="4" spans="2:3" ht="73.5" customHeight="1" x14ac:dyDescent="0.25">
      <c r="B4" s="8" t="s">
        <v>208</v>
      </c>
      <c r="C4" s="73" t="s">
        <v>209</v>
      </c>
    </row>
    <row r="5" spans="2:3" ht="99.95" customHeight="1" x14ac:dyDescent="0.25">
      <c r="B5" s="8" t="s">
        <v>210</v>
      </c>
      <c r="C5" s="73" t="s">
        <v>226</v>
      </c>
    </row>
    <row r="6" spans="2:3" ht="99.95" customHeight="1" x14ac:dyDescent="0.25">
      <c r="B6" s="7" t="s">
        <v>211</v>
      </c>
      <c r="C6" s="73" t="s">
        <v>227</v>
      </c>
    </row>
    <row r="7" spans="2:3" ht="176.25" customHeight="1" x14ac:dyDescent="0.25">
      <c r="B7" s="7" t="s">
        <v>212</v>
      </c>
      <c r="C7" s="73" t="s">
        <v>213</v>
      </c>
    </row>
    <row r="8" spans="2:3" ht="99.95" customHeight="1" x14ac:dyDescent="0.25">
      <c r="B8" s="7" t="s">
        <v>214</v>
      </c>
      <c r="C8" s="73" t="s">
        <v>215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Matriz de Riesgos</vt:lpstr>
      <vt:lpstr>Hoja1</vt:lpstr>
      <vt:lpstr>Hoja2</vt:lpstr>
      <vt:lpstr>Hoja3</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juan camilo medina moreno</cp:lastModifiedBy>
  <cp:revision/>
  <dcterms:created xsi:type="dcterms:W3CDTF">2014-01-17T14:59:50Z</dcterms:created>
  <dcterms:modified xsi:type="dcterms:W3CDTF">2026-09-25T15:48:50Z</dcterms:modified>
  <cp:category/>
  <cp:contentStatus/>
</cp:coreProperties>
</file>