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ana_villada_medicinalegal_gov_co/Documents/CONTRATACION 2026/"/>
    </mc:Choice>
  </mc:AlternateContent>
  <xr:revisionPtr revIDLastSave="4" documentId="13_ncr:1_{9E8CF7AC-22DD-4C4A-BB52-3B3E71F45099}" xr6:coauthVersionLast="47" xr6:coauthVersionMax="47" xr10:uidLastSave="{99F38995-5C27-4B4B-8CB5-1AA5F05B6A26}"/>
  <bookViews>
    <workbookView xWindow="-120" yWindow="-120" windowWidth="29040" windowHeight="15720" xr2:uid="{9BADE57F-934D-4267-B2DB-34491B08D44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I12" i="1"/>
  <c r="I11" i="1"/>
  <c r="O12" i="1"/>
  <c r="O11" i="1"/>
  <c r="Q10" i="1"/>
  <c r="Q11" i="1" s="1"/>
  <c r="Q12" i="1" l="1"/>
  <c r="O5" i="1"/>
  <c r="O6" i="1"/>
  <c r="O7" i="1"/>
  <c r="O8" i="1"/>
  <c r="O4" i="1"/>
  <c r="I8" i="1"/>
  <c r="I5" i="1"/>
  <c r="I6" i="1"/>
  <c r="I7" i="1"/>
  <c r="I4" i="1" l="1"/>
</calcChain>
</file>

<file path=xl/sharedStrings.xml><?xml version="1.0" encoding="utf-8"?>
<sst xmlns="http://schemas.openxmlformats.org/spreadsheetml/2006/main" count="66" uniqueCount="31">
  <si>
    <t>ITEM SOLICITADO</t>
  </si>
  <si>
    <t xml:space="preserve">UNIDADES SOLICITADAS </t>
  </si>
  <si>
    <t>CRYOGAS</t>
  </si>
  <si>
    <t>ITEM OFRECIDO</t>
  </si>
  <si>
    <t>PRESENTACION O CAPACIDAD DEL CILINDRO</t>
  </si>
  <si>
    <t>VALOR UNITARIO CILINDRO SIN IVA</t>
  </si>
  <si>
    <t>CANTIDAD</t>
  </si>
  <si>
    <t>Valor total sin IVA</t>
  </si>
  <si>
    <t>OBSERVACIONES</t>
  </si>
  <si>
    <t>IVA</t>
  </si>
  <si>
    <t>VALOR TOTAL MAS IVA</t>
  </si>
  <si>
    <t>ITEM</t>
  </si>
  <si>
    <t>Cotización 2026-02-03</t>
  </si>
  <si>
    <t>TOTAL</t>
  </si>
  <si>
    <t>PRESUPUESTO</t>
  </si>
  <si>
    <t xml:space="preserve">Mantenimiento tableros de regulación en la central de gases </t>
  </si>
  <si>
    <t>Mantenimiento tablero de puesto de trabajo</t>
  </si>
  <si>
    <t>Mantenimiento preventivo Tubería</t>
  </si>
  <si>
    <t>Inspección y mantenimiento de la alarma</t>
  </si>
  <si>
    <t>Bolsa de repuestos</t>
  </si>
  <si>
    <t>Bolsa de repuestos ($2.000.000 IVA incluido)</t>
  </si>
  <si>
    <t>Unidad</t>
  </si>
  <si>
    <t xml:space="preserve">PRESENTACION </t>
  </si>
  <si>
    <t>POLARIS HOLDING</t>
  </si>
  <si>
    <t>150 Metros
Lineales</t>
  </si>
  <si>
    <t>Cotización  POL-26-005 DE 2026-01-07</t>
  </si>
  <si>
    <t>PROMEDIO</t>
  </si>
  <si>
    <t xml:space="preserve">ESTUDIO DE MERCADO MANTENIMIENTO RED DE GASES ESPECIALES TOXICOLOGIA Y ESTUPEFACIENTES </t>
  </si>
  <si>
    <t>13,603,923</t>
  </si>
  <si>
    <t>462,320,25</t>
  </si>
  <si>
    <t>1,085,907,16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</si>
</sst>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.0_-;\-&quot;$&quot;\ * #,##0.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2">
    <xf numFmtId="0" fontId="0" fillId="0" borderId="0" xfId="0"/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3" fontId="0" fillId="4" borderId="6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0" fillId="0" borderId="0" xfId="0" applyNumberFormat="1"/>
    <xf numFmtId="4" fontId="0" fillId="0" borderId="0" xfId="0" applyNumberFormat="1"/>
    <xf numFmtId="0" fontId="0" fillId="2" borderId="0" xfId="0" applyFill="1"/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justify" vertical="center" wrapText="1"/>
    </xf>
    <xf numFmtId="3" fontId="0" fillId="3" borderId="8" xfId="0" applyNumberFormat="1" applyFill="1" applyBorder="1" applyAlignment="1">
      <alignment horizontal="center" vertical="center" wrapText="1"/>
    </xf>
    <xf numFmtId="3" fontId="0" fillId="3" borderId="8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justify" vertical="center" wrapText="1"/>
    </xf>
    <xf numFmtId="3" fontId="0" fillId="4" borderId="3" xfId="0" applyNumberForma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3" borderId="6" xfId="0" applyFill="1" applyBorder="1" applyAlignment="1">
      <alignment horizontal="center" vertical="center" wrapText="1"/>
    </xf>
    <xf numFmtId="3" fontId="0" fillId="3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3" fontId="1" fillId="0" borderId="0" xfId="0" applyNumberFormat="1" applyFont="1"/>
    <xf numFmtId="0" fontId="5" fillId="0" borderId="0" xfId="0" applyFont="1"/>
    <xf numFmtId="3" fontId="6" fillId="0" borderId="0" xfId="0" applyNumberFormat="1" applyFont="1"/>
    <xf numFmtId="0" fontId="0" fillId="0" borderId="3" xfId="0" applyBorder="1" applyAlignment="1">
      <alignment horizontal="center" vertical="center"/>
    </xf>
    <xf numFmtId="3" fontId="0" fillId="3" borderId="3" xfId="0" applyNumberFormat="1" applyFill="1" applyBorder="1" applyAlignment="1">
      <alignment horizontal="center" vertical="center" wrapText="1"/>
    </xf>
    <xf numFmtId="3" fontId="0" fillId="3" borderId="3" xfId="0" applyNumberFormat="1" applyFill="1" applyBorder="1" applyAlignment="1">
      <alignment horizontal="center" vertical="center"/>
    </xf>
    <xf numFmtId="0" fontId="7" fillId="0" borderId="6" xfId="0" applyFont="1" applyBorder="1" applyAlignment="1">
      <alignment wrapText="1"/>
    </xf>
    <xf numFmtId="0" fontId="7" fillId="0" borderId="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0" fillId="3" borderId="6" xfId="0" applyFill="1" applyBorder="1" applyAlignment="1">
      <alignment wrapText="1"/>
    </xf>
    <xf numFmtId="0" fontId="0" fillId="3" borderId="6" xfId="0" applyFill="1" applyBorder="1"/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3" fontId="0" fillId="4" borderId="6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44" fontId="1" fillId="6" borderId="6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44" fontId="0" fillId="0" borderId="0" xfId="0" applyNumberFormat="1"/>
    <xf numFmtId="164" fontId="1" fillId="6" borderId="6" xfId="1" applyNumberFormat="1" applyFont="1" applyFill="1" applyBorder="1" applyAlignment="1">
      <alignment horizontal="center" vertical="center" wrapText="1"/>
    </xf>
    <xf numFmtId="44" fontId="0" fillId="0" borderId="0" xfId="1" applyFont="1"/>
    <xf numFmtId="3" fontId="0" fillId="4" borderId="9" xfId="0" applyNumberFormat="1" applyFill="1" applyBorder="1" applyAlignment="1">
      <alignment horizontal="center" vertical="center" wrapText="1"/>
    </xf>
    <xf numFmtId="3" fontId="0" fillId="4" borderId="0" xfId="0" applyNumberFormat="1" applyFill="1" applyAlignment="1">
      <alignment horizontal="center" vertical="center" wrapText="1"/>
    </xf>
    <xf numFmtId="49" fontId="1" fillId="6" borderId="10" xfId="0" applyNumberFormat="1" applyFon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0" fillId="4" borderId="9" xfId="0" applyNumberFormat="1" applyFill="1" applyBorder="1" applyAlignment="1">
      <alignment horizontal="center" vertical="center" wrapText="1"/>
    </xf>
    <xf numFmtId="49" fontId="0" fillId="4" borderId="5" xfId="0" applyNumberForma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ED9D-4166-4C03-A886-81C3296C509F}">
  <sheetPr>
    <pageSetUpPr fitToPage="1"/>
  </sheetPr>
  <dimension ref="A1:U19"/>
  <sheetViews>
    <sheetView tabSelected="1" topLeftCell="E1" workbookViewId="0">
      <selection activeCell="Q5" sqref="Q5"/>
    </sheetView>
  </sheetViews>
  <sheetFormatPr baseColWidth="10" defaultRowHeight="15" x14ac:dyDescent="0.25"/>
  <cols>
    <col min="2" max="2" width="23.85546875" customWidth="1"/>
    <col min="3" max="3" width="15.140625" customWidth="1"/>
    <col min="4" max="4" width="13.140625" customWidth="1"/>
    <col min="5" max="5" width="15.7109375" customWidth="1"/>
    <col min="6" max="6" width="14.7109375" customWidth="1"/>
    <col min="9" max="9" width="12.7109375" bestFit="1" customWidth="1"/>
    <col min="10" max="10" width="26.28515625" customWidth="1"/>
    <col min="11" max="11" width="17.42578125" customWidth="1"/>
    <col min="12" max="12" width="15.140625" customWidth="1"/>
    <col min="14" max="14" width="15.42578125" customWidth="1"/>
    <col min="15" max="15" width="14.5703125" customWidth="1"/>
    <col min="16" max="16" width="24.7109375" customWidth="1"/>
    <col min="17" max="17" width="20.7109375" customWidth="1"/>
    <col min="18" max="18" width="13" bestFit="1" customWidth="1"/>
  </cols>
  <sheetData>
    <row r="1" spans="1:21" ht="29.25" customHeight="1" x14ac:dyDescent="0.25">
      <c r="B1" s="59" t="s">
        <v>27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1" ht="30" customHeight="1" x14ac:dyDescent="0.25">
      <c r="A2" s="53" t="s">
        <v>11</v>
      </c>
      <c r="B2" s="63" t="s">
        <v>0</v>
      </c>
      <c r="C2" s="65" t="s">
        <v>22</v>
      </c>
      <c r="D2" s="67" t="s">
        <v>1</v>
      </c>
      <c r="E2" s="69" t="s">
        <v>2</v>
      </c>
      <c r="F2" s="70"/>
      <c r="G2" s="70"/>
      <c r="H2" s="70"/>
      <c r="I2" s="70"/>
      <c r="J2" s="71"/>
      <c r="K2" s="60" t="s">
        <v>23</v>
      </c>
      <c r="L2" s="61"/>
      <c r="M2" s="61"/>
      <c r="N2" s="61"/>
      <c r="O2" s="61"/>
      <c r="P2" s="62"/>
      <c r="Q2" s="51" t="s">
        <v>26</v>
      </c>
    </row>
    <row r="3" spans="1:21" ht="42.75" customHeight="1" x14ac:dyDescent="0.25">
      <c r="A3" s="53"/>
      <c r="B3" s="64"/>
      <c r="C3" s="66"/>
      <c r="D3" s="68"/>
      <c r="E3" s="1" t="s">
        <v>3</v>
      </c>
      <c r="F3" s="2" t="s">
        <v>22</v>
      </c>
      <c r="G3" s="2" t="s">
        <v>5</v>
      </c>
      <c r="H3" s="2" t="s">
        <v>6</v>
      </c>
      <c r="I3" s="2" t="s">
        <v>7</v>
      </c>
      <c r="J3" s="1" t="s">
        <v>8</v>
      </c>
      <c r="K3" s="3" t="s">
        <v>3</v>
      </c>
      <c r="L3" s="4" t="s">
        <v>4</v>
      </c>
      <c r="M3" s="4" t="s">
        <v>5</v>
      </c>
      <c r="N3" s="4" t="s">
        <v>6</v>
      </c>
      <c r="O3" s="5" t="s">
        <v>7</v>
      </c>
      <c r="P3" s="6" t="s">
        <v>8</v>
      </c>
      <c r="Q3" s="52"/>
    </row>
    <row r="4" spans="1:21" ht="70.5" customHeight="1" x14ac:dyDescent="0.25">
      <c r="A4" s="22">
        <v>1</v>
      </c>
      <c r="B4" s="31" t="s">
        <v>15</v>
      </c>
      <c r="C4" s="8" t="s">
        <v>21</v>
      </c>
      <c r="D4" s="13">
        <v>4</v>
      </c>
      <c r="E4" s="14" t="s">
        <v>15</v>
      </c>
      <c r="F4" s="20" t="s">
        <v>21</v>
      </c>
      <c r="G4" s="15">
        <v>437009</v>
      </c>
      <c r="H4" s="23">
        <v>4</v>
      </c>
      <c r="I4" s="16">
        <f t="shared" ref="I4:I7" si="0">(G4*H4)</f>
        <v>1748036</v>
      </c>
      <c r="J4" s="54" t="s">
        <v>12</v>
      </c>
      <c r="K4" s="17" t="s">
        <v>15</v>
      </c>
      <c r="L4" s="38" t="s">
        <v>21</v>
      </c>
      <c r="M4" s="18">
        <v>340000</v>
      </c>
      <c r="N4" s="18">
        <v>4</v>
      </c>
      <c r="O4" s="18">
        <f>(M4*N4)</f>
        <v>1360000</v>
      </c>
      <c r="P4" s="56" t="s">
        <v>25</v>
      </c>
      <c r="Q4" s="47">
        <v>1554018</v>
      </c>
      <c r="R4" s="49">
        <v>1849281.42</v>
      </c>
      <c r="S4" t="s">
        <v>29</v>
      </c>
      <c r="T4">
        <v>2080162.84</v>
      </c>
      <c r="U4">
        <v>1618400</v>
      </c>
    </row>
    <row r="5" spans="1:21" ht="61.5" customHeight="1" x14ac:dyDescent="0.25">
      <c r="A5" s="22">
        <v>2</v>
      </c>
      <c r="B5" s="31" t="s">
        <v>16</v>
      </c>
      <c r="C5" s="8" t="s">
        <v>21</v>
      </c>
      <c r="D5" s="13">
        <v>6</v>
      </c>
      <c r="E5" s="14" t="s">
        <v>16</v>
      </c>
      <c r="F5" s="20" t="s">
        <v>21</v>
      </c>
      <c r="G5" s="15">
        <v>865054</v>
      </c>
      <c r="H5" s="23">
        <v>6</v>
      </c>
      <c r="I5" s="16">
        <f t="shared" si="0"/>
        <v>5190324</v>
      </c>
      <c r="J5" s="55"/>
      <c r="K5" s="17" t="s">
        <v>16</v>
      </c>
      <c r="L5" s="38" t="s">
        <v>21</v>
      </c>
      <c r="M5" s="18">
        <v>960000</v>
      </c>
      <c r="N5" s="18">
        <v>6</v>
      </c>
      <c r="O5" s="18">
        <f t="shared" ref="O5:O8" si="1">(M5*N5)</f>
        <v>5760000</v>
      </c>
      <c r="P5" s="57"/>
      <c r="Q5" s="47">
        <v>5475162</v>
      </c>
      <c r="R5" s="49">
        <v>6515442.7800000003</v>
      </c>
      <c r="S5" t="s">
        <v>30</v>
      </c>
    </row>
    <row r="6" spans="1:21" ht="54" customHeight="1" x14ac:dyDescent="0.25">
      <c r="A6" s="22">
        <v>3</v>
      </c>
      <c r="B6" s="31" t="s">
        <v>17</v>
      </c>
      <c r="C6" s="8" t="s">
        <v>24</v>
      </c>
      <c r="D6" s="13">
        <v>1</v>
      </c>
      <c r="E6" s="14" t="s">
        <v>17</v>
      </c>
      <c r="F6" s="20" t="s">
        <v>24</v>
      </c>
      <c r="G6" s="15">
        <v>2151429</v>
      </c>
      <c r="H6" s="23">
        <v>1</v>
      </c>
      <c r="I6" s="16">
        <f t="shared" si="0"/>
        <v>2151429</v>
      </c>
      <c r="J6" s="55"/>
      <c r="K6" s="17" t="s">
        <v>17</v>
      </c>
      <c r="L6" s="38" t="s">
        <v>24</v>
      </c>
      <c r="M6" s="18">
        <v>18000</v>
      </c>
      <c r="N6" s="18">
        <v>150</v>
      </c>
      <c r="O6" s="18">
        <f t="shared" si="1"/>
        <v>2700000</v>
      </c>
      <c r="P6" s="57"/>
      <c r="Q6" s="44">
        <v>2425714.5</v>
      </c>
      <c r="R6" s="49">
        <v>2886600.2549999999</v>
      </c>
      <c r="S6" s="49">
        <v>19243.330000000002</v>
      </c>
    </row>
    <row r="7" spans="1:21" ht="48.75" customHeight="1" x14ac:dyDescent="0.25">
      <c r="A7" s="27">
        <v>4</v>
      </c>
      <c r="B7" s="31" t="s">
        <v>18</v>
      </c>
      <c r="C7" s="32" t="s">
        <v>21</v>
      </c>
      <c r="D7" s="13">
        <v>1</v>
      </c>
      <c r="E7" s="14" t="s">
        <v>18</v>
      </c>
      <c r="F7" s="37" t="s">
        <v>21</v>
      </c>
      <c r="G7" s="28">
        <v>256603</v>
      </c>
      <c r="H7" s="23">
        <v>1</v>
      </c>
      <c r="I7" s="29">
        <f t="shared" si="0"/>
        <v>256603</v>
      </c>
      <c r="J7" s="55"/>
      <c r="K7" s="17" t="s">
        <v>18</v>
      </c>
      <c r="L7" s="39" t="s">
        <v>21</v>
      </c>
      <c r="M7" s="18">
        <v>336000</v>
      </c>
      <c r="N7" s="18">
        <v>1</v>
      </c>
      <c r="O7" s="18">
        <f t="shared" si="1"/>
        <v>336000</v>
      </c>
      <c r="P7" s="57"/>
      <c r="Q7" s="44">
        <v>296301.5</v>
      </c>
      <c r="R7" s="50">
        <v>352598.78499999997</v>
      </c>
    </row>
    <row r="8" spans="1:21" ht="30" x14ac:dyDescent="0.25">
      <c r="A8" s="22">
        <v>5</v>
      </c>
      <c r="B8" s="30" t="s">
        <v>20</v>
      </c>
      <c r="C8" s="22" t="s">
        <v>21</v>
      </c>
      <c r="D8" s="22">
        <v>1</v>
      </c>
      <c r="E8" s="33" t="s">
        <v>19</v>
      </c>
      <c r="F8" s="35" t="s">
        <v>21</v>
      </c>
      <c r="G8" s="21">
        <v>1680672</v>
      </c>
      <c r="H8" s="35">
        <v>1</v>
      </c>
      <c r="I8" s="21">
        <f>(G8*H8)</f>
        <v>1680672</v>
      </c>
      <c r="J8" s="34"/>
      <c r="K8" s="36" t="s">
        <v>19</v>
      </c>
      <c r="L8" s="40" t="s">
        <v>21</v>
      </c>
      <c r="M8" s="41">
        <v>1680672</v>
      </c>
      <c r="N8" s="41">
        <v>1</v>
      </c>
      <c r="O8" s="7">
        <f t="shared" si="1"/>
        <v>1680672</v>
      </c>
      <c r="P8" s="58"/>
      <c r="Q8" s="44">
        <v>1680672</v>
      </c>
      <c r="R8" s="46">
        <f>Q8*0.19</f>
        <v>319327.68</v>
      </c>
    </row>
    <row r="9" spans="1:21" x14ac:dyDescent="0.25">
      <c r="H9" s="19"/>
      <c r="I9" s="9"/>
      <c r="N9" s="19"/>
      <c r="O9" s="9"/>
    </row>
    <row r="10" spans="1:21" x14ac:dyDescent="0.25">
      <c r="H10" s="19" t="s">
        <v>13</v>
      </c>
      <c r="I10" s="9">
        <v>11027064</v>
      </c>
      <c r="J10" s="9"/>
      <c r="N10" s="19" t="s">
        <v>13</v>
      </c>
      <c r="O10" s="10">
        <v>11836672</v>
      </c>
      <c r="P10" s="45" t="s">
        <v>13</v>
      </c>
      <c r="Q10" s="46">
        <f>SUM(Q4:Q8)</f>
        <v>11431868</v>
      </c>
    </row>
    <row r="11" spans="1:21" x14ac:dyDescent="0.25">
      <c r="H11" s="19" t="s">
        <v>9</v>
      </c>
      <c r="I11" s="10">
        <f>I10*0.19</f>
        <v>2095142.16</v>
      </c>
      <c r="N11" s="19" t="s">
        <v>9</v>
      </c>
      <c r="O11" s="9">
        <f>O10*0.19</f>
        <v>2248967.6800000002</v>
      </c>
      <c r="P11" s="45" t="s">
        <v>9</v>
      </c>
      <c r="Q11" s="46">
        <f>Q10*0.19</f>
        <v>2172054.92</v>
      </c>
    </row>
    <row r="12" spans="1:21" ht="23.25" x14ac:dyDescent="0.25">
      <c r="H12" s="19" t="s">
        <v>10</v>
      </c>
      <c r="I12" s="24">
        <f>I10+I11</f>
        <v>13122206.16</v>
      </c>
      <c r="J12" s="9"/>
      <c r="N12" s="19" t="s">
        <v>10</v>
      </c>
      <c r="O12" s="24">
        <f>O10+O11</f>
        <v>14085639.68</v>
      </c>
      <c r="P12" s="45" t="s">
        <v>10</v>
      </c>
      <c r="Q12" s="48">
        <f>Q10+Q11</f>
        <v>13603922.92</v>
      </c>
    </row>
    <row r="14" spans="1:21" x14ac:dyDescent="0.25">
      <c r="K14" s="12"/>
    </row>
    <row r="15" spans="1:21" x14ac:dyDescent="0.25">
      <c r="K15" s="12"/>
    </row>
    <row r="16" spans="1:21" x14ac:dyDescent="0.25">
      <c r="H16" s="25" t="s">
        <v>14</v>
      </c>
      <c r="I16" s="26">
        <v>16000000</v>
      </c>
      <c r="K16" s="42" t="s">
        <v>26</v>
      </c>
      <c r="L16" s="43" t="s">
        <v>28</v>
      </c>
    </row>
    <row r="19" spans="8:8" x14ac:dyDescent="0.25">
      <c r="H19" s="11"/>
    </row>
  </sheetData>
  <mergeCells count="10">
    <mergeCell ref="Q2:Q3"/>
    <mergeCell ref="A2:A3"/>
    <mergeCell ref="J4:J7"/>
    <mergeCell ref="P4:P8"/>
    <mergeCell ref="B1:P1"/>
    <mergeCell ref="K2:P2"/>
    <mergeCell ref="B2:B3"/>
    <mergeCell ref="C2:C3"/>
    <mergeCell ref="D2:D3"/>
    <mergeCell ref="E2:J2"/>
  </mergeCells>
  <pageMargins left="0.7" right="0.7" top="0.75" bottom="0.75" header="0.3" footer="0.3"/>
  <pageSetup scale="41" fitToHeight="0" orientation="landscape" r:id="rId1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Paola Jimenez Pinzon</dc:creator>
  <cp:lastModifiedBy>Ana Milena Villada Palacio</cp:lastModifiedBy>
  <cp:lastPrinted>2026-03-16T19:39:01Z</cp:lastPrinted>
  <dcterms:created xsi:type="dcterms:W3CDTF">2023-03-30T19:39:48Z</dcterms:created>
  <dcterms:modified xsi:type="dcterms:W3CDTF">2026-09-15T17:30:33Z</dcterms:modified>
</cp:coreProperties>
</file>