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na4-my.sharepoint.com/personal/emontesn_sena_edu_co/Documents/Escritorio/Contratacion de Bienes y Servicios 2026/INVITACIONES PUBLICAS 2026/INV PUB No. 0018 2026 PRUEBAS DE APTITUD LABORATORIO 2026/"/>
    </mc:Choice>
  </mc:AlternateContent>
  <xr:revisionPtr revIDLastSave="16" documentId="13_ncr:1_{7ACEB009-4C57-4A85-996C-D9CAE2A43E42}" xr6:coauthVersionLast="47" xr6:coauthVersionMax="47" xr10:uidLastSave="{055CD8BD-17C1-430A-B36F-0CE4A964F1B8}"/>
  <bookViews>
    <workbookView xWindow="-120" yWindow="-120" windowWidth="29040" windowHeight="15720" activeTab="1" xr2:uid="{00000000-000D-0000-FFFF-FFFF00000000}"/>
  </bookViews>
  <sheets>
    <sheet name="ANEXO" sheetId="24" r:id="rId1"/>
    <sheet name="CUADRO CON IVA INCLUIDO" sheetId="28" r:id="rId2"/>
    <sheet name="CUADRO SIN SIGNOS" sheetId="29" r:id="rId3"/>
    <sheet name="VERSION CORREGIDA" sheetId="27" r:id="rId4"/>
  </sheets>
  <definedNames>
    <definedName name="_xlnm.Print_Area" localSheetId="0">ANEXO!$A$1:$N$15</definedName>
    <definedName name="_xlnm.Print_Area" localSheetId="1">'CUADRO CON IVA INCLUIDO'!$A$1:$N$10</definedName>
    <definedName name="_xlnm.Print_Area" localSheetId="2">'CUADRO SIN SIGNOS'!$A$1:$N$10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29" l="1"/>
  <c r="N11" i="29" s="1"/>
  <c r="N13" i="29" s="1"/>
  <c r="K11" i="29"/>
  <c r="L11" i="29" s="1"/>
  <c r="L13" i="29" s="1"/>
  <c r="I11" i="29"/>
  <c r="J11" i="29" s="1"/>
  <c r="J13" i="29" s="1"/>
  <c r="G11" i="29"/>
  <c r="H11" i="29" s="1"/>
  <c r="H13" i="29" s="1"/>
  <c r="M11" i="28"/>
  <c r="N11" i="28" s="1"/>
  <c r="N13" i="28" s="1"/>
  <c r="K11" i="28"/>
  <c r="L11" i="28" s="1"/>
  <c r="L13" i="28" s="1"/>
  <c r="I11" i="28"/>
  <c r="J11" i="28" s="1"/>
  <c r="J13" i="28" s="1"/>
  <c r="G11" i="28"/>
  <c r="H11" i="28" s="1"/>
  <c r="H13" i="28" s="1"/>
  <c r="K11" i="24"/>
  <c r="I11" i="24"/>
  <c r="G11" i="24"/>
  <c r="H16" i="27"/>
  <c r="E16" i="27"/>
  <c r="B16" i="27"/>
  <c r="B14" i="27"/>
  <c r="E14" i="27"/>
  <c r="H14" i="27"/>
  <c r="H14" i="29" l="1"/>
  <c r="H15" i="29" s="1"/>
  <c r="J14" i="29"/>
  <c r="J15" i="29" s="1"/>
  <c r="L14" i="29"/>
  <c r="L15" i="29" s="1"/>
  <c r="N14" i="29"/>
  <c r="N15" i="29" s="1"/>
  <c r="H14" i="28"/>
  <c r="H15" i="28" s="1"/>
  <c r="L14" i="28"/>
  <c r="L15" i="28" s="1"/>
  <c r="J14" i="28"/>
  <c r="J15" i="28" s="1"/>
  <c r="N15" i="28"/>
  <c r="N14" i="28"/>
  <c r="B15" i="27"/>
  <c r="H15" i="27"/>
  <c r="J11" i="24"/>
  <c r="J13" i="24" s="1"/>
  <c r="J14" i="24" s="1"/>
  <c r="J15" i="24" s="1"/>
  <c r="E15" i="27"/>
  <c r="L11" i="24" l="1"/>
  <c r="L13" i="24" s="1"/>
  <c r="L14" i="24" s="1"/>
  <c r="L15" i="24" s="1"/>
  <c r="M11" i="24" l="1"/>
  <c r="N11" i="24" s="1"/>
  <c r="N13" i="24" s="1"/>
  <c r="N14" i="24" s="1"/>
  <c r="N15" i="24" s="1"/>
  <c r="H11" i="24"/>
  <c r="H13" i="24" s="1"/>
  <c r="H14" i="24" s="1"/>
  <c r="H15" i="24" s="1"/>
</calcChain>
</file>

<file path=xl/sharedStrings.xml><?xml version="1.0" encoding="utf-8"?>
<sst xmlns="http://schemas.openxmlformats.org/spreadsheetml/2006/main" count="120" uniqueCount="37">
  <si>
    <t>ANEXO 1.</t>
  </si>
  <si>
    <t xml:space="preserve">CUADRO COMPARATIVO DE  PRECOTIZACIONES EN COMPRAS </t>
  </si>
  <si>
    <t>ESTUDIO DE MERCADO</t>
  </si>
  <si>
    <t xml:space="preserve">    </t>
  </si>
  <si>
    <t>En atencion a las directrices emanadas por el Sena, se solicitaron las precotizaciones por la pagina www.contratacion.sena.edu.co</t>
  </si>
  <si>
    <t>en cuyo termino, se presentaron las siguientes cotizaciones y cuyo estudio comparativo se evidencia en el siguiente cuadro:</t>
  </si>
  <si>
    <t>Ítem</t>
  </si>
  <si>
    <t>Codigos UNSPSC</t>
  </si>
  <si>
    <t>Unidad de Medida</t>
  </si>
  <si>
    <t>Cant</t>
  </si>
  <si>
    <t>PROMEDIO</t>
  </si>
  <si>
    <t>VALOR UNITARIO</t>
  </si>
  <si>
    <t>VALOR TOTAL</t>
  </si>
  <si>
    <t>DENOMINACION GENERAL DEL BIEN O SERVICIO</t>
  </si>
  <si>
    <t>DESCRIPCION TECNICA DEL BIEN O SERVICIO</t>
  </si>
  <si>
    <t>VR UNITARIO PROMEDIO</t>
  </si>
  <si>
    <t>UN</t>
  </si>
  <si>
    <t>SCINTIFIC PRODUCTS</t>
  </si>
  <si>
    <t>AS ANALITYCAL</t>
  </si>
  <si>
    <t>GRUPO LABSERVIS LTDA</t>
  </si>
  <si>
    <t xml:space="preserve">Alcalinidad (Titulación potenciométrico); </t>
  </si>
  <si>
    <t xml:space="preserve">Conductividad (Electrométrico); </t>
  </si>
  <si>
    <t xml:space="preserve">Turbiedad (Nefelométrico).  </t>
  </si>
  <si>
    <t>CON</t>
  </si>
  <si>
    <t>Sulfato (Turbidimétrico)</t>
  </si>
  <si>
    <t xml:space="preserve">Cloruro (Argentométrico/de Mohr)  </t>
  </si>
  <si>
    <t>Amonio (Espectrofotométrico)</t>
  </si>
  <si>
    <t>Fosfatos (Colorimétrico)</t>
  </si>
  <si>
    <t>Sólidos Suspendidos Totales (Gravimétrico)</t>
  </si>
  <si>
    <t xml:space="preserve">Cromo hexavalente (Colorimétrico)     </t>
  </si>
  <si>
    <t xml:space="preserve">DQO (Titulación reflujo cerrado). </t>
  </si>
  <si>
    <t>Acidez (Titulométrico).</t>
  </si>
  <si>
    <t>SCIENTIFIC PRODUCTS</t>
  </si>
  <si>
    <t>AS ANALYTICAL - 2026</t>
  </si>
  <si>
    <t>LAB SERVIS - 2026</t>
  </si>
  <si>
    <t>Servicio de Ensayo de aptitud o pruebas Inter comparación para la comprobación de la competencia técnica, el desempeño de medición y validación de los métodos ofertados en el Laboratorio de Biotecnología Acuícola. 
Aguas Superficiales/Continentales: MODALIDAD RAPID RETURN</t>
  </si>
  <si>
    <r>
      <t xml:space="preserve">Matriz: agua continental para los ensayos de: 
</t>
    </r>
    <r>
      <rPr>
        <sz val="10"/>
        <color rgb="FF0000FF"/>
        <rFont val="Calibri"/>
        <family val="2"/>
      </rPr>
      <t>Alcalinidad (Titulación potenciométrico)
Conductividad (Electrométrico)
Turbiedad (Nefelométrico)</t>
    </r>
    <r>
      <rPr>
        <sz val="10"/>
        <color rgb="FF000000"/>
        <rFont val="Calibri"/>
        <family val="2"/>
      </rPr>
      <t xml:space="preserve">
Sulfato (Turbidimétrico)
Cloruro (Argentométrico/de Mohr)  
Amonio (Espectrofotométrico)
Fosfatos (Colorimétrico)
Sólidos Suspendidos Totales (Gravimétrico)
Cromo hexavalente (Colorimétrico)     
DQO (Titulación reflujo cerrado). 
Acidez (Titulométrico).
Métodos:
Ensayo: Alcalinidad 	
Método: Titulación potenciométrico 	
Rango: 25 a 700 mg CaCO3/L
Ensayo: Conductiividad	
Método:  Electrométrico	
Rango:  146 a </t>
    </r>
    <r>
      <rPr>
        <sz val="10"/>
        <color rgb="FF0000FF"/>
        <rFont val="Calibri"/>
        <family val="2"/>
      </rPr>
      <t>10000</t>
    </r>
    <r>
      <rPr>
        <sz val="10"/>
        <color rgb="FF000000"/>
        <rFont val="Calibri"/>
        <family val="2"/>
      </rPr>
      <t xml:space="preserve"> uS/cm
Ensayo: Turbiedad	
Método: Nefelométrico 	
Rango: 5 - 2000 NTU
Ensayo:  Sulfato 	
Método:  Turbidimétrico	
Rango:</t>
    </r>
    <r>
      <rPr>
        <sz val="10"/>
        <color rgb="FF0000FF"/>
        <rFont val="Calibri"/>
        <family val="2"/>
      </rPr>
      <t xml:space="preserve"> 10 mg/L hasta 500 mg/L</t>
    </r>
    <r>
      <rPr>
        <sz val="10"/>
        <color rgb="FF000000"/>
        <rFont val="Calibri"/>
        <family val="2"/>
      </rPr>
      <t xml:space="preserve">
Ensayo:  Cloruro 	
Método: Argentométrico/de Mohr 	
Rango:  3 a 450 mg/L
Ensayo: Amonio	
Método:  Espectrofotométrico	
Rango</t>
    </r>
    <r>
      <rPr>
        <sz val="10"/>
        <color rgb="FF0000FF"/>
        <rFont val="Calibri"/>
        <family val="2"/>
      </rPr>
      <t>: 30 - 20000 ug N/L</t>
    </r>
    <r>
      <rPr>
        <sz val="10"/>
        <color rgb="FF000000"/>
        <rFont val="Calibri"/>
        <family val="2"/>
      </rPr>
      <t xml:space="preserve">
Ensayo: Fosfatos 	
Método: Colorimétrico	
Rango: 0,05 a 1,10 mg PO4-3/L
Ensayo:  Solidos Suspendidos Totales	
Método:  Gravimétrico  	
Rango: 20 - 1000 mg SST/L
Ensayo: Cromo hexavalente	
Método: Colorimétrico	
Rango: 0,10 a 1,00 mg Cr+6/L
Ensayo: Demanda Química de Oxígeno -DQO
Método: Titulación - Reflujo cerrado 	
Rango: 50 a 400 mg O2/L
Ensayo:  Acidez 	
Método:  Titulométrico  	
Rango: 10 - 1500 mg CaCO3/L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</si>
</sst>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&quot;$&quot;\ * #,##0_-;\-&quot;$&quot;\ * #,##0_-;_-&quot;$&quot;\ * &quot;-&quot;??_-;_-@_-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43" fontId="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3" fontId="7" fillId="0" borderId="0" xfId="2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3" fontId="8" fillId="0" borderId="0" xfId="2" applyFont="1" applyAlignment="1">
      <alignment vertical="center"/>
    </xf>
    <xf numFmtId="43" fontId="3" fillId="0" borderId="0" xfId="2" applyFont="1" applyAlignment="1">
      <alignment horizontal="center" vertical="center"/>
    </xf>
    <xf numFmtId="43" fontId="2" fillId="2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3" fontId="7" fillId="0" borderId="0" xfId="2" applyFont="1" applyAlignment="1">
      <alignment horizontal="right" vertical="center"/>
    </xf>
    <xf numFmtId="43" fontId="3" fillId="4" borderId="1" xfId="0" applyNumberFormat="1" applyFont="1" applyFill="1" applyBorder="1" applyAlignment="1">
      <alignment vertical="center"/>
    </xf>
    <xf numFmtId="43" fontId="3" fillId="2" borderId="1" xfId="0" applyNumberFormat="1" applyFont="1" applyFill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6" fontId="0" fillId="0" borderId="9" xfId="5" applyNumberFormat="1" applyFont="1" applyBorder="1"/>
    <xf numFmtId="0" fontId="0" fillId="0" borderId="10" xfId="0" applyBorder="1"/>
    <xf numFmtId="0" fontId="0" fillId="0" borderId="11" xfId="0" applyBorder="1"/>
    <xf numFmtId="0" fontId="0" fillId="5" borderId="0" xfId="0" applyFill="1" applyAlignment="1">
      <alignment horizontal="center"/>
    </xf>
    <xf numFmtId="166" fontId="0" fillId="0" borderId="0" xfId="5" applyNumberFormat="1" applyFont="1" applyBorder="1"/>
    <xf numFmtId="0" fontId="0" fillId="0" borderId="12" xfId="0" applyBorder="1"/>
    <xf numFmtId="166" fontId="0" fillId="0" borderId="0" xfId="0" applyNumberFormat="1"/>
    <xf numFmtId="166" fontId="0" fillId="0" borderId="7" xfId="0" applyNumberFormat="1" applyBorder="1"/>
    <xf numFmtId="166" fontId="0" fillId="0" borderId="8" xfId="0" applyNumberFormat="1" applyBorder="1"/>
    <xf numFmtId="0" fontId="0" fillId="5" borderId="5" xfId="0" applyFill="1" applyBorder="1" applyAlignment="1">
      <alignment horizontal="center"/>
    </xf>
    <xf numFmtId="166" fontId="0" fillId="0" borderId="5" xfId="5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43" fontId="7" fillId="0" borderId="1" xfId="2" applyFont="1" applyBorder="1" applyAlignment="1">
      <alignment horizontal="center" vertical="center"/>
    </xf>
    <xf numFmtId="43" fontId="3" fillId="0" borderId="1" xfId="2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0" fillId="0" borderId="6" xfId="5" applyNumberFormat="1" applyFont="1" applyBorder="1" applyAlignment="1">
      <alignment horizontal="center"/>
    </xf>
    <xf numFmtId="166" fontId="0" fillId="0" borderId="4" xfId="5" applyNumberFormat="1" applyFont="1" applyBorder="1" applyAlignment="1">
      <alignment horizontal="center"/>
    </xf>
    <xf numFmtId="166" fontId="0" fillId="0" borderId="3" xfId="5" applyNumberFormat="1" applyFont="1" applyBorder="1" applyAlignment="1">
      <alignment horizontal="center"/>
    </xf>
    <xf numFmtId="166" fontId="0" fillId="0" borderId="2" xfId="5" applyNumberFormat="1" applyFont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11" fillId="7" borderId="10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166" fontId="0" fillId="0" borderId="7" xfId="5" applyNumberFormat="1" applyFont="1" applyBorder="1" applyAlignment="1">
      <alignment horizontal="center"/>
    </xf>
    <xf numFmtId="166" fontId="0" fillId="0" borderId="8" xfId="5" applyNumberFormat="1" applyFont="1" applyBorder="1" applyAlignment="1">
      <alignment horizontal="center"/>
    </xf>
  </cellXfs>
  <cellStyles count="6">
    <cellStyle name="Millares" xfId="2" builtinId="3"/>
    <cellStyle name="Millares 2" xfId="4" xr:uid="{D7B43957-E082-44C5-81AC-59A36ECE90E6}"/>
    <cellStyle name="Moneda" xfId="5" builtinId="4"/>
    <cellStyle name="Normal" xfId="0" builtinId="0"/>
    <cellStyle name="Normal 2" xfId="3" xr:uid="{749F21D6-9BF6-4A12-B4AE-43FBBACCE699}"/>
    <cellStyle name="Normal 3" xfId="1" xr:uid="{00000000-0005-0000-0000-000031000000}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139700</xdr:colOff>
      <xdr:row>0</xdr:row>
      <xdr:rowOff>63500</xdr:rowOff>
    </xdr:from>
    <xdr:to>
      <xdr:col>2</xdr:col>
      <xdr:colOff>1219200</xdr:colOff>
      <xdr:row>6</xdr:row>
      <xdr:rowOff>95706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0E5278-E3EC-4B81-81B9-E45DC391C34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4800" y="63500"/>
          <a:ext cx="1079500" cy="10228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139700</xdr:colOff>
      <xdr:row>0</xdr:row>
      <xdr:rowOff>63500</xdr:rowOff>
    </xdr:from>
    <xdr:to>
      <xdr:col>2</xdr:col>
      <xdr:colOff>1219200</xdr:colOff>
      <xdr:row>6</xdr:row>
      <xdr:rowOff>95706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D1BF6F-EDB0-4EEC-9E74-981A5725CDC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3750" y="63500"/>
          <a:ext cx="1079500" cy="10037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139700</xdr:colOff>
      <xdr:row>0</xdr:row>
      <xdr:rowOff>63500</xdr:rowOff>
    </xdr:from>
    <xdr:to>
      <xdr:col>2</xdr:col>
      <xdr:colOff>1219200</xdr:colOff>
      <xdr:row>6</xdr:row>
      <xdr:rowOff>95706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E6959A-F745-48B5-A2D3-D1F6F85B426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3750" y="63500"/>
          <a:ext cx="1079500" cy="10037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39F53-83CB-4E56-9DB4-FDD461CC5747}">
  <sheetPr>
    <tabColor rgb="FF00FF00"/>
  </sheetPr>
  <dimension ref="A1:P20"/>
  <sheetViews>
    <sheetView view="pageBreakPreview" topLeftCell="A10" zoomScale="60" zoomScaleNormal="84" workbookViewId="0">
      <selection sqref="A1:N15"/>
    </sheetView>
  </sheetViews>
  <sheetFormatPr baseColWidth="10" defaultColWidth="11" defaultRowHeight="12.75"/>
  <cols>
    <col min="1" max="1" width="8.7109375" style="5" customWidth="1"/>
    <col min="2" max="2" width="20.140625" style="5" bestFit="1" customWidth="1"/>
    <col min="3" max="3" width="24.5703125" style="4" customWidth="1"/>
    <col min="4" max="4" width="42.42578125" style="4" customWidth="1"/>
    <col min="5" max="5" width="13.28515625" style="5" customWidth="1"/>
    <col min="6" max="6" width="7" style="5" customWidth="1"/>
    <col min="7" max="7" width="17.42578125" style="7" customWidth="1"/>
    <col min="8" max="8" width="24.42578125" style="10" bestFit="1" customWidth="1"/>
    <col min="9" max="10" width="24.42578125" style="10" customWidth="1"/>
    <col min="11" max="11" width="15.140625" style="7" bestFit="1" customWidth="1"/>
    <col min="12" max="12" width="19.7109375" style="10" bestFit="1" customWidth="1"/>
    <col min="13" max="13" width="19.42578125" style="4" bestFit="1" customWidth="1"/>
    <col min="14" max="14" width="19.85546875" style="11" customWidth="1"/>
    <col min="15" max="15" width="13.28515625" style="4" bestFit="1" customWidth="1"/>
    <col min="16" max="16" width="19.140625" style="7" customWidth="1"/>
    <col min="17" max="17" width="15.5703125" style="4" bestFit="1" customWidth="1"/>
    <col min="18" max="16384" width="11" style="4"/>
  </cols>
  <sheetData>
    <row r="1" spans="1:15" s="7" customForma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6"/>
    </row>
    <row r="2" spans="1:15" s="7" customFormat="1">
      <c r="A2" s="8"/>
      <c r="B2" s="8"/>
      <c r="C2" s="2"/>
      <c r="D2" s="2"/>
      <c r="E2" s="8"/>
      <c r="F2" s="8"/>
      <c r="G2" s="12"/>
      <c r="H2" s="6"/>
      <c r="I2" s="6"/>
      <c r="J2" s="6"/>
      <c r="K2" s="12"/>
      <c r="L2" s="6"/>
      <c r="M2" s="2"/>
      <c r="N2" s="9"/>
      <c r="O2" s="2"/>
    </row>
    <row r="3" spans="1:15" s="7" customFormat="1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6"/>
    </row>
    <row r="4" spans="1:15" s="7" customFormat="1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6"/>
    </row>
    <row r="5" spans="1:15" s="7" customFormat="1">
      <c r="A5" s="5"/>
      <c r="B5" s="5"/>
      <c r="C5" s="4" t="s">
        <v>3</v>
      </c>
      <c r="D5" s="4"/>
      <c r="E5" s="5"/>
      <c r="F5" s="3"/>
      <c r="G5" s="13"/>
      <c r="H5" s="10"/>
      <c r="I5" s="10"/>
      <c r="J5" s="10"/>
      <c r="L5" s="10"/>
      <c r="M5" s="4"/>
      <c r="N5" s="11"/>
      <c r="O5" s="4"/>
    </row>
    <row r="6" spans="1:15" s="7" customFormat="1">
      <c r="A6" s="37" t="s">
        <v>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4"/>
    </row>
    <row r="7" spans="1:15" s="7" customFormat="1">
      <c r="A7" s="37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4"/>
    </row>
    <row r="9" spans="1:15" s="7" customFormat="1" ht="28.5" customHeight="1">
      <c r="A9" s="34" t="s">
        <v>6</v>
      </c>
      <c r="B9" s="34" t="s">
        <v>7</v>
      </c>
      <c r="C9" s="34" t="s">
        <v>13</v>
      </c>
      <c r="D9" s="35" t="s">
        <v>14</v>
      </c>
      <c r="E9" s="34" t="s">
        <v>8</v>
      </c>
      <c r="F9" s="34" t="s">
        <v>9</v>
      </c>
      <c r="G9" s="38" t="s">
        <v>17</v>
      </c>
      <c r="H9" s="38"/>
      <c r="I9" s="41" t="s">
        <v>18</v>
      </c>
      <c r="J9" s="41"/>
      <c r="K9" s="39" t="s">
        <v>19</v>
      </c>
      <c r="L9" s="39"/>
      <c r="M9" s="40" t="s">
        <v>10</v>
      </c>
      <c r="N9" s="40"/>
      <c r="O9" s="4"/>
    </row>
    <row r="10" spans="1:15" s="7" customFormat="1" ht="25.5">
      <c r="A10" s="34"/>
      <c r="B10" s="34"/>
      <c r="C10" s="34"/>
      <c r="D10" s="35"/>
      <c r="E10" s="34"/>
      <c r="F10" s="34"/>
      <c r="G10" s="14" t="s">
        <v>11</v>
      </c>
      <c r="H10" s="1" t="s">
        <v>12</v>
      </c>
      <c r="I10" s="1" t="s">
        <v>11</v>
      </c>
      <c r="J10" s="1" t="s">
        <v>12</v>
      </c>
      <c r="K10" s="1" t="s">
        <v>11</v>
      </c>
      <c r="L10" s="1" t="s">
        <v>12</v>
      </c>
      <c r="M10" s="15" t="s">
        <v>15</v>
      </c>
      <c r="N10" s="15" t="s">
        <v>12</v>
      </c>
      <c r="O10" s="4"/>
    </row>
    <row r="11" spans="1:15" ht="409.6" customHeight="1">
      <c r="A11" s="46">
        <v>1</v>
      </c>
      <c r="B11" s="44">
        <v>41116104</v>
      </c>
      <c r="C11" s="44" t="s">
        <v>35</v>
      </c>
      <c r="D11" s="44" t="s">
        <v>36</v>
      </c>
      <c r="E11" s="44" t="s">
        <v>16</v>
      </c>
      <c r="F11" s="44">
        <v>1</v>
      </c>
      <c r="G11" s="42">
        <f>'VERSION CORREGIDA'!B16</f>
        <v>7939204</v>
      </c>
      <c r="H11" s="43">
        <f>+F11*G11</f>
        <v>7939204</v>
      </c>
      <c r="I11" s="42">
        <f>'VERSION CORREGIDA'!E16</f>
        <v>6232149</v>
      </c>
      <c r="J11" s="43">
        <f>+F11*I11</f>
        <v>6232149</v>
      </c>
      <c r="K11" s="42">
        <f>'VERSION CORREGIDA'!H16</f>
        <v>9373392</v>
      </c>
      <c r="L11" s="43">
        <f>+F11*K11</f>
        <v>9373392</v>
      </c>
      <c r="M11" s="42">
        <f>AVERAGE(G11,I11,K11)</f>
        <v>7848248.333333333</v>
      </c>
      <c r="N11" s="43">
        <f>+F11*M11</f>
        <v>7848248.333333333</v>
      </c>
    </row>
    <row r="12" spans="1:15" ht="354.6" customHeight="1">
      <c r="A12" s="47"/>
      <c r="B12" s="45"/>
      <c r="C12" s="45"/>
      <c r="D12" s="45"/>
      <c r="E12" s="45"/>
      <c r="F12" s="45"/>
      <c r="G12" s="42"/>
      <c r="H12" s="43"/>
      <c r="I12" s="42"/>
      <c r="J12" s="43"/>
      <c r="K12" s="42"/>
      <c r="L12" s="43"/>
      <c r="M12" s="42"/>
      <c r="N12" s="43"/>
    </row>
    <row r="13" spans="1:15">
      <c r="H13" s="18">
        <f>SUM(H11:H12)</f>
        <v>7939204</v>
      </c>
      <c r="I13" s="19"/>
      <c r="J13" s="18">
        <f>SUM(J11:J12)</f>
        <v>6232149</v>
      </c>
      <c r="L13" s="18">
        <f>SUM(L11:L12)</f>
        <v>9373392</v>
      </c>
      <c r="M13" s="7"/>
      <c r="N13" s="17">
        <f>SUM(N11:N12)</f>
        <v>7848248.333333333</v>
      </c>
    </row>
    <row r="14" spans="1:15">
      <c r="H14" s="18">
        <f>+H13*19/100</f>
        <v>1508448.76</v>
      </c>
      <c r="I14" s="19"/>
      <c r="J14" s="18">
        <f>+J13*19/100</f>
        <v>1184108.31</v>
      </c>
      <c r="L14" s="18">
        <f>+L13*19/100</f>
        <v>1780944.48</v>
      </c>
      <c r="M14" s="7"/>
      <c r="N14" s="17">
        <f>+N13*19/100</f>
        <v>1491167.1833333331</v>
      </c>
    </row>
    <row r="15" spans="1:15">
      <c r="H15" s="18">
        <f>+H13+H14</f>
        <v>9447652.7599999998</v>
      </c>
      <c r="I15" s="19"/>
      <c r="J15" s="18">
        <f>+J13+J14</f>
        <v>7416257.3100000005</v>
      </c>
      <c r="L15" s="18">
        <f>+L13+L14</f>
        <v>11154336.48</v>
      </c>
      <c r="M15" s="7"/>
      <c r="N15" s="17">
        <f>+N13+N14</f>
        <v>9339415.5166666657</v>
      </c>
    </row>
    <row r="17" spans="14:14">
      <c r="N17" s="16"/>
    </row>
    <row r="18" spans="14:14">
      <c r="N18" s="16"/>
    </row>
    <row r="19" spans="14:14">
      <c r="N19" s="16"/>
    </row>
    <row r="20" spans="14:14">
      <c r="N20" s="16"/>
    </row>
  </sheetData>
  <mergeCells count="29">
    <mergeCell ref="A11:A12"/>
    <mergeCell ref="B11:B12"/>
    <mergeCell ref="C11:C12"/>
    <mergeCell ref="K11:K12"/>
    <mergeCell ref="L11:L12"/>
    <mergeCell ref="M11:M12"/>
    <mergeCell ref="N11:N12"/>
    <mergeCell ref="F11:F12"/>
    <mergeCell ref="D11:D12"/>
    <mergeCell ref="G11:G12"/>
    <mergeCell ref="H11:H12"/>
    <mergeCell ref="I11:I12"/>
    <mergeCell ref="J11:J12"/>
    <mergeCell ref="E11:E12"/>
    <mergeCell ref="F9:F10"/>
    <mergeCell ref="G9:H9"/>
    <mergeCell ref="K9:L9"/>
    <mergeCell ref="M9:N9"/>
    <mergeCell ref="I9:J9"/>
    <mergeCell ref="A1:N1"/>
    <mergeCell ref="A3:N3"/>
    <mergeCell ref="A4:N4"/>
    <mergeCell ref="A6:N6"/>
    <mergeCell ref="A7:N7"/>
    <mergeCell ref="A9:A10"/>
    <mergeCell ref="B9:B10"/>
    <mergeCell ref="C9:C10"/>
    <mergeCell ref="D9:D10"/>
    <mergeCell ref="E9:E10"/>
  </mergeCells>
  <pageMargins left="0.8999606299212598" right="0.31496062992125984" top="0.74803149606299213" bottom="0.74803149606299213" header="0.31496062992125984" footer="0.31496062992125984"/>
  <pageSetup paperSize="9" scale="35" orientation="landscape" r:id="rId1"/>
  <colBreaks count="1" manualBreakCount="1">
    <brk id="14" max="1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BB6B5-A058-47D9-92ED-06B240725328}">
  <sheetPr>
    <tabColor rgb="FF00FF00"/>
  </sheetPr>
  <dimension ref="A1:P20"/>
  <sheetViews>
    <sheetView tabSelected="1" topLeftCell="A11" zoomScale="84" zoomScaleNormal="84" workbookViewId="0">
      <selection activeCell="B11" sqref="B11:B12"/>
    </sheetView>
  </sheetViews>
  <sheetFormatPr baseColWidth="10" defaultColWidth="11" defaultRowHeight="12.75"/>
  <cols>
    <col min="1" max="1" width="8.7109375" style="5" customWidth="1"/>
    <col min="2" max="2" width="20.140625" style="5" bestFit="1" customWidth="1"/>
    <col min="3" max="3" width="24.5703125" style="4" customWidth="1"/>
    <col min="4" max="4" width="42.42578125" style="4" customWidth="1"/>
    <col min="5" max="5" width="13.28515625" style="5" customWidth="1"/>
    <col min="6" max="6" width="7" style="5" customWidth="1"/>
    <col min="7" max="7" width="17.42578125" style="7" customWidth="1"/>
    <col min="8" max="8" width="24.42578125" style="10" bestFit="1" customWidth="1"/>
    <col min="9" max="10" width="24.42578125" style="10" customWidth="1"/>
    <col min="11" max="11" width="15.140625" style="7" bestFit="1" customWidth="1"/>
    <col min="12" max="12" width="19.7109375" style="10" bestFit="1" customWidth="1"/>
    <col min="13" max="13" width="19.42578125" style="4" bestFit="1" customWidth="1"/>
    <col min="14" max="14" width="19.85546875" style="11" customWidth="1"/>
    <col min="15" max="15" width="13.28515625" style="4" bestFit="1" customWidth="1"/>
    <col min="16" max="16" width="19.140625" style="7" customWidth="1"/>
    <col min="17" max="17" width="15.5703125" style="4" bestFit="1" customWidth="1"/>
    <col min="18" max="16384" width="11" style="4"/>
  </cols>
  <sheetData>
    <row r="1" spans="1:15" s="7" customForma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6"/>
    </row>
    <row r="2" spans="1:15" s="7" customFormat="1">
      <c r="A2" s="8"/>
      <c r="B2" s="8"/>
      <c r="C2" s="2"/>
      <c r="D2" s="2"/>
      <c r="E2" s="8"/>
      <c r="F2" s="8"/>
      <c r="G2" s="12"/>
      <c r="H2" s="6"/>
      <c r="I2" s="6"/>
      <c r="J2" s="6"/>
      <c r="K2" s="12"/>
      <c r="L2" s="6"/>
      <c r="M2" s="2"/>
      <c r="N2" s="9"/>
      <c r="O2" s="2"/>
    </row>
    <row r="3" spans="1:15" s="7" customFormat="1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6"/>
    </row>
    <row r="4" spans="1:15" s="7" customFormat="1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6"/>
    </row>
    <row r="5" spans="1:15" s="7" customFormat="1">
      <c r="A5" s="5"/>
      <c r="B5" s="5"/>
      <c r="C5" s="4" t="s">
        <v>3</v>
      </c>
      <c r="D5" s="4"/>
      <c r="E5" s="5"/>
      <c r="F5" s="3"/>
      <c r="G5" s="13"/>
      <c r="H5" s="10"/>
      <c r="I5" s="10"/>
      <c r="J5" s="10"/>
      <c r="L5" s="10"/>
      <c r="M5" s="4"/>
      <c r="N5" s="11"/>
      <c r="O5" s="4"/>
    </row>
    <row r="6" spans="1:15" s="7" customFormat="1">
      <c r="A6" s="37" t="s">
        <v>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4"/>
    </row>
    <row r="7" spans="1:15" s="7" customFormat="1">
      <c r="A7" s="37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4"/>
    </row>
    <row r="9" spans="1:15" s="7" customFormat="1" ht="28.5" customHeight="1">
      <c r="A9" s="34" t="s">
        <v>6</v>
      </c>
      <c r="B9" s="34" t="s">
        <v>7</v>
      </c>
      <c r="C9" s="34" t="s">
        <v>13</v>
      </c>
      <c r="D9" s="35" t="s">
        <v>14</v>
      </c>
      <c r="E9" s="34" t="s">
        <v>8</v>
      </c>
      <c r="F9" s="34" t="s">
        <v>9</v>
      </c>
      <c r="G9" s="38" t="s">
        <v>17</v>
      </c>
      <c r="H9" s="38"/>
      <c r="I9" s="41" t="s">
        <v>18</v>
      </c>
      <c r="J9" s="41"/>
      <c r="K9" s="39" t="s">
        <v>19</v>
      </c>
      <c r="L9" s="39"/>
      <c r="M9" s="40" t="s">
        <v>10</v>
      </c>
      <c r="N9" s="40"/>
      <c r="O9" s="4"/>
    </row>
    <row r="10" spans="1:15" s="7" customFormat="1" ht="25.5">
      <c r="A10" s="34"/>
      <c r="B10" s="34"/>
      <c r="C10" s="34"/>
      <c r="D10" s="35"/>
      <c r="E10" s="34"/>
      <c r="F10" s="34"/>
      <c r="G10" s="14" t="s">
        <v>11</v>
      </c>
      <c r="H10" s="1" t="s">
        <v>12</v>
      </c>
      <c r="I10" s="1" t="s">
        <v>11</v>
      </c>
      <c r="J10" s="1" t="s">
        <v>12</v>
      </c>
      <c r="K10" s="1" t="s">
        <v>11</v>
      </c>
      <c r="L10" s="1" t="s">
        <v>12</v>
      </c>
      <c r="M10" s="15" t="s">
        <v>15</v>
      </c>
      <c r="N10" s="15" t="s">
        <v>12</v>
      </c>
      <c r="O10" s="4"/>
    </row>
    <row r="11" spans="1:15" ht="409.6" customHeight="1">
      <c r="A11" s="46">
        <v>1</v>
      </c>
      <c r="B11" s="44">
        <v>41116104</v>
      </c>
      <c r="C11" s="44" t="s">
        <v>35</v>
      </c>
      <c r="D11" s="44" t="s">
        <v>36</v>
      </c>
      <c r="E11" s="44" t="s">
        <v>16</v>
      </c>
      <c r="F11" s="44">
        <v>1</v>
      </c>
      <c r="G11" s="42">
        <f>'VERSION CORREGIDA'!B16</f>
        <v>7939204</v>
      </c>
      <c r="H11" s="43">
        <f>+F11*G11</f>
        <v>7939204</v>
      </c>
      <c r="I11" s="42">
        <f>'VERSION CORREGIDA'!E16</f>
        <v>6232149</v>
      </c>
      <c r="J11" s="43">
        <f>+F11*I11</f>
        <v>6232149</v>
      </c>
      <c r="K11" s="42">
        <f>'VERSION CORREGIDA'!H16</f>
        <v>9373392</v>
      </c>
      <c r="L11" s="43">
        <f>+F11*K11</f>
        <v>9373392</v>
      </c>
      <c r="M11" s="42">
        <f>AVERAGE(G11,I11,K11)</f>
        <v>7848248.333333333</v>
      </c>
      <c r="N11" s="43">
        <f>+F11*M11</f>
        <v>7848248.333333333</v>
      </c>
    </row>
    <row r="12" spans="1:15" ht="354.6" customHeight="1">
      <c r="A12" s="47"/>
      <c r="B12" s="45"/>
      <c r="C12" s="45"/>
      <c r="D12" s="45"/>
      <c r="E12" s="45"/>
      <c r="F12" s="45"/>
      <c r="G12" s="42"/>
      <c r="H12" s="43"/>
      <c r="I12" s="42"/>
      <c r="J12" s="43"/>
      <c r="K12" s="42"/>
      <c r="L12" s="43"/>
      <c r="M12" s="42"/>
      <c r="N12" s="43"/>
    </row>
    <row r="13" spans="1:15">
      <c r="H13" s="18">
        <f>SUM(H11:H12)</f>
        <v>7939204</v>
      </c>
      <c r="I13" s="19"/>
      <c r="J13" s="18">
        <f>SUM(J11:J12)</f>
        <v>6232149</v>
      </c>
      <c r="L13" s="18">
        <f>SUM(L11:L12)</f>
        <v>9373392</v>
      </c>
      <c r="M13" s="7"/>
      <c r="N13" s="17">
        <f>SUM(N11:N12)</f>
        <v>7848248.333333333</v>
      </c>
    </row>
    <row r="14" spans="1:15">
      <c r="H14" s="18">
        <f>+H13*19/100</f>
        <v>1508448.76</v>
      </c>
      <c r="I14" s="19"/>
      <c r="J14" s="18">
        <f>+J13*19/100</f>
        <v>1184108.31</v>
      </c>
      <c r="L14" s="18">
        <f>+L13*19/100</f>
        <v>1780944.48</v>
      </c>
      <c r="M14" s="7"/>
      <c r="N14" s="17">
        <f>+N13*19/100</f>
        <v>1491167.1833333331</v>
      </c>
    </row>
    <row r="15" spans="1:15">
      <c r="H15" s="18">
        <f>+H13+H14</f>
        <v>9447652.7599999998</v>
      </c>
      <c r="I15" s="19"/>
      <c r="J15" s="18">
        <f>+J13+J14</f>
        <v>7416257.3100000005</v>
      </c>
      <c r="L15" s="18">
        <f>+L13+L14</f>
        <v>11154336.48</v>
      </c>
      <c r="M15" s="7"/>
      <c r="N15" s="17">
        <f>+N13+N14</f>
        <v>9339415.5166666657</v>
      </c>
    </row>
    <row r="17" spans="14:14">
      <c r="N17" s="16"/>
    </row>
    <row r="18" spans="14:14">
      <c r="N18" s="16">
        <v>9339415.5166666657</v>
      </c>
    </row>
    <row r="19" spans="14:14">
      <c r="N19" s="16"/>
    </row>
    <row r="20" spans="14:14">
      <c r="N20" s="16"/>
    </row>
  </sheetData>
  <mergeCells count="29">
    <mergeCell ref="A9:A10"/>
    <mergeCell ref="B9:B10"/>
    <mergeCell ref="C9:C10"/>
    <mergeCell ref="D9:D10"/>
    <mergeCell ref="E9:E10"/>
    <mergeCell ref="A1:N1"/>
    <mergeCell ref="A3:N3"/>
    <mergeCell ref="A4:N4"/>
    <mergeCell ref="A6:N6"/>
    <mergeCell ref="A7:N7"/>
    <mergeCell ref="A11:A12"/>
    <mergeCell ref="B11:B12"/>
    <mergeCell ref="C11:C12"/>
    <mergeCell ref="D11:D12"/>
    <mergeCell ref="E11:E12"/>
    <mergeCell ref="F9:F10"/>
    <mergeCell ref="G9:H9"/>
    <mergeCell ref="I9:J9"/>
    <mergeCell ref="K9:L9"/>
    <mergeCell ref="M9:N9"/>
    <mergeCell ref="L11:L12"/>
    <mergeCell ref="M11:M12"/>
    <mergeCell ref="N11:N12"/>
    <mergeCell ref="F11:F12"/>
    <mergeCell ref="G11:G12"/>
    <mergeCell ref="H11:H12"/>
    <mergeCell ref="I11:I12"/>
    <mergeCell ref="J11:J12"/>
    <mergeCell ref="K11:K12"/>
  </mergeCells>
  <pageMargins left="0.8999606299212598" right="0.31496062992125984" top="0.74803149606299213" bottom="0.74803149606299213" header="0.31496062992125984" footer="0.31496062992125984"/>
  <pageSetup paperSize="9" scale="35" orientation="landscape" r:id="rId1"/>
  <colBreaks count="1" manualBreakCount="1">
    <brk id="14" max="1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3806F-A24C-4C76-B851-02236721157C}">
  <sheetPr>
    <tabColor rgb="FF00FF00"/>
  </sheetPr>
  <dimension ref="A1:P20"/>
  <sheetViews>
    <sheetView topLeftCell="A11" zoomScale="84" zoomScaleNormal="84" workbookViewId="0">
      <selection activeCell="C11" sqref="C11:C12"/>
    </sheetView>
  </sheetViews>
  <sheetFormatPr baseColWidth="10" defaultColWidth="11" defaultRowHeight="12.75"/>
  <cols>
    <col min="1" max="1" width="8.7109375" style="5" customWidth="1"/>
    <col min="2" max="2" width="20.140625" style="5" bestFit="1" customWidth="1"/>
    <col min="3" max="3" width="24.5703125" style="4" customWidth="1"/>
    <col min="4" max="4" width="42.42578125" style="4" customWidth="1"/>
    <col min="5" max="5" width="13.28515625" style="5" customWidth="1"/>
    <col min="6" max="6" width="7" style="5" customWidth="1"/>
    <col min="7" max="7" width="17.42578125" style="7" customWidth="1"/>
    <col min="8" max="8" width="24.42578125" style="10" bestFit="1" customWidth="1"/>
    <col min="9" max="10" width="24.42578125" style="10" customWidth="1"/>
    <col min="11" max="11" width="15.140625" style="7" bestFit="1" customWidth="1"/>
    <col min="12" max="12" width="19.7109375" style="10" bestFit="1" customWidth="1"/>
    <col min="13" max="13" width="19.42578125" style="4" bestFit="1" customWidth="1"/>
    <col min="14" max="14" width="19.85546875" style="11" customWidth="1"/>
    <col min="15" max="15" width="13.28515625" style="4" bestFit="1" customWidth="1"/>
    <col min="16" max="16" width="19.140625" style="7" customWidth="1"/>
    <col min="17" max="17" width="15.5703125" style="4" bestFit="1" customWidth="1"/>
    <col min="18" max="16384" width="11" style="4"/>
  </cols>
  <sheetData>
    <row r="1" spans="1:15" s="7" customForma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6"/>
    </row>
    <row r="2" spans="1:15" s="7" customFormat="1">
      <c r="A2" s="8"/>
      <c r="B2" s="8"/>
      <c r="C2" s="2"/>
      <c r="D2" s="2"/>
      <c r="E2" s="8"/>
      <c r="F2" s="8"/>
      <c r="G2" s="12"/>
      <c r="H2" s="6"/>
      <c r="I2" s="6"/>
      <c r="J2" s="6"/>
      <c r="K2" s="12"/>
      <c r="L2" s="6"/>
      <c r="M2" s="2"/>
      <c r="N2" s="9"/>
      <c r="O2" s="2"/>
    </row>
    <row r="3" spans="1:15" s="7" customFormat="1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6"/>
    </row>
    <row r="4" spans="1:15" s="7" customFormat="1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6"/>
    </row>
    <row r="5" spans="1:15" s="7" customFormat="1">
      <c r="A5" s="5"/>
      <c r="B5" s="5"/>
      <c r="C5" s="4" t="s">
        <v>3</v>
      </c>
      <c r="D5" s="4"/>
      <c r="E5" s="5"/>
      <c r="F5" s="3"/>
      <c r="G5" s="13"/>
      <c r="H5" s="10"/>
      <c r="I5" s="10"/>
      <c r="J5" s="10"/>
      <c r="L5" s="10"/>
      <c r="M5" s="4"/>
      <c r="N5" s="11"/>
      <c r="O5" s="4"/>
    </row>
    <row r="6" spans="1:15" s="7" customFormat="1">
      <c r="A6" s="37" t="s">
        <v>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4"/>
    </row>
    <row r="7" spans="1:15" s="7" customFormat="1">
      <c r="A7" s="37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4"/>
    </row>
    <row r="9" spans="1:15" s="7" customFormat="1" ht="28.5" customHeight="1">
      <c r="A9" s="34" t="s">
        <v>6</v>
      </c>
      <c r="B9" s="34" t="s">
        <v>7</v>
      </c>
      <c r="C9" s="34" t="s">
        <v>13</v>
      </c>
      <c r="D9" s="35" t="s">
        <v>14</v>
      </c>
      <c r="E9" s="34" t="s">
        <v>8</v>
      </c>
      <c r="F9" s="34" t="s">
        <v>9</v>
      </c>
      <c r="G9" s="38" t="s">
        <v>17</v>
      </c>
      <c r="H9" s="38"/>
      <c r="I9" s="41" t="s">
        <v>18</v>
      </c>
      <c r="J9" s="41"/>
      <c r="K9" s="39" t="s">
        <v>19</v>
      </c>
      <c r="L9" s="39"/>
      <c r="M9" s="40" t="s">
        <v>10</v>
      </c>
      <c r="N9" s="40"/>
      <c r="O9" s="4"/>
    </row>
    <row r="10" spans="1:15" s="7" customFormat="1" ht="25.5">
      <c r="A10" s="34"/>
      <c r="B10" s="34"/>
      <c r="C10" s="34"/>
      <c r="D10" s="35"/>
      <c r="E10" s="34"/>
      <c r="F10" s="34"/>
      <c r="G10" s="14" t="s">
        <v>11</v>
      </c>
      <c r="H10" s="1" t="s">
        <v>12</v>
      </c>
      <c r="I10" s="1" t="s">
        <v>11</v>
      </c>
      <c r="J10" s="1" t="s">
        <v>12</v>
      </c>
      <c r="K10" s="1" t="s">
        <v>11</v>
      </c>
      <c r="L10" s="1" t="s">
        <v>12</v>
      </c>
      <c r="M10" s="15" t="s">
        <v>15</v>
      </c>
      <c r="N10" s="15" t="s">
        <v>12</v>
      </c>
      <c r="O10" s="4"/>
    </row>
    <row r="11" spans="1:15" ht="409.6" customHeight="1">
      <c r="A11" s="46">
        <v>1</v>
      </c>
      <c r="B11" s="44">
        <v>41116104</v>
      </c>
      <c r="C11" s="44" t="s">
        <v>35</v>
      </c>
      <c r="D11" s="44" t="s">
        <v>36</v>
      </c>
      <c r="E11" s="44" t="s">
        <v>16</v>
      </c>
      <c r="F11" s="44">
        <v>1</v>
      </c>
      <c r="G11" s="42">
        <f>'VERSION CORREGIDA'!B16</f>
        <v>7939204</v>
      </c>
      <c r="H11" s="43">
        <f>+F11*G11</f>
        <v>7939204</v>
      </c>
      <c r="I11" s="42">
        <f>'VERSION CORREGIDA'!E16</f>
        <v>6232149</v>
      </c>
      <c r="J11" s="43">
        <f>+F11*I11</f>
        <v>6232149</v>
      </c>
      <c r="K11" s="42">
        <f>'VERSION CORREGIDA'!H16</f>
        <v>9373392</v>
      </c>
      <c r="L11" s="43">
        <f>+F11*K11</f>
        <v>9373392</v>
      </c>
      <c r="M11" s="42">
        <f>AVERAGE(G11,I11,K11)</f>
        <v>7848248.333333333</v>
      </c>
      <c r="N11" s="43">
        <f>+F11*M11</f>
        <v>7848248.333333333</v>
      </c>
    </row>
    <row r="12" spans="1:15" ht="354.6" customHeight="1">
      <c r="A12" s="47"/>
      <c r="B12" s="45"/>
      <c r="C12" s="45"/>
      <c r="D12" s="45"/>
      <c r="E12" s="45"/>
      <c r="F12" s="45"/>
      <c r="G12" s="42"/>
      <c r="H12" s="43"/>
      <c r="I12" s="42"/>
      <c r="J12" s="43"/>
      <c r="K12" s="42"/>
      <c r="L12" s="43"/>
      <c r="M12" s="42"/>
      <c r="N12" s="43"/>
    </row>
    <row r="13" spans="1:15">
      <c r="H13" s="18">
        <f>SUM(H11:H12)</f>
        <v>7939204</v>
      </c>
      <c r="I13" s="19"/>
      <c r="J13" s="18">
        <f>SUM(J11:J12)</f>
        <v>6232149</v>
      </c>
      <c r="L13" s="18">
        <f>SUM(L11:L12)</f>
        <v>9373392</v>
      </c>
      <c r="M13" s="7"/>
      <c r="N13" s="17">
        <f>SUM(N11:N12)</f>
        <v>7848248.333333333</v>
      </c>
    </row>
    <row r="14" spans="1:15">
      <c r="H14" s="18">
        <f>+H13*19/100</f>
        <v>1508448.76</v>
      </c>
      <c r="I14" s="19"/>
      <c r="J14" s="18">
        <f>+J13*19/100</f>
        <v>1184108.31</v>
      </c>
      <c r="L14" s="18">
        <f>+L13*19/100</f>
        <v>1780944.48</v>
      </c>
      <c r="M14" s="7"/>
      <c r="N14" s="17">
        <f>+N13*19/100</f>
        <v>1491167.1833333331</v>
      </c>
    </row>
    <row r="15" spans="1:15">
      <c r="H15" s="18">
        <f>+H13+H14</f>
        <v>9447652.7599999998</v>
      </c>
      <c r="I15" s="19"/>
      <c r="J15" s="18">
        <f>+J13+J14</f>
        <v>7416257.3100000005</v>
      </c>
      <c r="L15" s="18">
        <f>+L13+L14</f>
        <v>11154336.48</v>
      </c>
      <c r="M15" s="7"/>
      <c r="N15" s="17">
        <f>+N13+N14</f>
        <v>9339415.5166666657</v>
      </c>
    </row>
    <row r="17" spans="14:14">
      <c r="N17" s="16"/>
    </row>
    <row r="18" spans="14:14">
      <c r="N18" s="16"/>
    </row>
    <row r="19" spans="14:14">
      <c r="N19" s="16"/>
    </row>
    <row r="20" spans="14:14">
      <c r="N20" s="16"/>
    </row>
  </sheetData>
  <mergeCells count="29">
    <mergeCell ref="A9:A10"/>
    <mergeCell ref="B9:B10"/>
    <mergeCell ref="C9:C10"/>
    <mergeCell ref="D9:D10"/>
    <mergeCell ref="E9:E10"/>
    <mergeCell ref="A1:N1"/>
    <mergeCell ref="A3:N3"/>
    <mergeCell ref="A4:N4"/>
    <mergeCell ref="A6:N6"/>
    <mergeCell ref="A7:N7"/>
    <mergeCell ref="A11:A12"/>
    <mergeCell ref="B11:B12"/>
    <mergeCell ref="C11:C12"/>
    <mergeCell ref="D11:D12"/>
    <mergeCell ref="E11:E12"/>
    <mergeCell ref="F9:F10"/>
    <mergeCell ref="G9:H9"/>
    <mergeCell ref="I9:J9"/>
    <mergeCell ref="K9:L9"/>
    <mergeCell ref="M9:N9"/>
    <mergeCell ref="L11:L12"/>
    <mergeCell ref="M11:M12"/>
    <mergeCell ref="N11:N12"/>
    <mergeCell ref="F11:F12"/>
    <mergeCell ref="G11:G12"/>
    <mergeCell ref="H11:H12"/>
    <mergeCell ref="I11:I12"/>
    <mergeCell ref="J11:J12"/>
    <mergeCell ref="K11:K12"/>
  </mergeCells>
  <pageMargins left="0.8999606299212598" right="0.31496062992125984" top="0.74803149606299213" bottom="0.74803149606299213" header="0.31496062992125984" footer="0.31496062992125984"/>
  <pageSetup paperSize="9" scale="35" orientation="landscape" r:id="rId1"/>
  <colBreaks count="1" manualBreakCount="1">
    <brk id="14" max="1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479E-CC85-4506-99BE-B348421BAD36}">
  <sheetPr>
    <tabColor rgb="FF00FF00"/>
  </sheetPr>
  <dimension ref="A1:H16"/>
  <sheetViews>
    <sheetView zoomScale="68" zoomScaleNormal="68" workbookViewId="0">
      <selection activeCell="H17" sqref="H17"/>
    </sheetView>
  </sheetViews>
  <sheetFormatPr baseColWidth="10" defaultRowHeight="15"/>
  <cols>
    <col min="1" max="1" width="37.140625" bestFit="1" customWidth="1"/>
    <col min="2" max="2" width="12.5703125" bestFit="1" customWidth="1"/>
    <col min="4" max="4" width="37.140625" bestFit="1" customWidth="1"/>
    <col min="5" max="5" width="12.5703125" bestFit="1" customWidth="1"/>
    <col min="7" max="7" width="37.140625" bestFit="1" customWidth="1"/>
    <col min="8" max="8" width="12.7109375" bestFit="1" customWidth="1"/>
  </cols>
  <sheetData>
    <row r="1" spans="1:8">
      <c r="A1" s="52" t="s">
        <v>32</v>
      </c>
      <c r="B1" s="53"/>
      <c r="D1" s="54" t="s">
        <v>33</v>
      </c>
      <c r="E1" s="55"/>
      <c r="G1" s="56" t="s">
        <v>34</v>
      </c>
      <c r="H1" s="57"/>
    </row>
    <row r="2" spans="1:8">
      <c r="A2" s="24"/>
      <c r="B2" s="32" t="s">
        <v>23</v>
      </c>
      <c r="D2" s="25"/>
      <c r="E2" s="26" t="s">
        <v>23</v>
      </c>
      <c r="G2" s="25"/>
      <c r="H2" s="26" t="s">
        <v>23</v>
      </c>
    </row>
    <row r="3" spans="1:8">
      <c r="A3" s="20" t="s">
        <v>21</v>
      </c>
      <c r="B3" s="27">
        <v>754000</v>
      </c>
      <c r="D3" s="24" t="s">
        <v>22</v>
      </c>
      <c r="E3" s="33">
        <v>702900</v>
      </c>
      <c r="G3" s="20" t="s">
        <v>22</v>
      </c>
      <c r="H3" s="27">
        <v>1022400</v>
      </c>
    </row>
    <row r="4" spans="1:8">
      <c r="A4" s="21" t="s">
        <v>22</v>
      </c>
      <c r="B4" s="27">
        <v>842400</v>
      </c>
      <c r="D4" s="20" t="s">
        <v>20</v>
      </c>
      <c r="E4" s="51">
        <v>990000</v>
      </c>
      <c r="G4" s="21" t="s">
        <v>21</v>
      </c>
      <c r="H4" s="48">
        <v>1440000</v>
      </c>
    </row>
    <row r="5" spans="1:8">
      <c r="A5" s="20" t="s">
        <v>20</v>
      </c>
      <c r="B5" s="48">
        <v>962000</v>
      </c>
      <c r="D5" s="22" t="s">
        <v>21</v>
      </c>
      <c r="E5" s="49"/>
      <c r="G5" s="20" t="s">
        <v>20</v>
      </c>
      <c r="H5" s="49"/>
    </row>
    <row r="6" spans="1:8">
      <c r="A6" s="22" t="s">
        <v>24</v>
      </c>
      <c r="B6" s="58"/>
      <c r="D6" s="22" t="s">
        <v>24</v>
      </c>
      <c r="E6" s="49"/>
      <c r="G6" s="22" t="s">
        <v>24</v>
      </c>
      <c r="H6" s="49"/>
    </row>
    <row r="7" spans="1:8">
      <c r="A7" s="21" t="s">
        <v>25</v>
      </c>
      <c r="B7" s="59"/>
      <c r="D7" s="21" t="s">
        <v>25</v>
      </c>
      <c r="E7" s="50"/>
      <c r="G7" s="21" t="s">
        <v>25</v>
      </c>
      <c r="H7" s="50"/>
    </row>
    <row r="8" spans="1:8">
      <c r="A8" s="22" t="s">
        <v>26</v>
      </c>
      <c r="B8" s="51">
        <v>754000</v>
      </c>
      <c r="D8" s="20" t="s">
        <v>26</v>
      </c>
      <c r="E8" s="51">
        <v>653400</v>
      </c>
      <c r="G8" s="22" t="s">
        <v>26</v>
      </c>
      <c r="H8" s="51">
        <v>950400</v>
      </c>
    </row>
    <row r="9" spans="1:8">
      <c r="A9" s="21" t="s">
        <v>27</v>
      </c>
      <c r="B9" s="50"/>
      <c r="D9" s="21" t="s">
        <v>27</v>
      </c>
      <c r="E9" s="50"/>
      <c r="G9" s="21" t="s">
        <v>27</v>
      </c>
      <c r="H9" s="50"/>
    </row>
    <row r="10" spans="1:8">
      <c r="A10" s="25" t="s">
        <v>28</v>
      </c>
      <c r="B10" s="27">
        <v>868400</v>
      </c>
      <c r="D10" s="25" t="s">
        <v>28</v>
      </c>
      <c r="E10" s="27">
        <v>792000</v>
      </c>
      <c r="G10" t="s">
        <v>28</v>
      </c>
      <c r="H10" s="27">
        <v>1152000</v>
      </c>
    </row>
    <row r="11" spans="1:8">
      <c r="A11" s="25" t="s">
        <v>29</v>
      </c>
      <c r="B11" s="27">
        <v>800800</v>
      </c>
      <c r="D11" s="25" t="s">
        <v>29</v>
      </c>
      <c r="E11" s="27">
        <v>712800</v>
      </c>
      <c r="G11" s="25" t="s">
        <v>29</v>
      </c>
      <c r="H11" s="27">
        <v>1296000</v>
      </c>
    </row>
    <row r="12" spans="1:8">
      <c r="A12" s="25" t="s">
        <v>30</v>
      </c>
      <c r="B12" s="27">
        <v>889200</v>
      </c>
      <c r="D12" s="25" t="s">
        <v>30</v>
      </c>
      <c r="E12" s="27">
        <v>712800</v>
      </c>
      <c r="G12" s="25" t="s">
        <v>30</v>
      </c>
      <c r="H12" s="27">
        <v>1036800</v>
      </c>
    </row>
    <row r="13" spans="1:8">
      <c r="A13" s="28" t="s">
        <v>31</v>
      </c>
      <c r="B13" s="23">
        <v>800800</v>
      </c>
      <c r="D13" s="28" t="s">
        <v>31</v>
      </c>
      <c r="E13" s="23">
        <v>673200</v>
      </c>
      <c r="G13" s="28" t="s">
        <v>31</v>
      </c>
      <c r="H13" s="23">
        <v>979200</v>
      </c>
    </row>
    <row r="14" spans="1:8">
      <c r="A14" s="25"/>
      <c r="B14" s="29">
        <f>SUM(B3:B13)</f>
        <v>6671600</v>
      </c>
      <c r="D14" s="25"/>
      <c r="E14" s="29">
        <f>SUM(E3:E13)</f>
        <v>5237100</v>
      </c>
      <c r="G14" s="25"/>
      <c r="H14" s="29">
        <f>SUM(H3:H13)</f>
        <v>7876800</v>
      </c>
    </row>
    <row r="15" spans="1:8">
      <c r="A15" s="25"/>
      <c r="B15" s="30">
        <f>B14*0.19</f>
        <v>1267604</v>
      </c>
      <c r="D15" s="25"/>
      <c r="E15" s="30">
        <f>E14*0.19</f>
        <v>995049</v>
      </c>
      <c r="H15" s="30">
        <f>H14*0.19</f>
        <v>1496592</v>
      </c>
    </row>
    <row r="16" spans="1:8">
      <c r="A16" s="28"/>
      <c r="B16" s="31">
        <f>SUM(B14:B15)</f>
        <v>7939204</v>
      </c>
      <c r="D16" s="28"/>
      <c r="E16" s="31">
        <f>SUM(E14:E15)</f>
        <v>6232149</v>
      </c>
      <c r="G16" s="28"/>
      <c r="H16" s="31">
        <f>SUM(H14:H15)</f>
        <v>9373392</v>
      </c>
    </row>
  </sheetData>
  <mergeCells count="9">
    <mergeCell ref="H4:H7"/>
    <mergeCell ref="H8:H9"/>
    <mergeCell ref="A1:B1"/>
    <mergeCell ref="D1:E1"/>
    <mergeCell ref="G1:H1"/>
    <mergeCell ref="B5:B7"/>
    <mergeCell ref="B8:B9"/>
    <mergeCell ref="E4:E7"/>
    <mergeCell ref="E8:E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0A1908F15BEF409957E246DE7611C9" ma:contentTypeVersion="12" ma:contentTypeDescription="Create a new document." ma:contentTypeScope="" ma:versionID="bd61a049776b4b6d2169c86ad729ab89">
  <xsd:schema xmlns:xsd="http://www.w3.org/2001/XMLSchema" xmlns:xs="http://www.w3.org/2001/XMLSchema" xmlns:p="http://schemas.microsoft.com/office/2006/metadata/properties" xmlns:ns3="f3c9e5de-cc0e-4a76-883e-aee7ba14d64f" targetNamespace="http://schemas.microsoft.com/office/2006/metadata/properties" ma:root="true" ma:fieldsID="dc98e8cd563be083bfb3d37e6bbfc1c9" ns3:_="">
    <xsd:import namespace="f3c9e5de-cc0e-4a76-883e-aee7ba14d64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9e5de-cc0e-4a76-883e-aee7ba14d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3c9e5de-cc0e-4a76-883e-aee7ba14d64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1C8F05-7CE8-4975-8095-D4A5F8242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c9e5de-cc0e-4a76-883e-aee7ba14d6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E4756E-EAB3-4EAE-898B-400654B16C53}">
  <ds:schemaRefs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3c9e5de-cc0e-4a76-883e-aee7ba14d64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96E14B5-783F-40C6-951A-DE65698AE0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ANEXO</vt:lpstr>
      <vt:lpstr>CUADRO CON IVA INCLUIDO</vt:lpstr>
      <vt:lpstr>CUADRO SIN SIGNOS</vt:lpstr>
      <vt:lpstr>VERSION CORREGIDA</vt:lpstr>
      <vt:lpstr>ANEXO!Área_de_impresión</vt:lpstr>
      <vt:lpstr>'CUADRO CON IVA INCLUIDO'!Área_de_impresión</vt:lpstr>
      <vt:lpstr>'CUADRO SIN SIGNOS'!Área_de_impresión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Estella Zabaleta Sandoval</dc:creator>
  <cp:lastModifiedBy>Eliana Margarita Montes Navarro</cp:lastModifiedBy>
  <cp:lastPrinted>2026-05-14T14:43:25Z</cp:lastPrinted>
  <dcterms:created xsi:type="dcterms:W3CDTF">2020-11-10T21:08:00Z</dcterms:created>
  <dcterms:modified xsi:type="dcterms:W3CDTF">2026-09-25T20:06:47Z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58083D5E45324DDC826331B7CAB9B4CB_12</vt:lpwstr>
  </property>
  <property fmtid="{D5CDD505-2E9C-101B-9397-08002B2CF9AE}" pid="3" name="KSOProductBuildVer">
    <vt:lpwstr>1033-12.2.0.13266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2024-03-14T16:46:14Z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4eaef042-e080-445e-b866-aae3d268bb5c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ContentTypeId">
    <vt:lpwstr>0x010100040A1908F15BEF409957E246DE7611C9</vt:lpwstr>
  </property>
</Properties>
</file>