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D:\1.1 GERMAN 2026\2. PRECOTIZACION\23. KIT DE HIGIENE FEMENINA\"/>
    </mc:Choice>
  </mc:AlternateContent>
  <xr:revisionPtr revIDLastSave="0" documentId="13_ncr:1_{450C01D3-BAC7-46C7-98AD-C886328B6515}" xr6:coauthVersionLast="47" xr6:coauthVersionMax="47" xr10:uidLastSave="{00000000-0000-0000-0000-000000000000}"/>
  <bookViews>
    <workbookView xWindow="-120" yWindow="-120" windowWidth="29040" windowHeight="15840" xr2:uid="{00000000-000D-0000-FFFF-FFFF00000000}"/>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S6" i="1" l="1"/>
  <c r="S7" i="1"/>
  <c r="S8" i="1"/>
  <c r="S9" i="1"/>
  <c r="S10" i="1"/>
  <c r="R6" i="1"/>
  <c r="R7" i="1"/>
  <c r="R8" i="1"/>
  <c r="R9" i="1"/>
  <c r="R10" i="1"/>
  <c r="S5" i="1"/>
  <c r="R5" i="1"/>
  <c r="O10" i="1"/>
  <c r="P10" i="1" s="1"/>
  <c r="Q10" i="1" s="1"/>
  <c r="I11" i="1"/>
  <c r="I13" i="1" s="1"/>
  <c r="G10" i="1"/>
  <c r="H10" i="1" s="1"/>
  <c r="I10" i="1" s="1"/>
  <c r="K10" i="1"/>
  <c r="L10" i="1" s="1"/>
  <c r="M10" i="1" s="1"/>
  <c r="L5" i="1"/>
  <c r="M5" i="1" s="1"/>
  <c r="L6" i="1"/>
  <c r="M6" i="1" s="1"/>
  <c r="L7" i="1"/>
  <c r="M7" i="1" s="1"/>
  <c r="L8" i="1"/>
  <c r="M8" i="1" s="1"/>
  <c r="K9" i="1"/>
  <c r="L9" i="1" s="1"/>
  <c r="M9" i="1" s="1"/>
  <c r="G9" i="1"/>
  <c r="H9" i="1" s="1"/>
  <c r="I9" i="1" s="1"/>
  <c r="H7" i="1"/>
  <c r="I7" i="1" s="1"/>
  <c r="H5" i="1"/>
  <c r="I5" i="1" s="1"/>
  <c r="P6" i="1"/>
  <c r="Q6" i="1" s="1"/>
  <c r="P7" i="1"/>
  <c r="Q7" i="1" s="1"/>
  <c r="P8" i="1"/>
  <c r="Q8" i="1" s="1"/>
  <c r="O9" i="1"/>
  <c r="P9" i="1" s="1"/>
  <c r="Q9" i="1" s="1"/>
  <c r="P5" i="1"/>
  <c r="Q5" i="1" s="1"/>
  <c r="Q11" i="1" s="1"/>
  <c r="Q13" i="1" s="1"/>
  <c r="H8" i="1"/>
  <c r="I8" i="1" s="1"/>
  <c r="H6" i="1"/>
  <c r="I6" i="1" s="1"/>
  <c r="M11" i="1" l="1"/>
  <c r="S11" i="1"/>
  <c r="S15" i="1" s="1"/>
</calcChain>
</file>

<file path=xl/sharedStrings.xml><?xml version="1.0" encoding="utf-8"?>
<sst xmlns="http://schemas.openxmlformats.org/spreadsheetml/2006/main" count="61" uniqueCount="41">
  <si>
    <t>ANALISIS DE PRECIOS</t>
  </si>
  <si>
    <t>Toalla Higiénica Invisible Rapigel x 30 Unidades</t>
  </si>
  <si>
    <t>Presentación: Paquete de 30 unidades Tipo: Toallas higiénicas femeninas Características: Absorción alta con alas adhesivas Superficie suave tipo algodón Tecnología de control de olores Uso: Diurno/nocturno (según especificación del paquete) Empaque: Plástico sellado individual Condiciones de almacenamiento: Lugar seco y fresco, alejado de la luz solar</t>
  </si>
  <si>
    <t>PAQUETE</t>
  </si>
  <si>
    <t>BIEN O SERVICIO</t>
  </si>
  <si>
    <t>ESPECIFICACIONES TECNICAS DEL BIEN O SERVICIO</t>
  </si>
  <si>
    <t>UNIDAD DE MEDIDA</t>
  </si>
  <si>
    <t>CANTIDAD</t>
  </si>
  <si>
    <t>GRUPO EJECUTAR SAS</t>
  </si>
  <si>
    <t>VALOR UNITARIO</t>
  </si>
  <si>
    <t>IVA</t>
  </si>
  <si>
    <t>IVA+UNITARIO</t>
  </si>
  <si>
    <t>VALOR TOTAL</t>
  </si>
  <si>
    <t>Protector Diario Normal x 60 Unidades.</t>
  </si>
  <si>
    <t>Pañitos Húmedos Intimos x 42 Unidades.</t>
  </si>
  <si>
    <t>Tampón Súper Caja de 8 Unidades.</t>
  </si>
  <si>
    <t>Jabon Intimo Liquido Frasco.</t>
  </si>
  <si>
    <t>Item No.</t>
  </si>
  <si>
    <t>abón Íntimo. Componentes: Hidracare, complejo humectante y calmante, que alivia la irritación temporal* *Irritación ocasionada por la depilación o la rasurada. Control Olor y Acido Láctico. Ginecológicamente Testeado, Dermatológicamente comprobado e Hipoalergénico. No contiene cloruro de sodio adicionado, Libre de alcohol adicionado. Frasco x 200 ml</t>
  </si>
  <si>
    <t>Presentación: Caja de 8 unidades Tipo: Tampón higiénico interno – absorción "súper" Características: Alta absorción Aplicador plástico (si aplica) Individualmente empacados Hipoalergénicos Empaque: Caja de cartón Condiciones de almacenamiento: S</t>
  </si>
  <si>
    <t xml:space="preserve">Dermatológicamente testeado, Biodegradables (según marca) Empaque: Bolsa plástica con tapa o sticker resellable Condiciones de almacenamiento: Mantener cerrado, Dermatológicamente
testeado, Biodegradables (según marca) Empaque: Bolsa plástica con tapa o sticker resellable Condiciones de almacenamiento: Mantener cerrado, evitar exposición al sol
</t>
  </si>
  <si>
    <t>Presentación: Paquete de 60 unidades Tipo: Protector diario femenino Características: Ultrafinos Transpirables Sin perfume Para uso diario Empaque: Plástico tipo flow-pack Condiciones de almacenamiento: Lugar seco y fresco</t>
  </si>
  <si>
    <t>CAJA</t>
  </si>
  <si>
    <t>UNIDAD</t>
  </si>
  <si>
    <t>GRUPO LAS VICTORIAS SAS</t>
  </si>
  <si>
    <r>
      <rPr>
        <b/>
        <sz val="11"/>
        <color theme="1"/>
        <rFont val="Calibri"/>
        <family val="2"/>
        <scheme val="minor"/>
      </rPr>
      <t>OBJETO</t>
    </r>
    <r>
      <rPr>
        <sz val="11"/>
        <color theme="1"/>
        <rFont val="Calibri"/>
        <family val="2"/>
        <scheme val="minor"/>
      </rPr>
      <t>: CONTRATAR LA ADQUISICIÓN DE KITS DE ASEO FEMENINO PARA LAS FUNCIONARIAS DE LA REGIONAL MAGDALENA</t>
    </r>
  </si>
  <si>
    <t>COTIZACION ORGIGINAL</t>
  </si>
  <si>
    <t>Diferencia</t>
  </si>
  <si>
    <t>MULTISERVICIOS OPTIMUS</t>
  </si>
  <si>
    <t>PROMEDIO</t>
  </si>
  <si>
    <t>Observacion 1:</t>
  </si>
  <si>
    <t>El item con mayour variabilidad de precioe s el item 1 pero osilla entre un 5% a un 10%.  Los demas items tiene variaciones  consistentes entre competidores</t>
  </si>
  <si>
    <t>Las diferencias entre  identificadas entre el valor total calculado y la cotización original de cada proveedor son atribuibles d a redondeos de cifras decimales en el cálculo (valor unitario con decimales vs. presentación redondeada), un fenómeno común al usar hojas de calculo. Dado que su magnitud es inmaterial frente al valor total del análisis, no representan un riesgo para la validez del estudio de precios</t>
  </si>
  <si>
    <t>Observacion 2:</t>
  </si>
  <si>
    <t>Observacion 3:</t>
  </si>
  <si>
    <t>Elaboro: German Albeto Bonivento Sanabria - Contratista de Apoyo a la Gestion.</t>
  </si>
  <si>
    <t>Observacion 4:</t>
  </si>
  <si>
    <t xml:space="preserve"> la Sentencia C-117 de 2018: declaró inconstitucional el impuesto del 5% aplicable a las toallas higiénicas y tampones. El alto tribunal ordenó incluirlos definitivamente en la lista de bienes exentos de IVA. - por lo cual los item del 1 al 4 no son sujetos al impuesto, el item 5 y el item 6  se encuentran sujeto al impuesto de iva.</t>
  </si>
  <si>
    <t>Bolsas de Tela Cambrel</t>
  </si>
  <si>
    <t>Bolsas de tela Cambrel de 30 x 45 cm, de alta resistencia de carga (hasta 12 kg), material 100% hidrofóbico, antihongos y antialérgico</t>
  </si>
  <si>
    <t>Se le solicito a los proveedores cotizar el Item 6 el cual fue omitido por error involuntario de la necesidad original.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</si>
</sst>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_-;\-&quot;$&quot;\ * #,##0_-;_-&quot;$&quot;\ * &quot;-&quot;??_-;_-@_-"/>
  </numFmts>
  <fonts count="4" x14ac:knownFonts="1">
    <font>
      <sz val="11"/>
      <color theme="1"/>
      <name val="Calibri"/>
      <family val="2"/>
      <scheme val="minor"/>
    </font>
    <font>
      <sz val="11"/>
      <color theme="1"/>
      <name val="Calibri"/>
      <family val="2"/>
      <scheme val="minor"/>
    </font>
    <font>
      <b/>
      <sz val="11"/>
      <color theme="1"/>
      <name val="Calibri"/>
      <family val="2"/>
      <scheme val="minor"/>
    </font>
    <font>
      <sz val="11"/>
      <name val="Calibri"/>
      <family val="2"/>
      <scheme val="minor"/>
    </font>
  </fonts>
  <fills count="6">
    <fill>
      <patternFill patternType="none"/>
    </fill>
    <fill>
      <patternFill patternType="gray125"/>
    </fill>
    <fill>
      <patternFill patternType="solid">
        <fgColor rgb="FFFFFF00"/>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theme="7" tint="0.59999389629810485"/>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s>
  <cellStyleXfs count="2">
    <xf numFmtId="0" fontId="0" fillId="0" borderId="0"/>
    <xf numFmtId="44" fontId="1" fillId="0" borderId="0" applyFont="0" applyFill="0" applyBorder="0" applyAlignment="0" applyProtection="0"/>
  </cellStyleXfs>
  <cellXfs count="49">
    <xf numFmtId="0" fontId="0" fillId="0" borderId="0" xfId="0"/>
    <xf numFmtId="0" fontId="0" fillId="0" borderId="1" xfId="0" applyBorder="1" applyAlignment="1">
      <alignment horizontal="center" vertical="center" wrapText="1"/>
    </xf>
    <xf numFmtId="0" fontId="0" fillId="0" borderId="0" xfId="0" applyAlignment="1">
      <alignment horizontal="center" vertical="center" wrapText="1"/>
    </xf>
    <xf numFmtId="0" fontId="0" fillId="0" borderId="1" xfId="0" applyBorder="1" applyAlignment="1">
      <alignment horizontal="left" vertical="center" wrapText="1"/>
    </xf>
    <xf numFmtId="0" fontId="2" fillId="2" borderId="1" xfId="0" applyFont="1" applyFill="1" applyBorder="1" applyAlignment="1">
      <alignment horizontal="center" vertical="center" wrapText="1"/>
    </xf>
    <xf numFmtId="164" fontId="0" fillId="0" borderId="1" xfId="1" applyNumberFormat="1" applyFont="1" applyBorder="1" applyAlignment="1">
      <alignment horizontal="center" vertical="center" wrapText="1"/>
    </xf>
    <xf numFmtId="164" fontId="0" fillId="0" borderId="1" xfId="0" applyNumberFormat="1" applyBorder="1" applyAlignment="1">
      <alignment horizontal="center" vertical="center" wrapText="1"/>
    </xf>
    <xf numFmtId="0" fontId="2" fillId="0" borderId="1" xfId="0" applyFont="1" applyFill="1" applyBorder="1" applyAlignment="1">
      <alignment horizontal="center" vertical="center" wrapText="1"/>
    </xf>
    <xf numFmtId="164" fontId="0" fillId="4" borderId="1" xfId="1" applyNumberFormat="1" applyFont="1" applyFill="1" applyBorder="1" applyAlignment="1">
      <alignment horizontal="center" vertical="center" wrapText="1"/>
    </xf>
    <xf numFmtId="164" fontId="0" fillId="2" borderId="1" xfId="0" applyNumberFormat="1" applyFill="1" applyBorder="1" applyAlignment="1">
      <alignment horizontal="center" vertical="center" wrapText="1"/>
    </xf>
    <xf numFmtId="164" fontId="0" fillId="3" borderId="1" xfId="0" applyNumberFormat="1" applyFill="1" applyBorder="1" applyAlignment="1">
      <alignment horizontal="center" vertical="center" wrapText="1"/>
    </xf>
    <xf numFmtId="164" fontId="0" fillId="0" borderId="0" xfId="1" applyNumberFormat="1" applyFont="1" applyAlignment="1">
      <alignment horizontal="center" vertical="center" wrapText="1"/>
    </xf>
    <xf numFmtId="164" fontId="0" fillId="0" borderId="0" xfId="0" applyNumberFormat="1" applyAlignment="1">
      <alignment horizontal="center" vertical="center" wrapText="1"/>
    </xf>
    <xf numFmtId="164" fontId="3" fillId="0" borderId="1" xfId="1" applyNumberFormat="1" applyFont="1" applyBorder="1" applyAlignment="1">
      <alignment horizontal="center" vertical="center" wrapText="1"/>
    </xf>
    <xf numFmtId="44" fontId="0" fillId="0" borderId="0" xfId="0" applyNumberFormat="1" applyAlignment="1">
      <alignment horizontal="center" vertical="center" wrapText="1"/>
    </xf>
    <xf numFmtId="164" fontId="3" fillId="0" borderId="1" xfId="0" applyNumberFormat="1" applyFont="1" applyBorder="1" applyAlignment="1">
      <alignment horizontal="center" vertical="center" wrapText="1"/>
    </xf>
    <xf numFmtId="44" fontId="0" fillId="2" borderId="1" xfId="0" applyNumberFormat="1" applyFill="1" applyBorder="1" applyAlignment="1">
      <alignment horizontal="center" vertical="center" wrapText="1"/>
    </xf>
    <xf numFmtId="0" fontId="0" fillId="0" borderId="0" xfId="0" applyAlignment="1">
      <alignment horizontal="center" vertical="center" wrapText="1"/>
    </xf>
    <xf numFmtId="0" fontId="0" fillId="0" borderId="1" xfId="0" applyBorder="1" applyAlignment="1">
      <alignment horizontal="center" vertical="center" wrapText="1"/>
    </xf>
    <xf numFmtId="0" fontId="0" fillId="0" borderId="0" xfId="0" applyAlignment="1">
      <alignment horizontal="center" vertical="center" wrapText="1"/>
    </xf>
    <xf numFmtId="0" fontId="0" fillId="0" borderId="5" xfId="0" applyBorder="1" applyAlignment="1">
      <alignment horizontal="center" vertical="center" wrapText="1"/>
    </xf>
    <xf numFmtId="0" fontId="2" fillId="0" borderId="1" xfId="0" applyFont="1" applyBorder="1" applyAlignment="1">
      <alignment horizontal="center" vertical="center" wrapText="1"/>
    </xf>
    <xf numFmtId="164" fontId="0" fillId="5" borderId="2" xfId="0" applyNumberFormat="1" applyFill="1" applyBorder="1" applyAlignment="1">
      <alignment horizontal="center" vertical="center" wrapText="1"/>
    </xf>
    <xf numFmtId="164" fontId="0" fillId="5" borderId="3" xfId="0" applyNumberFormat="1" applyFill="1" applyBorder="1" applyAlignment="1">
      <alignment horizontal="center" vertical="center" wrapText="1"/>
    </xf>
    <xf numFmtId="164" fontId="0" fillId="5" borderId="4" xfId="0" applyNumberFormat="1" applyFill="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4" borderId="2" xfId="0" applyFill="1" applyBorder="1" applyAlignment="1">
      <alignment horizontal="center" vertical="center" wrapText="1"/>
    </xf>
    <xf numFmtId="0" fontId="0" fillId="4" borderId="3" xfId="0" applyFill="1" applyBorder="1" applyAlignment="1">
      <alignment horizontal="center" vertical="center" wrapText="1"/>
    </xf>
    <xf numFmtId="0" fontId="0" fillId="4" borderId="4" xfId="0" applyFill="1" applyBorder="1" applyAlignment="1">
      <alignment horizontal="center" vertical="center" wrapText="1"/>
    </xf>
    <xf numFmtId="0" fontId="0" fillId="3" borderId="2" xfId="0" applyFill="1" applyBorder="1" applyAlignment="1">
      <alignment horizontal="center" vertical="center" wrapText="1"/>
    </xf>
    <xf numFmtId="0" fontId="0" fillId="3" borderId="3" xfId="0" applyFill="1" applyBorder="1" applyAlignment="1">
      <alignment horizontal="center" vertical="center" wrapText="1"/>
    </xf>
    <xf numFmtId="0" fontId="0" fillId="3" borderId="4" xfId="0" applyFill="1" applyBorder="1" applyAlignment="1">
      <alignment horizontal="center" vertical="center" wrapText="1"/>
    </xf>
    <xf numFmtId="0" fontId="2" fillId="4" borderId="1"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2" fillId="3" borderId="4" xfId="0" applyFont="1" applyFill="1" applyBorder="1" applyAlignment="1">
      <alignment horizontal="center" vertical="center" wrapText="1"/>
    </xf>
    <xf numFmtId="0" fontId="2" fillId="5" borderId="1" xfId="0" applyFont="1" applyFill="1" applyBorder="1" applyAlignment="1">
      <alignment horizontal="center" vertical="center" wrapText="1"/>
    </xf>
    <xf numFmtId="0" fontId="2" fillId="2" borderId="9" xfId="0" applyFont="1" applyFill="1" applyBorder="1" applyAlignment="1">
      <alignment horizontal="center" vertical="center" wrapText="1"/>
    </xf>
    <xf numFmtId="0" fontId="2" fillId="2" borderId="10" xfId="0" applyFont="1" applyFill="1" applyBorder="1" applyAlignment="1">
      <alignment horizontal="center" vertical="center" wrapText="1"/>
    </xf>
    <xf numFmtId="0" fontId="2" fillId="2" borderId="11" xfId="0" applyFont="1" applyFill="1" applyBorder="1" applyAlignment="1">
      <alignment horizontal="center" vertical="center" wrapText="1"/>
    </xf>
    <xf numFmtId="164" fontId="2" fillId="0" borderId="6" xfId="0" applyNumberFormat="1" applyFont="1" applyBorder="1" applyAlignment="1">
      <alignment horizontal="center" vertical="center" wrapText="1"/>
    </xf>
    <xf numFmtId="164" fontId="2" fillId="0" borderId="7" xfId="0" applyNumberFormat="1" applyFont="1" applyBorder="1" applyAlignment="1">
      <alignment horizontal="center" vertical="center" wrapText="1"/>
    </xf>
    <xf numFmtId="164" fontId="2" fillId="0" borderId="8" xfId="0" applyNumberFormat="1" applyFont="1" applyBorder="1" applyAlignment="1">
      <alignment horizontal="center" vertical="center" wrapText="1"/>
    </xf>
    <xf numFmtId="0" fontId="0" fillId="0" borderId="1" xfId="0" applyBorder="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243882</xdr:colOff>
      <xdr:row>18</xdr:row>
      <xdr:rowOff>33496</xdr:rowOff>
    </xdr:from>
    <xdr:to>
      <xdr:col>3</xdr:col>
      <xdr:colOff>611274</xdr:colOff>
      <xdr:row>18</xdr:row>
      <xdr:rowOff>142588</xdr:rowOff>
    </xdr:to>
    <xdr:pic>
      <xdr:nvPicPr>
        <xdr:cNvPr id="3" name="Imagen 2">
          <a:extLst>
            <a:ext uri="{FF2B5EF4-FFF2-40B4-BE49-F238E27FC236}">
              <a16:creationId xmlns:a16="http://schemas.microsoft.com/office/drawing/2014/main" id="{CC05D106-EB4E-4CB7-8960-E7437ABCC99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024824" y="8437477"/>
          <a:ext cx="367392" cy="109092"/>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19"/>
  <sheetViews>
    <sheetView tabSelected="1" topLeftCell="A7" zoomScale="85" zoomScaleNormal="85" workbookViewId="0">
      <selection activeCell="S15" sqref="S15:S17"/>
    </sheetView>
  </sheetViews>
  <sheetFormatPr baseColWidth="10" defaultRowHeight="15" x14ac:dyDescent="0.25"/>
  <cols>
    <col min="1" max="1" width="8.85546875" style="2" customWidth="1"/>
    <col min="2" max="2" width="19.28515625" style="2" customWidth="1"/>
    <col min="3" max="3" width="58.42578125" style="2" customWidth="1"/>
    <col min="4" max="7" width="11.42578125" style="2"/>
    <col min="8" max="8" width="15.28515625" style="2" customWidth="1"/>
    <col min="9" max="9" width="17.28515625" style="2" customWidth="1"/>
    <col min="10" max="11" width="11.42578125" style="2"/>
    <col min="12" max="12" width="15.140625" style="2" customWidth="1"/>
    <col min="13" max="13" width="16.140625" style="2" customWidth="1"/>
    <col min="14" max="15" width="11.42578125" style="2"/>
    <col min="16" max="16" width="14.28515625" style="2" customWidth="1"/>
    <col min="17" max="17" width="16.5703125" style="2" customWidth="1"/>
    <col min="18" max="18" width="11.42578125" style="2"/>
    <col min="19" max="19" width="23.5703125" style="2" customWidth="1"/>
    <col min="20" max="16384" width="11.42578125" style="2"/>
  </cols>
  <sheetData>
    <row r="1" spans="1:19" x14ac:dyDescent="0.25">
      <c r="A1" s="25" t="s">
        <v>0</v>
      </c>
      <c r="B1" s="26"/>
      <c r="C1" s="26"/>
      <c r="D1" s="26"/>
      <c r="E1" s="26"/>
      <c r="F1" s="26"/>
      <c r="G1" s="26"/>
      <c r="H1" s="26"/>
      <c r="I1" s="26"/>
      <c r="J1" s="26"/>
      <c r="K1" s="26"/>
      <c r="L1" s="26"/>
      <c r="M1" s="26"/>
      <c r="N1" s="26"/>
      <c r="O1" s="26"/>
      <c r="P1" s="26"/>
      <c r="Q1" s="26"/>
      <c r="R1" s="26"/>
      <c r="S1" s="27"/>
    </row>
    <row r="2" spans="1:19" x14ac:dyDescent="0.25">
      <c r="A2" s="28" t="s">
        <v>25</v>
      </c>
      <c r="B2" s="29"/>
      <c r="C2" s="29"/>
      <c r="D2" s="29"/>
      <c r="E2" s="29"/>
      <c r="F2" s="29"/>
      <c r="G2" s="29"/>
      <c r="H2" s="29"/>
      <c r="I2" s="29"/>
      <c r="J2" s="29"/>
      <c r="K2" s="29"/>
      <c r="L2" s="29"/>
      <c r="M2" s="29"/>
      <c r="N2" s="29"/>
      <c r="O2" s="29"/>
      <c r="P2" s="29"/>
      <c r="Q2" s="29"/>
      <c r="R2" s="29"/>
      <c r="S2" s="30"/>
    </row>
    <row r="3" spans="1:19" x14ac:dyDescent="0.25">
      <c r="A3" s="21" t="s">
        <v>17</v>
      </c>
      <c r="B3" s="21" t="s">
        <v>4</v>
      </c>
      <c r="C3" s="21" t="s">
        <v>5</v>
      </c>
      <c r="D3" s="21" t="s">
        <v>6</v>
      </c>
      <c r="E3" s="21" t="s">
        <v>7</v>
      </c>
      <c r="F3" s="37" t="s">
        <v>8</v>
      </c>
      <c r="G3" s="37"/>
      <c r="H3" s="37"/>
      <c r="I3" s="37"/>
      <c r="J3" s="38" t="s">
        <v>24</v>
      </c>
      <c r="K3" s="39"/>
      <c r="L3" s="39"/>
      <c r="M3" s="40"/>
      <c r="N3" s="41" t="s">
        <v>28</v>
      </c>
      <c r="O3" s="41"/>
      <c r="P3" s="41"/>
      <c r="Q3" s="41"/>
      <c r="R3" s="21" t="s">
        <v>29</v>
      </c>
      <c r="S3" s="21"/>
    </row>
    <row r="4" spans="1:19" ht="30" x14ac:dyDescent="0.25">
      <c r="A4" s="21"/>
      <c r="B4" s="21"/>
      <c r="C4" s="21"/>
      <c r="D4" s="21"/>
      <c r="E4" s="21"/>
      <c r="F4" s="7" t="s">
        <v>9</v>
      </c>
      <c r="G4" s="7" t="s">
        <v>10</v>
      </c>
      <c r="H4" s="7" t="s">
        <v>11</v>
      </c>
      <c r="I4" s="7" t="s">
        <v>12</v>
      </c>
      <c r="J4" s="7" t="s">
        <v>9</v>
      </c>
      <c r="K4" s="7" t="s">
        <v>10</v>
      </c>
      <c r="L4" s="7" t="s">
        <v>11</v>
      </c>
      <c r="M4" s="7" t="s">
        <v>12</v>
      </c>
      <c r="N4" s="7" t="s">
        <v>9</v>
      </c>
      <c r="O4" s="7" t="s">
        <v>10</v>
      </c>
      <c r="P4" s="7" t="s">
        <v>11</v>
      </c>
      <c r="Q4" s="7" t="s">
        <v>12</v>
      </c>
      <c r="R4" s="4"/>
      <c r="S4" s="4"/>
    </row>
    <row r="5" spans="1:19" ht="90" x14ac:dyDescent="0.25">
      <c r="A5" s="1">
        <v>1</v>
      </c>
      <c r="B5" s="1" t="s">
        <v>1</v>
      </c>
      <c r="C5" s="3" t="s">
        <v>2</v>
      </c>
      <c r="D5" s="1" t="s">
        <v>3</v>
      </c>
      <c r="E5" s="1">
        <v>30</v>
      </c>
      <c r="F5" s="5">
        <v>14097</v>
      </c>
      <c r="G5" s="6">
        <v>0</v>
      </c>
      <c r="H5" s="5">
        <f>F5+G5</f>
        <v>14097</v>
      </c>
      <c r="I5" s="8">
        <f>H5*E5</f>
        <v>422910</v>
      </c>
      <c r="J5" s="5">
        <v>21100</v>
      </c>
      <c r="K5" s="6">
        <v>0</v>
      </c>
      <c r="L5" s="6">
        <f>J5+K5</f>
        <v>21100</v>
      </c>
      <c r="M5" s="10">
        <f>L5*E5</f>
        <v>633000</v>
      </c>
      <c r="N5" s="5">
        <v>13653</v>
      </c>
      <c r="O5" s="6">
        <v>0</v>
      </c>
      <c r="P5" s="6">
        <f>N5+O5</f>
        <v>13653</v>
      </c>
      <c r="Q5" s="15">
        <f>P5*E5</f>
        <v>409590</v>
      </c>
      <c r="R5" s="6">
        <f>AVERAGE(F5,J5,N5)</f>
        <v>16283.333333333334</v>
      </c>
      <c r="S5" s="6">
        <f>AVERAGE(I5,M5,Q5)</f>
        <v>488500</v>
      </c>
    </row>
    <row r="6" spans="1:19" ht="72.75" customHeight="1" x14ac:dyDescent="0.25">
      <c r="A6" s="1">
        <v>2</v>
      </c>
      <c r="B6" s="1" t="s">
        <v>13</v>
      </c>
      <c r="C6" s="3" t="s">
        <v>21</v>
      </c>
      <c r="D6" s="1" t="s">
        <v>3</v>
      </c>
      <c r="E6" s="1">
        <v>30</v>
      </c>
      <c r="F6" s="13">
        <v>20257</v>
      </c>
      <c r="G6" s="6">
        <v>0</v>
      </c>
      <c r="H6" s="5">
        <f t="shared" ref="H6:H9" si="0">F6+G6</f>
        <v>20257</v>
      </c>
      <c r="I6" s="8">
        <f t="shared" ref="I6:I9" si="1">H6*E6</f>
        <v>607710</v>
      </c>
      <c r="J6" s="5">
        <v>10250</v>
      </c>
      <c r="K6" s="6">
        <v>0</v>
      </c>
      <c r="L6" s="6">
        <f t="shared" ref="L6:L9" si="2">J6+K6</f>
        <v>10250</v>
      </c>
      <c r="M6" s="10">
        <f t="shared" ref="M6:M9" si="3">L6*E6</f>
        <v>307500</v>
      </c>
      <c r="N6" s="5">
        <v>19459</v>
      </c>
      <c r="O6" s="6">
        <v>0</v>
      </c>
      <c r="P6" s="6">
        <f t="shared" ref="P6:P9" si="4">N6+O6</f>
        <v>19459</v>
      </c>
      <c r="Q6" s="15">
        <f>P6*E6</f>
        <v>583770</v>
      </c>
      <c r="R6" s="6">
        <f t="shared" ref="R6:R10" si="5">AVERAGE(F6,J6,N6)</f>
        <v>16655.333333333332</v>
      </c>
      <c r="S6" s="6">
        <f t="shared" ref="S6:S10" si="6">AVERAGE(I6,M6,Q6)</f>
        <v>499660</v>
      </c>
    </row>
    <row r="7" spans="1:19" ht="95.25" customHeight="1" x14ac:dyDescent="0.25">
      <c r="A7" s="1">
        <v>3</v>
      </c>
      <c r="B7" s="1" t="s">
        <v>14</v>
      </c>
      <c r="C7" s="3" t="s">
        <v>20</v>
      </c>
      <c r="D7" s="1" t="s">
        <v>3</v>
      </c>
      <c r="E7" s="1">
        <v>30</v>
      </c>
      <c r="F7" s="5">
        <v>12636</v>
      </c>
      <c r="G7" s="6">
        <v>0</v>
      </c>
      <c r="H7" s="5">
        <f t="shared" si="0"/>
        <v>12636</v>
      </c>
      <c r="I7" s="8">
        <f t="shared" si="1"/>
        <v>379080</v>
      </c>
      <c r="J7" s="5">
        <v>14050</v>
      </c>
      <c r="K7" s="6">
        <v>0</v>
      </c>
      <c r="L7" s="6">
        <f t="shared" si="2"/>
        <v>14050</v>
      </c>
      <c r="M7" s="10">
        <f t="shared" si="3"/>
        <v>421500</v>
      </c>
      <c r="N7" s="5">
        <v>12432</v>
      </c>
      <c r="O7" s="6">
        <v>0</v>
      </c>
      <c r="P7" s="6">
        <f t="shared" si="4"/>
        <v>12432</v>
      </c>
      <c r="Q7" s="15">
        <f>P7*E7</f>
        <v>372960</v>
      </c>
      <c r="R7" s="6">
        <f t="shared" si="5"/>
        <v>13039.333333333334</v>
      </c>
      <c r="S7" s="6">
        <f t="shared" si="6"/>
        <v>391180</v>
      </c>
    </row>
    <row r="8" spans="1:19" ht="75" x14ac:dyDescent="0.25">
      <c r="A8" s="1">
        <v>4</v>
      </c>
      <c r="B8" s="1" t="s">
        <v>15</v>
      </c>
      <c r="C8" s="3" t="s">
        <v>19</v>
      </c>
      <c r="D8" s="1" t="s">
        <v>22</v>
      </c>
      <c r="E8" s="1">
        <v>30</v>
      </c>
      <c r="F8" s="5">
        <v>17750</v>
      </c>
      <c r="G8" s="6">
        <v>0</v>
      </c>
      <c r="H8" s="5">
        <f t="shared" si="0"/>
        <v>17750</v>
      </c>
      <c r="I8" s="8">
        <f t="shared" si="1"/>
        <v>532500</v>
      </c>
      <c r="J8" s="5">
        <v>18800</v>
      </c>
      <c r="K8" s="6">
        <v>0</v>
      </c>
      <c r="L8" s="6">
        <f t="shared" si="2"/>
        <v>18800</v>
      </c>
      <c r="M8" s="10">
        <f t="shared" si="3"/>
        <v>564000</v>
      </c>
      <c r="N8" s="5">
        <v>17040</v>
      </c>
      <c r="O8" s="6">
        <v>0</v>
      </c>
      <c r="P8" s="6">
        <f t="shared" si="4"/>
        <v>17040</v>
      </c>
      <c r="Q8" s="15">
        <f>P8*E8</f>
        <v>511200</v>
      </c>
      <c r="R8" s="6">
        <f t="shared" si="5"/>
        <v>17863.333333333332</v>
      </c>
      <c r="S8" s="6">
        <f t="shared" si="6"/>
        <v>535900</v>
      </c>
    </row>
    <row r="9" spans="1:19" ht="90" x14ac:dyDescent="0.25">
      <c r="A9" s="1">
        <v>5</v>
      </c>
      <c r="B9" s="1" t="s">
        <v>16</v>
      </c>
      <c r="C9" s="3" t="s">
        <v>18</v>
      </c>
      <c r="D9" s="1" t="s">
        <v>23</v>
      </c>
      <c r="E9" s="1">
        <v>30</v>
      </c>
      <c r="F9" s="5">
        <v>18151</v>
      </c>
      <c r="G9" s="6">
        <f>F9*19%</f>
        <v>3448.69</v>
      </c>
      <c r="H9" s="5">
        <f t="shared" si="0"/>
        <v>21599.69</v>
      </c>
      <c r="I9" s="8">
        <f t="shared" si="1"/>
        <v>647990.69999999995</v>
      </c>
      <c r="J9" s="5">
        <v>17016</v>
      </c>
      <c r="K9" s="6">
        <f t="shared" ref="K9:K10" si="7">J9*19%</f>
        <v>3233.04</v>
      </c>
      <c r="L9" s="6">
        <f t="shared" si="2"/>
        <v>20249.04</v>
      </c>
      <c r="M9" s="10">
        <f t="shared" si="3"/>
        <v>607471.20000000007</v>
      </c>
      <c r="N9" s="5">
        <v>18005</v>
      </c>
      <c r="O9" s="6">
        <f t="shared" ref="O9" si="8">N9*19%</f>
        <v>3420.95</v>
      </c>
      <c r="P9" s="6">
        <f t="shared" si="4"/>
        <v>21425.95</v>
      </c>
      <c r="Q9" s="15">
        <f>P9*E9</f>
        <v>642778.5</v>
      </c>
      <c r="R9" s="6">
        <f t="shared" si="5"/>
        <v>17724</v>
      </c>
      <c r="S9" s="6">
        <f t="shared" si="6"/>
        <v>632746.79999999993</v>
      </c>
    </row>
    <row r="10" spans="1:19" s="17" customFormat="1" ht="45" x14ac:dyDescent="0.25">
      <c r="A10" s="18">
        <v>6</v>
      </c>
      <c r="B10" s="18" t="s">
        <v>38</v>
      </c>
      <c r="C10" s="3" t="s">
        <v>39</v>
      </c>
      <c r="D10" s="18" t="s">
        <v>23</v>
      </c>
      <c r="E10" s="18">
        <v>30</v>
      </c>
      <c r="F10" s="5">
        <v>1411</v>
      </c>
      <c r="G10" s="6">
        <f>F10*19%</f>
        <v>268.08999999999997</v>
      </c>
      <c r="H10" s="5">
        <f t="shared" ref="H10" si="9">F10+G10</f>
        <v>1679.09</v>
      </c>
      <c r="I10" s="8">
        <f t="shared" ref="I10" si="10">H10*E10</f>
        <v>50372.7</v>
      </c>
      <c r="J10" s="5">
        <v>1100</v>
      </c>
      <c r="K10" s="6">
        <f t="shared" si="7"/>
        <v>209</v>
      </c>
      <c r="L10" s="6">
        <f t="shared" ref="L10" si="11">J10+K10</f>
        <v>1309</v>
      </c>
      <c r="M10" s="10">
        <f t="shared" ref="M10" si="12">L10*E10</f>
        <v>39270</v>
      </c>
      <c r="N10" s="5">
        <v>1537</v>
      </c>
      <c r="O10" s="6">
        <f t="shared" ref="O10" si="13">N10*19%</f>
        <v>292.03000000000003</v>
      </c>
      <c r="P10" s="6">
        <f t="shared" ref="P10" si="14">N10+O10</f>
        <v>1829.03</v>
      </c>
      <c r="Q10" s="15">
        <f>P10*E10</f>
        <v>54870.9</v>
      </c>
      <c r="R10" s="6">
        <f t="shared" si="5"/>
        <v>1349.3333333333333</v>
      </c>
      <c r="S10" s="6">
        <f t="shared" si="6"/>
        <v>48171.200000000004</v>
      </c>
    </row>
    <row r="11" spans="1:19" x14ac:dyDescent="0.25">
      <c r="A11" s="1"/>
      <c r="B11" s="1"/>
      <c r="C11" s="1"/>
      <c r="D11" s="1"/>
      <c r="E11" s="31" t="s">
        <v>8</v>
      </c>
      <c r="F11" s="32"/>
      <c r="G11" s="32"/>
      <c r="H11" s="33"/>
      <c r="I11" s="16">
        <f>SUM(I5:I10)</f>
        <v>2640563.4000000004</v>
      </c>
      <c r="J11" s="34" t="s">
        <v>24</v>
      </c>
      <c r="K11" s="35"/>
      <c r="L11" s="36"/>
      <c r="M11" s="9">
        <f>SUM(M5:M10)</f>
        <v>2572741.2000000002</v>
      </c>
      <c r="N11" s="22" t="s">
        <v>28</v>
      </c>
      <c r="O11" s="23"/>
      <c r="P11" s="24"/>
      <c r="Q11" s="16">
        <f>SUM(Q5:Q10)</f>
        <v>2575169.4</v>
      </c>
      <c r="R11" s="9" t="s">
        <v>29</v>
      </c>
      <c r="S11" s="6">
        <f>SUM(S5:S10)</f>
        <v>2596158</v>
      </c>
    </row>
    <row r="12" spans="1:19" ht="15" customHeight="1" x14ac:dyDescent="0.25">
      <c r="E12" s="20" t="s">
        <v>26</v>
      </c>
      <c r="F12" s="20"/>
      <c r="G12" s="20"/>
      <c r="H12" s="20"/>
      <c r="I12" s="11">
        <v>2640600</v>
      </c>
      <c r="J12" s="20" t="s">
        <v>26</v>
      </c>
      <c r="K12" s="20"/>
      <c r="L12" s="20"/>
      <c r="M12" s="11"/>
      <c r="N12" s="20" t="s">
        <v>26</v>
      </c>
      <c r="O12" s="20"/>
      <c r="P12" s="20"/>
      <c r="Q12" s="11">
        <v>2575230</v>
      </c>
      <c r="S12"/>
    </row>
    <row r="13" spans="1:19" x14ac:dyDescent="0.25">
      <c r="E13" s="19" t="s">
        <v>27</v>
      </c>
      <c r="F13" s="19"/>
      <c r="G13" s="19"/>
      <c r="H13" s="19"/>
      <c r="I13" s="14">
        <f>I12-I11</f>
        <v>36.599999999627471</v>
      </c>
      <c r="J13" s="19" t="s">
        <v>27</v>
      </c>
      <c r="K13" s="19"/>
      <c r="L13" s="19"/>
      <c r="M13" s="14"/>
      <c r="N13" s="19" t="s">
        <v>27</v>
      </c>
      <c r="O13" s="19"/>
      <c r="P13" s="19"/>
      <c r="Q13" s="12">
        <f>Q12-Q11</f>
        <v>60.600000000093132</v>
      </c>
      <c r="S13"/>
    </row>
    <row r="14" spans="1:19" ht="15.75" thickBot="1" x14ac:dyDescent="0.3"/>
    <row r="15" spans="1:19" ht="52.5" customHeight="1" x14ac:dyDescent="0.25">
      <c r="A15" s="48" t="s">
        <v>30</v>
      </c>
      <c r="B15" s="48"/>
      <c r="C15" s="48"/>
      <c r="D15" s="48"/>
      <c r="E15" s="48"/>
      <c r="F15" s="48" t="s">
        <v>37</v>
      </c>
      <c r="G15" s="48"/>
      <c r="H15" s="48"/>
      <c r="I15" s="48"/>
      <c r="J15" s="48"/>
      <c r="K15" s="48"/>
      <c r="L15" s="48"/>
      <c r="M15" s="48"/>
      <c r="N15" s="48"/>
      <c r="O15" s="48"/>
      <c r="P15" s="48"/>
      <c r="R15" s="42" t="s">
        <v>12</v>
      </c>
      <c r="S15" s="45">
        <f>S11</f>
        <v>2596158</v>
      </c>
    </row>
    <row r="16" spans="1:19" x14ac:dyDescent="0.25">
      <c r="A16" s="48" t="s">
        <v>33</v>
      </c>
      <c r="B16" s="48"/>
      <c r="C16" s="48"/>
      <c r="D16" s="48"/>
      <c r="E16" s="48"/>
      <c r="F16" s="48" t="s">
        <v>31</v>
      </c>
      <c r="G16" s="48"/>
      <c r="H16" s="48"/>
      <c r="I16" s="48"/>
      <c r="J16" s="48"/>
      <c r="K16" s="48"/>
      <c r="L16" s="48"/>
      <c r="M16" s="48"/>
      <c r="N16" s="48"/>
      <c r="O16" s="48"/>
      <c r="P16" s="48"/>
      <c r="R16" s="43"/>
      <c r="S16" s="46"/>
    </row>
    <row r="17" spans="1:19" ht="40.5" customHeight="1" thickBot="1" x14ac:dyDescent="0.3">
      <c r="A17" s="48" t="s">
        <v>34</v>
      </c>
      <c r="B17" s="48"/>
      <c r="C17" s="48"/>
      <c r="D17" s="48"/>
      <c r="E17" s="48"/>
      <c r="F17" s="48" t="s">
        <v>32</v>
      </c>
      <c r="G17" s="48"/>
      <c r="H17" s="48"/>
      <c r="I17" s="48"/>
      <c r="J17" s="48"/>
      <c r="K17" s="48"/>
      <c r="L17" s="48"/>
      <c r="M17" s="48"/>
      <c r="N17" s="48"/>
      <c r="O17" s="48"/>
      <c r="P17" s="48"/>
      <c r="R17" s="44"/>
      <c r="S17" s="47"/>
    </row>
    <row r="18" spans="1:19" ht="48" customHeight="1" x14ac:dyDescent="0.25">
      <c r="A18" s="48" t="s">
        <v>36</v>
      </c>
      <c r="B18" s="48"/>
      <c r="C18" s="48"/>
      <c r="D18" s="48"/>
      <c r="E18" s="48"/>
      <c r="F18" s="48" t="s">
        <v>40</v>
      </c>
      <c r="G18" s="48"/>
      <c r="H18" s="48"/>
      <c r="I18" s="48"/>
      <c r="J18" s="48"/>
      <c r="K18" s="48"/>
      <c r="L18" s="48"/>
      <c r="M18" s="48"/>
      <c r="N18" s="48"/>
      <c r="O18" s="48"/>
      <c r="P18" s="48"/>
    </row>
    <row r="19" spans="1:19" x14ac:dyDescent="0.25">
      <c r="A19" s="19" t="s">
        <v>35</v>
      </c>
      <c r="B19" s="19"/>
      <c r="C19" s="19"/>
      <c r="D19" s="19"/>
      <c r="E19" s="19"/>
    </row>
  </sheetData>
  <mergeCells count="31">
    <mergeCell ref="A19:E19"/>
    <mergeCell ref="R15:R17"/>
    <mergeCell ref="S15:S17"/>
    <mergeCell ref="A15:E15"/>
    <mergeCell ref="A16:E16"/>
    <mergeCell ref="A17:E17"/>
    <mergeCell ref="F15:P15"/>
    <mergeCell ref="F16:P16"/>
    <mergeCell ref="F17:P17"/>
    <mergeCell ref="A18:E18"/>
    <mergeCell ref="F18:P18"/>
    <mergeCell ref="N11:P11"/>
    <mergeCell ref="N12:P12"/>
    <mergeCell ref="N13:P13"/>
    <mergeCell ref="A1:S1"/>
    <mergeCell ref="A2:S2"/>
    <mergeCell ref="E11:H11"/>
    <mergeCell ref="J11:L11"/>
    <mergeCell ref="F3:I3"/>
    <mergeCell ref="J3:M3"/>
    <mergeCell ref="N3:Q3"/>
    <mergeCell ref="R3:S3"/>
    <mergeCell ref="A3:A4"/>
    <mergeCell ref="J13:L13"/>
    <mergeCell ref="E12:H12"/>
    <mergeCell ref="E13:H13"/>
    <mergeCell ref="B3:B4"/>
    <mergeCell ref="C3:C4"/>
    <mergeCell ref="D3:D4"/>
    <mergeCell ref="E3:E4"/>
    <mergeCell ref="J12:L12"/>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JESUS CESPEDES</dc:creator>
  <cp:lastModifiedBy>German Alberto Bonivento Sanabria</cp:lastModifiedBy>
  <dcterms:created xsi:type="dcterms:W3CDTF">2026-09-12T18:46:01Z</dcterms:created>
  <dcterms:modified xsi:type="dcterms:W3CDTF">2026-09-14T20:51:49Z</dcterms:modified>
</cp:coreProperties>
</file>