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02"/>
  <workbookPr/>
  <mc:AlternateContent xmlns:mc="http://schemas.openxmlformats.org/markup-compatibility/2006">
    <mc:Choice Requires="x15">
      <x15ac:absPath xmlns:x15ac="http://schemas.microsoft.com/office/spreadsheetml/2010/11/ac" url="C:\Users\LENOVO\OneDrive\Desktop\DIANA\FDLK\FORMULACIÓN\documentos revisados  lp 004\LP OSE\22. Documentos Acto de Apertura\"/>
    </mc:Choice>
  </mc:AlternateContent>
  <xr:revisionPtr revIDLastSave="0" documentId="13_ncr:1_{68547181-62E2-4C0A-B879-80F6454111C7}" xr6:coauthVersionLast="47" xr6:coauthVersionMax="47" xr10:uidLastSave="{00000000-0000-0000-0000-000000000000}"/>
  <bookViews>
    <workbookView xWindow="-120" yWindow="-120" windowWidth="20730" windowHeight="11040" tabRatio="755" firstSheet="1" activeTab="1" xr2:uid="{00000000-000D-0000-FFFF-FFFF00000000}"/>
  </bookViews>
  <sheets>
    <sheet name="Hoja2" sheetId="18" state="hidden" r:id="rId1"/>
    <sheet name="estructura de costos" sheetId="22" r:id="rId2"/>
  </sheets>
  <definedNames>
    <definedName name="_xlnm.Print_Area" localSheetId="1">'estructura de costos'!$A$1:$L$46</definedName>
  </definedNames>
  <calcPr calcId="191028"/>
  <pivotCaches>
    <pivotCache cacheId="238" r:id="rId3"/>
  </pivotCaches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22" l="1"/>
  <c r="L37" i="22" s="1"/>
  <c r="I37" i="22"/>
  <c r="I27" i="22"/>
  <c r="I18" i="22"/>
  <c r="K37" i="22"/>
  <c r="L32" i="22"/>
  <c r="L33" i="22"/>
  <c r="L34" i="22"/>
  <c r="L35" i="22"/>
  <c r="L36" i="22"/>
  <c r="K27" i="22"/>
  <c r="L23" i="22"/>
  <c r="L24" i="22"/>
  <c r="L25" i="22"/>
  <c r="L26" i="22"/>
  <c r="L22" i="22"/>
  <c r="L27" i="22" s="1"/>
  <c r="K18" i="22"/>
  <c r="L16" i="22"/>
  <c r="L17" i="22"/>
  <c r="L15" i="22"/>
  <c r="L18" i="22" s="1"/>
  <c r="L39" i="22" s="1"/>
  <c r="K11" i="22"/>
  <c r="K39" i="22" s="1"/>
  <c r="L9" i="22"/>
  <c r="L10" i="22"/>
  <c r="L8" i="22"/>
  <c r="L11" i="22" s="1"/>
  <c r="J31" i="22" l="1"/>
  <c r="J23" i="22" l="1"/>
  <c r="J35" i="22"/>
  <c r="J25" i="22"/>
  <c r="J26" i="22"/>
  <c r="J32" i="22"/>
  <c r="J33" i="22"/>
  <c r="J34" i="22"/>
  <c r="J36" i="22"/>
  <c r="J24" i="22"/>
  <c r="J22" i="22"/>
  <c r="J15" i="22"/>
  <c r="J16" i="22"/>
  <c r="J17" i="22"/>
  <c r="I11" i="22"/>
  <c r="I39" i="22" s="1"/>
  <c r="J27" i="22" l="1"/>
  <c r="J37" i="22"/>
  <c r="J18" i="22"/>
  <c r="J11" i="22"/>
  <c r="D5" i="18"/>
  <c r="J39" i="22" l="1"/>
</calcChain>
</file>

<file path=xl/sharedStrings.xml><?xml version="1.0" encoding="utf-8"?>
<sst xmlns="http://schemas.openxmlformats.org/spreadsheetml/2006/main" count="138" uniqueCount="88">
  <si>
    <t>Cuenta de DESCRIPCIÓN</t>
  </si>
  <si>
    <t>GRUPO</t>
  </si>
  <si>
    <t>Total</t>
  </si>
  <si>
    <t>BIOSEGURIDAD</t>
  </si>
  <si>
    <t>DEPORTE</t>
  </si>
  <si>
    <t>DOTACIÓN</t>
  </si>
  <si>
    <t>E.P.P -HERRAMIENTAS</t>
  </si>
  <si>
    <t>LOGÍSTICA</t>
  </si>
  <si>
    <t>PAPELERÍA</t>
  </si>
  <si>
    <t>PUBLICIDAD</t>
  </si>
  <si>
    <t>TRANSPORTE</t>
  </si>
  <si>
    <t>Total general</t>
  </si>
  <si>
    <t>EQUIPO</t>
  </si>
  <si>
    <t>BIOSEGURIDAD Y LOGISTICA</t>
  </si>
  <si>
    <t>MILENA</t>
  </si>
  <si>
    <t>DEPORTE, DOTACION, EPP</t>
  </si>
  <si>
    <t>ADRIANA</t>
  </si>
  <si>
    <t>PAPELERIA PUBLICIDAD Y TRANSPORTE</t>
  </si>
  <si>
    <t>JOHN</t>
  </si>
  <si>
    <t>FORMATO DE OFERTA ECONÓMICA DEFINITIVA</t>
  </si>
  <si>
    <t>PROYECTOS DE INVERSIÓN  - 2643 - Kennedy Eco manos en Acción -2616- Kennedy Respira Verde</t>
  </si>
  <si>
    <t>Objeto: PRESTAR LOS SERVICIOS PARA EL MANTENIMIENTO DE ARBOLADO URBANO Y JARDINERÍA, ASÍ COMO LA EJECUCIÓN DE ACCIONES DE CONSERVACIÓN DE LA ESTRUCTURA ECOLÓGICA PRINCIPAL, QUE CONTRIBUYAN CON EL REVERDECIMIENTO EN LA LOCALIDAD DE KENNEDY, A TRAVÉS DE LOS PROYECTOS 2643 - KENNEDY ECO MANOS EN ACCIÓN Y 2616- KENNEDY RESPIRA VERDE</t>
  </si>
  <si>
    <t>RECURSO HUMANO</t>
  </si>
  <si>
    <t>COMPONENTE</t>
  </si>
  <si>
    <t>Ítem</t>
  </si>
  <si>
    <t>Concepto</t>
  </si>
  <si>
    <t>Descripción</t>
  </si>
  <si>
    <t>Unidad de Medida</t>
  </si>
  <si>
    <t>Cant.</t>
  </si>
  <si>
    <t>Meses</t>
  </si>
  <si>
    <t xml:space="preserve">Dedicación </t>
  </si>
  <si>
    <t>VALOR UNITARIO DE REFERENCIA 
ENTIDAD ESTATAL 
(INCLUIDO IVA Y OTROS IMPUESTOS - TASAS - CONTRIBUCIONES QUE APLIQUEN) QUE LOS PROPONENTES NO PODRÁN SUPERAR</t>
  </si>
  <si>
    <t>VALOR TOTAL DE REFERENCIA 
ENTIDAD ESTATAL 
(INCLUIDO IVA Y OTROS IMPUESTOS  - TASAS - CONTRIBUCIONES QUE APLIQUEN) QUE LOS PROPONENTES NO PODRÁN SUPERAR</t>
  </si>
  <si>
    <t>OFERTA ECONÓMICA DEL PROPONENTE VALOR UNITARIO (INCLUIDO IVA Y OTROS IMPUESTOS - TASAS - CONTRIBUCIONES QUE APLIQUEN)</t>
  </si>
  <si>
    <t>OFERTA ECONÓMICA DEL PROPONENTE VALOR TOTAL (INCLUIDO IVA Y OTROS IMPUESTOS - TASAS - CONTRIBUCIONES QUE APLIQUEN)</t>
  </si>
  <si>
    <t>RECURSO HUMANO MÍNIMO REQUERIDO (*)</t>
  </si>
  <si>
    <t>Profesional 1 - Restauración ecológica</t>
  </si>
  <si>
    <t xml:space="preserve">Profesional 1
Formación académica 	Profesional en el área de Ingeniería forestal, ingeniería ambiental, ingeniería agronómica, ingeniería agrícola, profesionales en biología, ecología y/o afines
Experiencia profesional: Dos (2) años
Experiencia especifica: Uno (1) año de experiencia específica coordinando proyectos de silvicultura, paisajismo, jardinería y restauración ecológica.
</t>
  </si>
  <si>
    <t>Mes</t>
  </si>
  <si>
    <t>Profesional 2 - Arbolado y jardinería</t>
  </si>
  <si>
    <t>Formación académica 	Profesional en el área de ciencias sociales y humanas y/o afines.
Experiencia profesional:	Profesional con dos [2] años de experiencia general. Un [1] año de experiencia especifica en proyectos ambientales.</t>
  </si>
  <si>
    <t>Profesional 3 - Social</t>
  </si>
  <si>
    <t>Profesional en el área de ciencias sociales y humanas y/o afines.                                                                 Profesional con dos [2] años de experiencia general. Un [1] año de experiencia especifica en proyectos ambientales.</t>
  </si>
  <si>
    <t>SUBTOTAL RECURSO HUMANO</t>
  </si>
  <si>
    <t>PRÁCTICAS SILVICULTURALES DE ARBOLADO URBANO</t>
  </si>
  <si>
    <t xml:space="preserve">Ciclos </t>
  </si>
  <si>
    <t>Replante de arbolado</t>
  </si>
  <si>
    <t>Plantas de árboles de 0,8 m a 1,5 m de altura, aislamiento de área, preparación del sitio, trazado, eliminación de malezas, nivelación,  ahoyado de 1 m3,  adición de sustrato ( tierra negra 1 m3), aplicación de hidro retenedor (10gr), abono orgánico,  fertilización (NPK 30gr),  tutor (1.5m), riego (20L) y plateo. (incluye herramientas y cuadrilla mínimo de 2 personas con EPP)</t>
  </si>
  <si>
    <t>Servicio de un replante</t>
  </si>
  <si>
    <t xml:space="preserve">Mantenimiento de arbolado urbano </t>
  </si>
  <si>
    <t>Mantenimiento general: Plateo, retutorado, poda de formación, adición de sustrato tierra abonada. (incluye herramientas, cuadrilla mínimo de 2 personas con EPP y disposición final de residuos)</t>
  </si>
  <si>
    <t>Servicio de mantenimiento de un árbol</t>
  </si>
  <si>
    <t>Riego arbolado 15L de agua por c/u</t>
  </si>
  <si>
    <t>Realizar riego con 15L de agua por cada uno, con valde y/o manguera diferente a los riegos por plantación y mantenimiento general,  (incluye herramientas y cuadrilla mínimo de 2 personas con EPP)</t>
  </si>
  <si>
    <t>Servicio de riego de un árbol</t>
  </si>
  <si>
    <t>SUBTOTAL ARBOLADO</t>
  </si>
  <si>
    <t>JARDINERÍA</t>
  </si>
  <si>
    <t>JARDINERÍA VERTICAL(**)</t>
  </si>
  <si>
    <t>Mantenimiento de muros verdes y techos verdes</t>
  </si>
  <si>
    <t>Mantenimiento general; Deshierbe, poda, mantenimiento del sustrato, control fitosanitario, mantenimiento sistema de riego y recolección y disposición final de residuos . (incluye herramientas y personal mínimo cuadrilla de 5 personas )</t>
  </si>
  <si>
    <t>M2</t>
  </si>
  <si>
    <t>Replante muros verdes y techos verdes</t>
  </si>
  <si>
    <t>60% de las plantas de mantenimiento se calcula de acuerdo a la capacidad de 120 m2;  aplicación de hidroretenedor (20 gr por metro cuadrado), correcta instalación de las plantas en sitio, riego, adición de sustrato y fertilización edáfica triple 15 (30gr m2)</t>
  </si>
  <si>
    <t>JARDINERÍA HORIZONTAL(**)</t>
  </si>
  <si>
    <t>Mantenimiento de jardinería</t>
  </si>
  <si>
    <t>Mantenimiento general; Deshierbe, rebordeo, des compactación, poda, fertilizante edáfico, recolección y disposición final de residuos. (incluye herramientas y personal cuadrilla mínimo de 5 personas)</t>
  </si>
  <si>
    <t>Replante jardineria</t>
  </si>
  <si>
    <t>60% de las plantas de mantenimiento se calcula de acuerdo a la capacidad de 550m2;  se realiza: plateo, limpieza de residuos, deshierbe, bordeo, des compactación, aporque, hidroretenedor 10 gr por plantula, fertilización edáfica, adición de sustrato tierra abonada.</t>
  </si>
  <si>
    <t>un</t>
  </si>
  <si>
    <t>SUBTOTAL JARDINERÍA</t>
  </si>
  <si>
    <t>RESTAURACIÓN ECOLÓGICA</t>
  </si>
  <si>
    <t>Deshierbe (plateo)</t>
  </si>
  <si>
    <t>Corte con herramientas manuales (pica, pala, machete, azadón, palín, tijeras de poda, barreto,) mecanicas (guadaña, desbrozadora, motosierra, sopladora), EPP, recolección transporte y disposición final, operarios (cuadrilla de minimo de 5 personas)</t>
  </si>
  <si>
    <t>Poda de mantenimiento y sanitaria</t>
  </si>
  <si>
    <t>Mano de obra especializada, herramientas manuales y/o mecánicas (tijeras, serruchos, motosierra cuando aplique), elementos de protección personal, señalización y aislamiento del área de trabajo,  recolección, cargue, transporte y disposición final del material vegetal producto de la poda. ( una persona por metro cuadrado)</t>
  </si>
  <si>
    <t>Un</t>
  </si>
  <si>
    <t xml:space="preserve">Replante </t>
  </si>
  <si>
    <t>Plantas de árboles de 0,8 m a 1,5 m de altura, aislamiento de área, preparación del sitio, trazado, eliminación de malezas, nivelación,  ahoyado de 1 m3,  adición de sustrato ( tierra negra 1 m3), aplicación de hidro retenedor (10gr), abono orgánico,  fertilización (NPK 30gr),  tutor (1.5m), riego (20L) y plateo. (incluye herramientas y personal mínimo cuadrilla de 2 personas)</t>
  </si>
  <si>
    <t xml:space="preserve">PROMOCIÓN DE COBERTURAS VEGETALES </t>
  </si>
  <si>
    <t>Recordatorio</t>
  </si>
  <si>
    <t>Kit incluirá un certificado de adopción del árbol, en el que se indicará la especie, la fecha de adopción y el compromiso de cuidado. Una camiseta con diseño alusivo al río Bogotá y una imagen representativa de flora y/o fauna endémica y un mensaje alusivo a la adopción de un árbol, El costo incluye diseño, impresión, confección, empaque y entrega.</t>
  </si>
  <si>
    <t>Refrigerio tipo 1</t>
  </si>
  <si>
    <t>Un sólido: Un sandwich, avena en caja, fruta (durazno, banano, mandarina) y dulce de chocolate. Que cumpla con las normas de Bioseguridad - Empacado con material biodegradable</t>
  </si>
  <si>
    <t>SUBTOTAL RESTAURACIÓN ECOLÓGICA</t>
  </si>
  <si>
    <t>TOTAL</t>
  </si>
  <si>
    <t xml:space="preserve">Nota 1: (*) El recurso humano minimo requerido fue establecido a partir del Memorando 20254000408633 del 27 de octubre de 2025 de la Secretaría Distrital de Gobierno (Subsecretaría de Gestión Institucional), con asunto: Valor de honorarios para con-tratos de prestación de servicios profesionales y de apoyo a la gestión-Vigencia 2026. </t>
  </si>
  <si>
    <t xml:space="preserve">Nota 2: (**) Los puntos priorizados corresponden a los mencionados en el numeral 5.LOCALIZACIÓN, del documento de Anexo técnico, </t>
  </si>
  <si>
    <t>Nota: Los proponentes deberán tener en cuenta IVA incluido en su oferta económica.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</si>
</sst>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-&quot;$&quot;\ * #,##0_-;\-&quot;$&quot;\ * #,##0_-;_-&quot;$&quot;\ * &quot;-&quot;??_-;_-@_-"/>
    <numFmt numFmtId="168" formatCode="#,##0.00&quot; &quot;;&quot;-&quot;#,##0.00&quot; &quot;;&quot;-&quot;#&quot; &quot;;@&quot; &quot;"/>
    <numFmt numFmtId="169" formatCode="[$$-240A]#,##0.00;[Red]&quot;(&quot;[$$-240A]#,##0.00&quot;)&quot;"/>
    <numFmt numFmtId="170" formatCode="_-[$$-409]* #,##0.00_ ;_-[$$-409]* \-#,##0.00\ ;_-[$$-409]* &quot;-&quot;??_ ;_-@_ "/>
  </numFmts>
  <fonts count="22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8"/>
      <color theme="0"/>
      <name val="Arial"/>
      <family val="2"/>
    </font>
    <font>
      <b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7">
    <xf numFmtId="0" fontId="0" fillId="0" borderId="0"/>
    <xf numFmtId="168" fontId="8" fillId="0" borderId="0"/>
    <xf numFmtId="0" fontId="9" fillId="0" borderId="0">
      <alignment horizontal="center"/>
    </xf>
    <xf numFmtId="0" fontId="9" fillId="0" borderId="0">
      <alignment horizontal="center" textRotation="90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5" fillId="0" borderId="0" applyFill="0" applyBorder="0" applyAlignment="0" applyProtection="0"/>
    <xf numFmtId="41" fontId="5" fillId="0" borderId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ill="0" applyBorder="0" applyAlignment="0" applyProtection="0"/>
    <xf numFmtId="164" fontId="5" fillId="0" borderId="0" applyFill="0" applyBorder="0" applyAlignment="0" applyProtection="0"/>
    <xf numFmtId="166" fontId="7" fillId="0" borderId="0" applyFont="0" applyFill="0" applyBorder="0" applyAlignment="0" applyProtection="0"/>
    <xf numFmtId="165" fontId="4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/>
    <xf numFmtId="0" fontId="7" fillId="0" borderId="0"/>
    <xf numFmtId="0" fontId="7" fillId="0" borderId="0"/>
    <xf numFmtId="0" fontId="5" fillId="0" borderId="0"/>
    <xf numFmtId="0" fontId="6" fillId="0" borderId="0"/>
    <xf numFmtId="0" fontId="8" fillId="0" borderId="0"/>
    <xf numFmtId="9" fontId="5" fillId="0" borderId="0" applyFill="0" applyBorder="0" applyAlignment="0" applyProtection="0"/>
    <xf numFmtId="0" fontId="10" fillId="0" borderId="0"/>
    <xf numFmtId="169" fontId="10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</cellStyleXfs>
  <cellXfs count="175">
    <xf numFmtId="0" fontId="0" fillId="0" borderId="0" xfId="0"/>
    <xf numFmtId="0" fontId="0" fillId="0" borderId="2" xfId="0" applyBorder="1"/>
    <xf numFmtId="0" fontId="0" fillId="0" borderId="2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/>
    </xf>
    <xf numFmtId="0" fontId="11" fillId="0" borderId="12" xfId="0" applyFont="1" applyBorder="1" applyAlignment="1">
      <alignment horizontal="left" vertical="top" wrapText="1"/>
    </xf>
    <xf numFmtId="0" fontId="11" fillId="0" borderId="11" xfId="0" applyFont="1" applyBorder="1" applyAlignment="1">
      <alignment vertical="center"/>
    </xf>
    <xf numFmtId="0" fontId="11" fillId="0" borderId="1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8" fillId="0" borderId="0" xfId="30" applyFont="1" applyAlignment="1">
      <alignment horizontal="center" vertical="center"/>
    </xf>
    <xf numFmtId="0" fontId="8" fillId="0" borderId="0" xfId="30" applyFont="1" applyAlignment="1">
      <alignment horizontal="left" vertical="center"/>
    </xf>
    <xf numFmtId="0" fontId="8" fillId="2" borderId="0" xfId="30" applyFont="1" applyFill="1" applyAlignment="1">
      <alignment horizontal="center" vertical="center"/>
    </xf>
    <xf numFmtId="0" fontId="13" fillId="4" borderId="26" xfId="30" applyFont="1" applyFill="1" applyBorder="1" applyAlignment="1">
      <alignment horizontal="center" vertical="center" wrapText="1"/>
    </xf>
    <xf numFmtId="0" fontId="13" fillId="4" borderId="27" xfId="30" applyFont="1" applyFill="1" applyBorder="1" applyAlignment="1">
      <alignment horizontal="center" vertical="center" wrapText="1"/>
    </xf>
    <xf numFmtId="0" fontId="14" fillId="0" borderId="14" xfId="3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9" fontId="15" fillId="0" borderId="21" xfId="0" applyNumberFormat="1" applyFont="1" applyBorder="1" applyAlignment="1">
      <alignment horizontal="center" vertical="center"/>
    </xf>
    <xf numFmtId="170" fontId="14" fillId="0" borderId="16" xfId="30" applyNumberFormat="1" applyFont="1" applyBorder="1" applyAlignment="1">
      <alignment horizontal="center" vertical="center" wrapText="1"/>
    </xf>
    <xf numFmtId="0" fontId="14" fillId="0" borderId="15" xfId="3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70" fontId="14" fillId="2" borderId="1" xfId="30" applyNumberFormat="1" applyFont="1" applyFill="1" applyBorder="1" applyAlignment="1">
      <alignment horizontal="center" vertical="center" wrapText="1"/>
    </xf>
    <xf numFmtId="0" fontId="8" fillId="3" borderId="0" xfId="30" applyFont="1" applyFill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170" fontId="14" fillId="0" borderId="8" xfId="30" applyNumberFormat="1" applyFont="1" applyBorder="1" applyAlignment="1">
      <alignment horizontal="center" vertical="center" wrapText="1"/>
    </xf>
    <xf numFmtId="167" fontId="14" fillId="0" borderId="8" xfId="32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8" xfId="3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170" fontId="14" fillId="0" borderId="1" xfId="30" applyNumberFormat="1" applyFont="1" applyBorder="1" applyAlignment="1">
      <alignment horizontal="center" vertical="center" wrapText="1"/>
    </xf>
    <xf numFmtId="0" fontId="14" fillId="0" borderId="1" xfId="30" applyFont="1" applyBorder="1" applyAlignment="1">
      <alignment horizontal="center" vertical="center" wrapText="1"/>
    </xf>
    <xf numFmtId="0" fontId="14" fillId="2" borderId="19" xfId="3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165" fontId="8" fillId="0" borderId="1" xfId="35" applyFont="1" applyBorder="1" applyAlignment="1">
      <alignment horizontal="center" vertical="center"/>
    </xf>
    <xf numFmtId="0" fontId="14" fillId="2" borderId="20" xfId="30" applyFont="1" applyFill="1" applyBorder="1" applyAlignment="1">
      <alignment horizontal="center" vertical="center" wrapText="1"/>
    </xf>
    <xf numFmtId="165" fontId="14" fillId="0" borderId="8" xfId="35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165" fontId="14" fillId="0" borderId="31" xfId="35" applyFont="1" applyBorder="1" applyAlignment="1">
      <alignment horizontal="center" vertical="center" wrapText="1"/>
    </xf>
    <xf numFmtId="0" fontId="17" fillId="0" borderId="33" xfId="30" applyFont="1" applyBorder="1" applyAlignment="1">
      <alignment horizontal="center" vertical="center" wrapText="1"/>
    </xf>
    <xf numFmtId="0" fontId="17" fillId="0" borderId="0" xfId="30" applyFont="1" applyAlignment="1">
      <alignment horizontal="center" vertical="center" wrapText="1"/>
    </xf>
    <xf numFmtId="170" fontId="14" fillId="0" borderId="14" xfId="30" applyNumberFormat="1" applyFont="1" applyBorder="1" applyAlignment="1">
      <alignment horizontal="center" vertical="center" wrapText="1"/>
    </xf>
    <xf numFmtId="0" fontId="13" fillId="4" borderId="12" xfId="30" applyFont="1" applyFill="1" applyBorder="1" applyAlignment="1">
      <alignment horizontal="center" vertical="center" wrapText="1"/>
    </xf>
    <xf numFmtId="0" fontId="12" fillId="0" borderId="0" xfId="30" applyFont="1" applyAlignment="1">
      <alignment horizontal="center" vertical="center" wrapText="1"/>
    </xf>
    <xf numFmtId="167" fontId="12" fillId="0" borderId="0" xfId="32" applyNumberFormat="1" applyFont="1" applyFill="1" applyBorder="1" applyAlignment="1">
      <alignment horizontal="center" vertical="center" wrapText="1"/>
    </xf>
    <xf numFmtId="0" fontId="16" fillId="0" borderId="0" xfId="30" applyFont="1" applyAlignment="1">
      <alignment horizontal="center" vertical="center" wrapText="1"/>
    </xf>
    <xf numFmtId="167" fontId="17" fillId="0" borderId="0" xfId="32" applyNumberFormat="1" applyFont="1" applyFill="1" applyBorder="1" applyAlignment="1">
      <alignment horizontal="center" vertical="center" wrapText="1"/>
    </xf>
    <xf numFmtId="0" fontId="16" fillId="0" borderId="0" xfId="30" applyFont="1" applyAlignment="1">
      <alignment horizontal="center" vertical="center"/>
    </xf>
    <xf numFmtId="0" fontId="15" fillId="0" borderId="0" xfId="0" applyFont="1" applyAlignment="1">
      <alignment vertical="center"/>
    </xf>
    <xf numFmtId="170" fontId="14" fillId="0" borderId="0" xfId="30" applyNumberFormat="1" applyFont="1" applyAlignment="1">
      <alignment horizontal="center" vertical="center" wrapText="1"/>
    </xf>
    <xf numFmtId="170" fontId="17" fillId="0" borderId="0" xfId="3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9" fontId="15" fillId="0" borderId="33" xfId="0" applyNumberFormat="1" applyFont="1" applyBorder="1" applyAlignment="1">
      <alignment horizontal="center" vertical="center"/>
    </xf>
    <xf numFmtId="170" fontId="14" fillId="0" borderId="23" xfId="30" applyNumberFormat="1" applyFont="1" applyBorder="1" applyAlignment="1">
      <alignment horizontal="center" vertical="center" wrapText="1"/>
    </xf>
    <xf numFmtId="170" fontId="14" fillId="2" borderId="11" xfId="30" applyNumberFormat="1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vertical="center"/>
    </xf>
    <xf numFmtId="170" fontId="14" fillId="0" borderId="33" xfId="3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70" fontId="14" fillId="0" borderId="31" xfId="30" applyNumberFormat="1" applyFont="1" applyBorder="1" applyAlignment="1">
      <alignment horizontal="center" vertical="center" wrapText="1"/>
    </xf>
    <xf numFmtId="165" fontId="8" fillId="0" borderId="0" xfId="30" applyNumberFormat="1" applyFont="1" applyAlignment="1">
      <alignment horizontal="center" vertical="center"/>
    </xf>
    <xf numFmtId="170" fontId="8" fillId="0" borderId="0" xfId="30" applyNumberFormat="1" applyFont="1" applyAlignment="1">
      <alignment horizontal="center" vertical="center"/>
    </xf>
    <xf numFmtId="0" fontId="14" fillId="0" borderId="42" xfId="30" applyFont="1" applyBorder="1" applyAlignment="1">
      <alignment horizontal="center" vertical="center" wrapText="1"/>
    </xf>
    <xf numFmtId="0" fontId="14" fillId="0" borderId="45" xfId="30" applyFont="1" applyBorder="1" applyAlignment="1">
      <alignment horizontal="center" vertical="center" wrapText="1"/>
    </xf>
    <xf numFmtId="170" fontId="14" fillId="0" borderId="46" xfId="30" applyNumberFormat="1" applyFont="1" applyBorder="1" applyAlignment="1">
      <alignment horizontal="center" vertical="center" wrapText="1"/>
    </xf>
    <xf numFmtId="43" fontId="8" fillId="0" borderId="0" xfId="30" applyNumberFormat="1" applyFont="1" applyAlignment="1">
      <alignment horizontal="center" vertical="center"/>
    </xf>
    <xf numFmtId="167" fontId="14" fillId="0" borderId="16" xfId="32" applyNumberFormat="1" applyFont="1" applyBorder="1" applyAlignment="1">
      <alignment horizontal="center" vertical="center" wrapText="1"/>
    </xf>
    <xf numFmtId="167" fontId="14" fillId="0" borderId="9" xfId="32" applyNumberFormat="1" applyFont="1" applyBorder="1" applyAlignment="1">
      <alignment horizontal="center" vertical="center" wrapText="1"/>
    </xf>
    <xf numFmtId="43" fontId="8" fillId="3" borderId="0" xfId="30" applyNumberFormat="1" applyFont="1" applyFill="1" applyAlignment="1">
      <alignment horizontal="center" vertical="center"/>
    </xf>
    <xf numFmtId="0" fontId="16" fillId="0" borderId="0" xfId="30" applyFont="1" applyAlignment="1">
      <alignment horizontal="left" vertical="center"/>
    </xf>
    <xf numFmtId="0" fontId="16" fillId="0" borderId="0" xfId="30" applyFont="1" applyAlignment="1">
      <alignment horizontal="left" vertical="center" wrapText="1"/>
    </xf>
    <xf numFmtId="165" fontId="12" fillId="6" borderId="28" xfId="32" applyFont="1" applyFill="1" applyBorder="1" applyAlignment="1">
      <alignment horizontal="center" vertical="center" wrapText="1"/>
    </xf>
    <xf numFmtId="0" fontId="13" fillId="4" borderId="0" xfId="30" applyFont="1" applyFill="1" applyAlignment="1">
      <alignment horizontal="center" vertical="center" wrapText="1"/>
    </xf>
    <xf numFmtId="0" fontId="21" fillId="7" borderId="1" xfId="36" applyFont="1" applyFill="1" applyBorder="1" applyAlignment="1">
      <alignment horizontal="center" vertical="center" wrapText="1"/>
    </xf>
    <xf numFmtId="170" fontId="17" fillId="5" borderId="25" xfId="30" applyNumberFormat="1" applyFont="1" applyFill="1" applyBorder="1" applyAlignment="1">
      <alignment horizontal="center" vertical="center" wrapText="1"/>
    </xf>
    <xf numFmtId="0" fontId="21" fillId="6" borderId="1" xfId="36" applyFont="1" applyFill="1" applyBorder="1" applyAlignment="1">
      <alignment horizontal="center" vertical="center" wrapText="1"/>
    </xf>
    <xf numFmtId="167" fontId="14" fillId="0" borderId="23" xfId="32" applyNumberFormat="1" applyFont="1" applyBorder="1" applyAlignment="1">
      <alignment horizontal="center" vertical="center" wrapText="1"/>
    </xf>
    <xf numFmtId="165" fontId="12" fillId="5" borderId="35" xfId="32" applyFont="1" applyFill="1" applyBorder="1" applyAlignment="1">
      <alignment horizontal="center" vertical="center" wrapText="1"/>
    </xf>
    <xf numFmtId="165" fontId="17" fillId="5" borderId="35" xfId="32" applyFont="1" applyFill="1" applyBorder="1" applyAlignment="1">
      <alignment horizontal="center" vertical="center" wrapText="1"/>
    </xf>
    <xf numFmtId="170" fontId="13" fillId="4" borderId="35" xfId="30" applyNumberFormat="1" applyFont="1" applyFill="1" applyBorder="1" applyAlignment="1">
      <alignment horizontal="center" vertical="center"/>
    </xf>
    <xf numFmtId="170" fontId="17" fillId="5" borderId="35" xfId="30" applyNumberFormat="1" applyFont="1" applyFill="1" applyBorder="1" applyAlignment="1">
      <alignment horizontal="center" vertical="center" wrapText="1"/>
    </xf>
    <xf numFmtId="170" fontId="17" fillId="6" borderId="1" xfId="30" applyNumberFormat="1" applyFont="1" applyFill="1" applyBorder="1" applyAlignment="1">
      <alignment horizontal="center" vertical="center" wrapText="1"/>
    </xf>
    <xf numFmtId="170" fontId="14" fillId="6" borderId="1" xfId="30" applyNumberFormat="1" applyFont="1" applyFill="1" applyBorder="1" applyAlignment="1">
      <alignment horizontal="center" vertical="center" wrapText="1"/>
    </xf>
    <xf numFmtId="170" fontId="14" fillId="6" borderId="11" xfId="30" applyNumberFormat="1" applyFont="1" applyFill="1" applyBorder="1" applyAlignment="1">
      <alignment horizontal="center" vertical="center" wrapText="1"/>
    </xf>
    <xf numFmtId="167" fontId="14" fillId="6" borderId="1" xfId="32" applyNumberFormat="1" applyFont="1" applyFill="1" applyBorder="1" applyAlignment="1">
      <alignment horizontal="center" vertical="center" wrapText="1"/>
    </xf>
    <xf numFmtId="165" fontId="17" fillId="6" borderId="1" xfId="32" applyFont="1" applyFill="1" applyBorder="1" applyAlignment="1">
      <alignment horizontal="center" vertical="center" wrapText="1"/>
    </xf>
    <xf numFmtId="167" fontId="14" fillId="6" borderId="11" xfId="32" applyNumberFormat="1" applyFont="1" applyFill="1" applyBorder="1" applyAlignment="1">
      <alignment horizontal="center" vertical="center" wrapText="1"/>
    </xf>
    <xf numFmtId="165" fontId="12" fillId="6" borderId="26" xfId="32" applyFont="1" applyFill="1" applyBorder="1" applyAlignment="1">
      <alignment horizontal="center" vertical="center" wrapText="1"/>
    </xf>
    <xf numFmtId="167" fontId="14" fillId="6" borderId="16" xfId="32" applyNumberFormat="1" applyFont="1" applyFill="1" applyBorder="1" applyAlignment="1">
      <alignment horizontal="center" vertical="center" wrapText="1"/>
    </xf>
    <xf numFmtId="167" fontId="14" fillId="6" borderId="8" xfId="32" applyNumberFormat="1" applyFont="1" applyFill="1" applyBorder="1" applyAlignment="1">
      <alignment horizontal="center" vertical="center" wrapText="1"/>
    </xf>
    <xf numFmtId="167" fontId="14" fillId="6" borderId="31" xfId="32" applyNumberFormat="1" applyFont="1" applyFill="1" applyBorder="1" applyAlignment="1">
      <alignment horizontal="center" vertical="center" wrapText="1"/>
    </xf>
    <xf numFmtId="170" fontId="12" fillId="6" borderId="1" xfId="30" applyNumberFormat="1" applyFont="1" applyFill="1" applyBorder="1" applyAlignment="1">
      <alignment horizontal="center" vertical="center"/>
    </xf>
    <xf numFmtId="0" fontId="13" fillId="4" borderId="47" xfId="30" applyFont="1" applyFill="1" applyBorder="1" applyAlignment="1">
      <alignment horizontal="center" vertical="center" wrapText="1"/>
    </xf>
    <xf numFmtId="0" fontId="13" fillId="4" borderId="48" xfId="30" applyFont="1" applyFill="1" applyBorder="1" applyAlignment="1">
      <alignment horizontal="center" vertical="center" wrapText="1"/>
    </xf>
    <xf numFmtId="0" fontId="13" fillId="4" borderId="48" xfId="30" applyFont="1" applyFill="1" applyBorder="1" applyAlignment="1">
      <alignment vertical="center" wrapText="1"/>
    </xf>
    <xf numFmtId="0" fontId="21" fillId="7" borderId="12" xfId="36" applyFont="1" applyFill="1" applyBorder="1" applyAlignment="1">
      <alignment horizontal="center" vertical="center" wrapText="1"/>
    </xf>
    <xf numFmtId="0" fontId="21" fillId="6" borderId="12" xfId="36" applyFont="1" applyFill="1" applyBorder="1" applyAlignment="1">
      <alignment horizontal="center" vertical="center" wrapText="1"/>
    </xf>
    <xf numFmtId="170" fontId="16" fillId="5" borderId="27" xfId="30" applyNumberFormat="1" applyFont="1" applyFill="1" applyBorder="1" applyAlignment="1">
      <alignment vertical="center" wrapText="1"/>
    </xf>
    <xf numFmtId="170" fontId="12" fillId="5" borderId="27" xfId="30" applyNumberFormat="1" applyFont="1" applyFill="1" applyBorder="1" applyAlignment="1">
      <alignment vertical="center" wrapText="1"/>
    </xf>
    <xf numFmtId="165" fontId="17" fillId="5" borderId="27" xfId="30" applyNumberFormat="1" applyFont="1" applyFill="1" applyBorder="1" applyAlignment="1">
      <alignment vertical="center" wrapText="1"/>
    </xf>
    <xf numFmtId="0" fontId="21" fillId="0" borderId="0" xfId="30" applyFont="1" applyAlignment="1">
      <alignment horizontal="left" vertical="center"/>
    </xf>
    <xf numFmtId="0" fontId="16" fillId="0" borderId="0" xfId="30" applyFont="1" applyAlignment="1">
      <alignment horizontal="left" vertical="center"/>
    </xf>
    <xf numFmtId="0" fontId="16" fillId="0" borderId="0" xfId="30" applyFont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13" fillId="4" borderId="24" xfId="30" applyFont="1" applyFill="1" applyBorder="1" applyAlignment="1">
      <alignment horizontal="center" vertical="center" wrapText="1"/>
    </xf>
    <xf numFmtId="0" fontId="13" fillId="4" borderId="29" xfId="30" applyFont="1" applyFill="1" applyBorder="1" applyAlignment="1">
      <alignment horizontal="center" vertical="center" wrapText="1"/>
    </xf>
    <xf numFmtId="0" fontId="13" fillId="4" borderId="35" xfId="30" applyFont="1" applyFill="1" applyBorder="1" applyAlignment="1">
      <alignment horizontal="center" vertical="center" wrapText="1"/>
    </xf>
    <xf numFmtId="0" fontId="13" fillId="4" borderId="36" xfId="30" applyFont="1" applyFill="1" applyBorder="1" applyAlignment="1">
      <alignment horizontal="center" vertical="center" wrapText="1"/>
    </xf>
    <xf numFmtId="0" fontId="15" fillId="2" borderId="37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7" fillId="5" borderId="24" xfId="30" applyFont="1" applyFill="1" applyBorder="1" applyAlignment="1">
      <alignment horizontal="center" vertical="center" wrapText="1"/>
    </xf>
    <xf numFmtId="0" fontId="17" fillId="5" borderId="29" xfId="30" applyFont="1" applyFill="1" applyBorder="1" applyAlignment="1">
      <alignment horizontal="center" vertical="center" wrapText="1"/>
    </xf>
    <xf numFmtId="0" fontId="17" fillId="5" borderId="40" xfId="30" applyFont="1" applyFill="1" applyBorder="1" applyAlignment="1">
      <alignment horizontal="center" vertical="center" wrapText="1"/>
    </xf>
    <xf numFmtId="0" fontId="18" fillId="4" borderId="24" xfId="30" applyFont="1" applyFill="1" applyBorder="1" applyAlignment="1">
      <alignment horizontal="center" vertical="center"/>
    </xf>
    <xf numFmtId="0" fontId="18" fillId="4" borderId="29" xfId="30" applyFont="1" applyFill="1" applyBorder="1" applyAlignment="1">
      <alignment horizontal="center" vertical="center"/>
    </xf>
    <xf numFmtId="0" fontId="12" fillId="5" borderId="24" xfId="30" applyFont="1" applyFill="1" applyBorder="1" applyAlignment="1">
      <alignment horizontal="center" vertical="center" wrapText="1"/>
    </xf>
    <xf numFmtId="0" fontId="12" fillId="5" borderId="29" xfId="30" applyFont="1" applyFill="1" applyBorder="1" applyAlignment="1">
      <alignment horizontal="center" vertical="center" wrapText="1"/>
    </xf>
    <xf numFmtId="0" fontId="12" fillId="5" borderId="40" xfId="30" applyFont="1" applyFill="1" applyBorder="1" applyAlignment="1">
      <alignment horizontal="center" vertical="center" wrapText="1"/>
    </xf>
    <xf numFmtId="0" fontId="20" fillId="4" borderId="34" xfId="33" applyFont="1" applyFill="1" applyBorder="1" applyAlignment="1">
      <alignment horizontal="center" vertical="center" wrapText="1"/>
    </xf>
    <xf numFmtId="0" fontId="20" fillId="4" borderId="0" xfId="33" applyFont="1" applyFill="1" applyAlignment="1">
      <alignment horizontal="center" vertical="center" wrapText="1"/>
    </xf>
    <xf numFmtId="0" fontId="19" fillId="0" borderId="24" xfId="33" applyFont="1" applyBorder="1" applyAlignment="1">
      <alignment horizontal="center" vertical="center" wrapText="1"/>
    </xf>
    <xf numFmtId="0" fontId="19" fillId="0" borderId="29" xfId="33" applyFont="1" applyBorder="1" applyAlignment="1">
      <alignment horizontal="center" vertical="center" wrapText="1"/>
    </xf>
    <xf numFmtId="0" fontId="19" fillId="0" borderId="30" xfId="33" applyFont="1" applyBorder="1" applyAlignment="1">
      <alignment horizontal="center" vertical="center" wrapText="1"/>
    </xf>
    <xf numFmtId="0" fontId="12" fillId="0" borderId="34" xfId="33" applyFont="1" applyBorder="1" applyAlignment="1">
      <alignment horizontal="center" vertical="center" wrapText="1"/>
    </xf>
    <xf numFmtId="0" fontId="12" fillId="0" borderId="0" xfId="33" applyFont="1" applyAlignment="1">
      <alignment horizontal="center" vertical="center" wrapText="1"/>
    </xf>
    <xf numFmtId="0" fontId="13" fillId="4" borderId="24" xfId="30" applyFont="1" applyFill="1" applyBorder="1" applyAlignment="1">
      <alignment horizontal="center" vertical="center"/>
    </xf>
    <xf numFmtId="0" fontId="13" fillId="4" borderId="29" xfId="30" applyFont="1" applyFill="1" applyBorder="1" applyAlignment="1">
      <alignment horizontal="center" vertical="center"/>
    </xf>
    <xf numFmtId="0" fontId="13" fillId="4" borderId="30" xfId="30" applyFont="1" applyFill="1" applyBorder="1" applyAlignment="1">
      <alignment horizontal="center" vertical="center"/>
    </xf>
    <xf numFmtId="0" fontId="16" fillId="5" borderId="24" xfId="30" applyFont="1" applyFill="1" applyBorder="1" applyAlignment="1">
      <alignment horizontal="center" vertical="center" wrapText="1"/>
    </xf>
    <xf numFmtId="0" fontId="16" fillId="5" borderId="29" xfId="30" applyFont="1" applyFill="1" applyBorder="1" applyAlignment="1">
      <alignment horizontal="center" vertical="center" wrapText="1"/>
    </xf>
    <xf numFmtId="0" fontId="16" fillId="5" borderId="40" xfId="3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8" fillId="0" borderId="13" xfId="3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8" fillId="2" borderId="0" xfId="30" applyFont="1" applyFill="1" applyAlignment="1">
      <alignment horizontal="center" vertical="center"/>
    </xf>
    <xf numFmtId="0" fontId="8" fillId="2" borderId="17" xfId="30" applyFont="1" applyFill="1" applyBorder="1" applyAlignment="1">
      <alignment horizontal="center" vertical="center"/>
    </xf>
    <xf numFmtId="0" fontId="8" fillId="0" borderId="11" xfId="30" applyFont="1" applyBorder="1" applyAlignment="1">
      <alignment horizontal="center" vertical="center" wrapText="1"/>
    </xf>
    <xf numFmtId="0" fontId="16" fillId="5" borderId="24" xfId="30" applyFont="1" applyFill="1" applyBorder="1" applyAlignment="1">
      <alignment horizontal="center" vertical="center"/>
    </xf>
    <xf numFmtId="0" fontId="16" fillId="5" borderId="29" xfId="30" applyFont="1" applyFill="1" applyBorder="1" applyAlignment="1">
      <alignment horizontal="center" vertical="center"/>
    </xf>
    <xf numFmtId="0" fontId="13" fillId="4" borderId="30" xfId="30" applyFont="1" applyFill="1" applyBorder="1" applyAlignment="1">
      <alignment horizontal="center" vertical="center" wrapText="1"/>
    </xf>
    <xf numFmtId="0" fontId="8" fillId="0" borderId="22" xfId="30" applyFont="1" applyBorder="1" applyAlignment="1">
      <alignment horizontal="center" vertical="center"/>
    </xf>
    <xf numFmtId="0" fontId="8" fillId="0" borderId="0" xfId="30" applyFont="1" applyAlignment="1">
      <alignment horizontal="center" vertical="center"/>
    </xf>
    <xf numFmtId="0" fontId="13" fillId="4" borderId="12" xfId="30" applyFont="1" applyFill="1" applyBorder="1" applyAlignment="1">
      <alignment horizontal="center" vertical="center" wrapText="1"/>
    </xf>
    <xf numFmtId="0" fontId="8" fillId="0" borderId="1" xfId="30" applyFont="1" applyBorder="1" applyAlignment="1">
      <alignment horizontal="center" vertical="center"/>
    </xf>
    <xf numFmtId="0" fontId="8" fillId="0" borderId="11" xfId="30" applyFont="1" applyBorder="1" applyAlignment="1">
      <alignment horizontal="center" vertical="center"/>
    </xf>
    <xf numFmtId="0" fontId="13" fillId="4" borderId="43" xfId="30" applyFont="1" applyFill="1" applyBorder="1" applyAlignment="1">
      <alignment horizontal="center" vertical="center" wrapText="1"/>
    </xf>
    <xf numFmtId="0" fontId="13" fillId="4" borderId="44" xfId="30" applyFont="1" applyFill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</cellXfs>
  <cellStyles count="37">
    <cellStyle name="Excel_BuiltIn_Comma" xfId="1" xr:uid="{00000000-0005-0000-0000-000000000000}"/>
    <cellStyle name="Heading" xfId="2" xr:uid="{00000000-0005-0000-0000-000001000000}"/>
    <cellStyle name="Heading1" xfId="3" xr:uid="{00000000-0005-0000-0000-000002000000}"/>
    <cellStyle name="Millares [0] 2" xfId="4" xr:uid="{00000000-0005-0000-0000-000003000000}"/>
    <cellStyle name="Millares [0] 2 2" xfId="5" xr:uid="{00000000-0005-0000-0000-000004000000}"/>
    <cellStyle name="Millares [0] 2 3" xfId="6" xr:uid="{00000000-0005-0000-0000-000005000000}"/>
    <cellStyle name="Millares [0] 2 4" xfId="7" xr:uid="{00000000-0005-0000-0000-000006000000}"/>
    <cellStyle name="Millares [0] 3" xfId="8" xr:uid="{00000000-0005-0000-0000-000007000000}"/>
    <cellStyle name="Millares [0] 3 2" xfId="9" xr:uid="{00000000-0005-0000-0000-000008000000}"/>
    <cellStyle name="Moneda" xfId="35" builtinId="4"/>
    <cellStyle name="Moneda [0] 2" xfId="10" xr:uid="{00000000-0005-0000-0000-00000A000000}"/>
    <cellStyle name="Moneda [0] 2 2" xfId="11" xr:uid="{00000000-0005-0000-0000-00000B000000}"/>
    <cellStyle name="Moneda [0] 2 3" xfId="12" xr:uid="{00000000-0005-0000-0000-00000C000000}"/>
    <cellStyle name="Moneda [0] 3" xfId="13" xr:uid="{00000000-0005-0000-0000-00000D000000}"/>
    <cellStyle name="Moneda [0] 4" xfId="14" xr:uid="{00000000-0005-0000-0000-00000E000000}"/>
    <cellStyle name="Moneda [0] 5" xfId="15" xr:uid="{00000000-0005-0000-0000-00000F000000}"/>
    <cellStyle name="Moneda [0] 6" xfId="16" xr:uid="{00000000-0005-0000-0000-000010000000}"/>
    <cellStyle name="Moneda [0] 7" xfId="17" xr:uid="{00000000-0005-0000-0000-000011000000}"/>
    <cellStyle name="Moneda 2" xfId="18" xr:uid="{00000000-0005-0000-0000-000012000000}"/>
    <cellStyle name="Moneda 3" xfId="19" xr:uid="{00000000-0005-0000-0000-000013000000}"/>
    <cellStyle name="Moneda 4" xfId="20" xr:uid="{00000000-0005-0000-0000-000014000000}"/>
    <cellStyle name="Moneda 5" xfId="32" xr:uid="{00000000-0005-0000-0000-000015000000}"/>
    <cellStyle name="Moneda 6" xfId="34" xr:uid="{00000000-0005-0000-0000-000016000000}"/>
    <cellStyle name="Normal" xfId="0" builtinId="0"/>
    <cellStyle name="Normal 2" xfId="21" xr:uid="{00000000-0005-0000-0000-000018000000}"/>
    <cellStyle name="Normal 2 2" xfId="22" xr:uid="{00000000-0005-0000-0000-000019000000}"/>
    <cellStyle name="Normal 3" xfId="23" xr:uid="{00000000-0005-0000-0000-00001A000000}"/>
    <cellStyle name="Normal 3 2" xfId="24" xr:uid="{00000000-0005-0000-0000-00001B000000}"/>
    <cellStyle name="Normal 4" xfId="25" xr:uid="{00000000-0005-0000-0000-00001C000000}"/>
    <cellStyle name="Normal 5" xfId="26" xr:uid="{00000000-0005-0000-0000-00001D000000}"/>
    <cellStyle name="Normal 6" xfId="30" xr:uid="{00000000-0005-0000-0000-00001E000000}"/>
    <cellStyle name="Normal 6 2" xfId="36" xr:uid="{00000000-0005-0000-0000-00001F000000}"/>
    <cellStyle name="Normal 7" xfId="33" xr:uid="{00000000-0005-0000-0000-000020000000}"/>
    <cellStyle name="Porcentaje 2" xfId="27" xr:uid="{00000000-0005-0000-0000-000021000000}"/>
    <cellStyle name="Porcentaje 3" xfId="31" xr:uid="{00000000-0005-0000-0000-000022000000}"/>
    <cellStyle name="Result" xfId="28" xr:uid="{00000000-0005-0000-0000-000023000000}"/>
    <cellStyle name="Result2" xfId="29" xr:uid="{00000000-0005-0000-0000-00002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  <mruColors>
      <color rgb="FFBBA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303696</xdr:colOff>
      <xdr:row>0</xdr:row>
      <xdr:rowOff>386522</xdr:rowOff>
    </xdr:from>
    <xdr:ext cx="1905000" cy="1214782"/>
    <xdr:pic>
      <xdr:nvPicPr>
        <xdr:cNvPr id="2" name="image1.png" descr="Alcaldía Local de Kennedy - Organizations - Datos Abiertos Bogotá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3696" y="386522"/>
          <a:ext cx="1905000" cy="1214782"/>
        </a:xfrm>
        <a:prstGeom prst="rect">
          <a:avLst/>
        </a:prstGeom>
        <a:noFill/>
      </xdr:spPr>
    </xdr:pic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22023%20_V2_Estructura%20de%20costos%20reconversi&#243;n%202%20(2).xlsx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invalid="1" refreshedBy="Usuario" refreshedDate="44224.635671296295" createdVersion="1" refreshedVersion="4" recordCount="226" xr:uid="{00000000-000A-0000-FFFF-FFFF00000000}">
  <cacheSource type="worksheet">
    <worksheetSource ref="B3:F252" sheet="Estructura Costos " r:id="rId1"/>
  </cacheSource>
  <cacheFields count="5">
    <cacheField name="No." numFmtId="0">
      <sharedItems containsSemiMixedTypes="0" containsString="0" containsNumber="1" containsInteger="1"/>
    </cacheField>
    <cacheField name="GRUPO" numFmtId="0">
      <sharedItems count="8">
        <s v="BIOSEGURIDAD"/>
        <s v="PUBLICIDAD"/>
        <s v="TRANSPORTE"/>
        <s v="DEPORTE"/>
        <s v="PAPELERÍA"/>
        <s v="E.P.P -HERRAMIENTAS"/>
        <s v="LOGÍSTICA"/>
        <s v="DOTACIÓN"/>
      </sharedItems>
    </cacheField>
    <cacheField name="ÍTEM" numFmtId="0">
      <sharedItems containsString="0"/>
    </cacheField>
    <cacheField name="CODIGO UNSPSC" numFmtId="0">
      <sharedItems containsString="0" containsNumber="1" containsInteger="1"/>
    </cacheField>
    <cacheField name="DESCRIPCIÓN" numFmtId="0">
      <sharedItems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a dinámica1" cacheId="238" dataOnRows="1" applyNumberFormats="0" applyBorderFormats="0" applyFontFormats="0" applyPatternFormats="0" applyAlignmentFormats="0" applyWidthHeightFormats="1" dataCaption="Datos" updatedVersion="5" showMemberPropertyTips="0" useAutoFormatting="1" itemPrintTitles="1" createdVersion="1" indent="0" compact="0" compactData="0" gridDropZones="1">
  <location ref="A3:B13" firstHeaderRow="2" firstDataRow="2" firstDataCol="1"/>
  <pivotFields count="5">
    <pivotField compact="0" outline="0" subtotalTop="0" showAll="0" includeNewItemsInFilter="1"/>
    <pivotField axis="axisRow" compact="0" outline="0" subtotalTop="0" showAll="0" includeNewItemsInFilter="1">
      <items count="9">
        <item x="0"/>
        <item x="3"/>
        <item x="7"/>
        <item x="5"/>
        <item x="6"/>
        <item x="4"/>
        <item x="1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uenta de DESCRIPCIÓN" fld="4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9"/>
  <sheetViews>
    <sheetView zoomScale="130" zoomScaleNormal="130" workbookViewId="0">
      <selection activeCell="D28" sqref="D28"/>
    </sheetView>
  </sheetViews>
  <sheetFormatPr defaultColWidth="8.42578125" defaultRowHeight="12.75"/>
  <cols>
    <col min="1" max="1" width="38.42578125" bestFit="1" customWidth="1"/>
    <col min="2" max="2" width="11.42578125" customWidth="1"/>
    <col min="3" max="3" width="16.28515625" customWidth="1"/>
    <col min="4" max="256" width="11.42578125" customWidth="1"/>
  </cols>
  <sheetData>
    <row r="3" spans="1:4">
      <c r="A3" s="2" t="s">
        <v>0</v>
      </c>
      <c r="B3" s="5"/>
    </row>
    <row r="4" spans="1:4">
      <c r="A4" s="2" t="s">
        <v>1</v>
      </c>
      <c r="B4" s="5" t="s">
        <v>2</v>
      </c>
      <c r="D4">
        <v>226</v>
      </c>
    </row>
    <row r="5" spans="1:4">
      <c r="A5" s="1" t="s">
        <v>3</v>
      </c>
      <c r="B5" s="5">
        <v>7</v>
      </c>
      <c r="D5">
        <f>D4/3</f>
        <v>75.333333333333329</v>
      </c>
    </row>
    <row r="6" spans="1:4">
      <c r="A6" s="3" t="s">
        <v>4</v>
      </c>
      <c r="B6" s="6">
        <v>43</v>
      </c>
    </row>
    <row r="7" spans="1:4">
      <c r="A7" s="3" t="s">
        <v>5</v>
      </c>
      <c r="B7" s="6">
        <v>14</v>
      </c>
    </row>
    <row r="8" spans="1:4">
      <c r="A8" s="3" t="s">
        <v>6</v>
      </c>
      <c r="B8" s="6">
        <v>21</v>
      </c>
    </row>
    <row r="9" spans="1:4">
      <c r="A9" s="3" t="s">
        <v>7</v>
      </c>
      <c r="B9" s="6">
        <v>68</v>
      </c>
    </row>
    <row r="10" spans="1:4">
      <c r="A10" s="3" t="s">
        <v>8</v>
      </c>
      <c r="B10" s="6">
        <v>14</v>
      </c>
    </row>
    <row r="11" spans="1:4">
      <c r="A11" s="3" t="s">
        <v>9</v>
      </c>
      <c r="B11" s="6">
        <v>52</v>
      </c>
    </row>
    <row r="12" spans="1:4">
      <c r="A12" s="3" t="s">
        <v>10</v>
      </c>
      <c r="B12" s="6">
        <v>7</v>
      </c>
    </row>
    <row r="13" spans="1:4">
      <c r="A13" s="4" t="s">
        <v>11</v>
      </c>
      <c r="B13" s="7">
        <v>226</v>
      </c>
    </row>
    <row r="16" spans="1:4" s="10" customFormat="1">
      <c r="A16" s="9" t="s">
        <v>1</v>
      </c>
      <c r="B16" s="9" t="s">
        <v>2</v>
      </c>
      <c r="C16" s="9" t="s">
        <v>12</v>
      </c>
    </row>
    <row r="17" spans="1:3">
      <c r="A17" s="8" t="s">
        <v>13</v>
      </c>
      <c r="B17" s="9">
        <v>75</v>
      </c>
      <c r="C17" s="8" t="s">
        <v>14</v>
      </c>
    </row>
    <row r="18" spans="1:3">
      <c r="A18" s="8" t="s">
        <v>15</v>
      </c>
      <c r="B18" s="9">
        <v>78</v>
      </c>
      <c r="C18" s="8" t="s">
        <v>16</v>
      </c>
    </row>
    <row r="19" spans="1:3">
      <c r="A19" s="8" t="s">
        <v>17</v>
      </c>
      <c r="B19" s="9">
        <v>73</v>
      </c>
      <c r="C19" s="8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5"/>
  <sheetViews>
    <sheetView tabSelected="1" view="pageBreakPreview" topLeftCell="A28" zoomScale="69" zoomScaleNormal="69" zoomScaleSheetLayoutView="69" workbookViewId="0">
      <selection activeCell="E31" sqref="E31"/>
    </sheetView>
  </sheetViews>
  <sheetFormatPr defaultColWidth="9.140625" defaultRowHeight="14.25"/>
  <cols>
    <col min="1" max="1" width="35.42578125" style="24" customWidth="1"/>
    <col min="2" max="2" width="7.140625" style="24" customWidth="1"/>
    <col min="3" max="3" width="46.7109375" style="24" customWidth="1"/>
    <col min="4" max="4" width="57.28515625" style="25" customWidth="1"/>
    <col min="5" max="5" width="14" style="25" customWidth="1"/>
    <col min="6" max="6" width="8.42578125" style="24" customWidth="1"/>
    <col min="7" max="7" width="10" style="24" customWidth="1"/>
    <col min="8" max="8" width="16" style="24" customWidth="1"/>
    <col min="9" max="9" width="33.42578125" style="24" customWidth="1"/>
    <col min="10" max="10" width="36.28515625" style="24" customWidth="1"/>
    <col min="11" max="12" width="28.140625" style="24" customWidth="1"/>
    <col min="13" max="13" width="20.42578125" style="24" customWidth="1"/>
    <col min="14" max="14" width="19.28515625" style="24" customWidth="1"/>
    <col min="15" max="16384" width="9.140625" style="24"/>
  </cols>
  <sheetData>
    <row r="1" spans="1:15" ht="41.25" customHeight="1">
      <c r="A1" s="142" t="s">
        <v>19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</row>
    <row r="2" spans="1:15" ht="69.75" customHeight="1" thickBot="1">
      <c r="A2" s="147" t="s">
        <v>20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</row>
    <row r="3" spans="1:15" ht="54.75" customHeight="1" thickBot="1">
      <c r="A3" s="144" t="s">
        <v>21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6"/>
    </row>
    <row r="5" spans="1:15" ht="15.75" customHeight="1" thickBo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5" ht="34.5" customHeight="1" thickBot="1">
      <c r="A6" s="149" t="s">
        <v>22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1"/>
      <c r="O6" s="26"/>
    </row>
    <row r="7" spans="1:15" ht="180.75" customHeight="1" thickBot="1">
      <c r="A7" s="107" t="s">
        <v>23</v>
      </c>
      <c r="B7" s="108" t="s">
        <v>24</v>
      </c>
      <c r="C7" s="108" t="s">
        <v>25</v>
      </c>
      <c r="D7" s="108" t="s">
        <v>26</v>
      </c>
      <c r="E7" s="108" t="s">
        <v>27</v>
      </c>
      <c r="F7" s="108" t="s">
        <v>28</v>
      </c>
      <c r="G7" s="109" t="s">
        <v>29</v>
      </c>
      <c r="H7" s="108" t="s">
        <v>30</v>
      </c>
      <c r="I7" s="110" t="s">
        <v>31</v>
      </c>
      <c r="J7" s="110" t="s">
        <v>32</v>
      </c>
      <c r="K7" s="111" t="s">
        <v>33</v>
      </c>
      <c r="L7" s="111" t="s">
        <v>34</v>
      </c>
    </row>
    <row r="8" spans="1:15" ht="173.25" customHeight="1">
      <c r="A8" s="157" t="s">
        <v>35</v>
      </c>
      <c r="B8" s="29">
        <v>1</v>
      </c>
      <c r="C8" s="16" t="s">
        <v>36</v>
      </c>
      <c r="D8" s="17" t="s">
        <v>37</v>
      </c>
      <c r="E8" s="30" t="s">
        <v>38</v>
      </c>
      <c r="F8" s="30">
        <v>1</v>
      </c>
      <c r="G8" s="30">
        <v>6</v>
      </c>
      <c r="H8" s="31">
        <v>1</v>
      </c>
      <c r="I8" s="32">
        <v>5860000</v>
      </c>
      <c r="J8" s="35">
        <v>35160000</v>
      </c>
      <c r="K8" s="97"/>
      <c r="L8" s="97">
        <f>ROUND((K8*F8*G8*H8),0)</f>
        <v>0</v>
      </c>
    </row>
    <row r="9" spans="1:15" ht="93" customHeight="1">
      <c r="A9" s="157"/>
      <c r="B9" s="33">
        <v>2</v>
      </c>
      <c r="C9" s="12" t="s">
        <v>39</v>
      </c>
      <c r="D9" s="15" t="s">
        <v>40</v>
      </c>
      <c r="E9" s="34" t="s">
        <v>38</v>
      </c>
      <c r="F9" s="34">
        <v>1</v>
      </c>
      <c r="G9" s="34">
        <v>6</v>
      </c>
      <c r="H9" s="31">
        <v>1</v>
      </c>
      <c r="I9" s="32">
        <v>5860000</v>
      </c>
      <c r="J9" s="35">
        <v>35160000</v>
      </c>
      <c r="K9" s="97"/>
      <c r="L9" s="97">
        <f t="shared" ref="L9:L10" si="0">ROUND((K9*F9*G9*H9),0)</f>
        <v>0</v>
      </c>
      <c r="N9" s="80"/>
    </row>
    <row r="10" spans="1:15" ht="93" customHeight="1" thickBot="1">
      <c r="A10" s="157"/>
      <c r="B10" s="41">
        <v>3</v>
      </c>
      <c r="C10" s="20" t="s">
        <v>41</v>
      </c>
      <c r="D10" s="22" t="s">
        <v>42</v>
      </c>
      <c r="E10" s="43" t="s">
        <v>38</v>
      </c>
      <c r="F10" s="43">
        <v>1</v>
      </c>
      <c r="G10" s="43">
        <v>4</v>
      </c>
      <c r="H10" s="68">
        <v>1</v>
      </c>
      <c r="I10" s="69">
        <v>5860000</v>
      </c>
      <c r="J10" s="70">
        <v>23440000</v>
      </c>
      <c r="K10" s="98"/>
      <c r="L10" s="98">
        <f t="shared" si="0"/>
        <v>0</v>
      </c>
    </row>
    <row r="11" spans="1:15" ht="35.25" customHeight="1" thickBot="1">
      <c r="A11" s="162" t="s">
        <v>43</v>
      </c>
      <c r="B11" s="163"/>
      <c r="C11" s="163"/>
      <c r="D11" s="163"/>
      <c r="E11" s="163"/>
      <c r="F11" s="163"/>
      <c r="G11" s="163"/>
      <c r="H11" s="71"/>
      <c r="I11" s="89">
        <f>SUM(I8:I10)</f>
        <v>17580000</v>
      </c>
      <c r="J11" s="95">
        <f>SUM(J8:J10)</f>
        <v>93760000</v>
      </c>
      <c r="K11" s="96">
        <f>SUM(K8:K10)</f>
        <v>0</v>
      </c>
      <c r="L11" s="96">
        <f>SUM(L8:L10)</f>
        <v>0</v>
      </c>
    </row>
    <row r="12" spans="1:15" ht="15.75" customHeight="1" thickBot="1">
      <c r="A12" s="61"/>
      <c r="B12" s="61"/>
      <c r="C12" s="61"/>
      <c r="D12" s="61"/>
      <c r="E12" s="61"/>
      <c r="F12" s="61"/>
      <c r="G12" s="61"/>
      <c r="H12" s="62"/>
      <c r="I12" s="63"/>
      <c r="J12" s="64"/>
      <c r="K12" s="64"/>
      <c r="L12" s="64"/>
    </row>
    <row r="13" spans="1:15" ht="35.25" customHeight="1" thickBot="1">
      <c r="A13" s="122" t="s">
        <v>44</v>
      </c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4"/>
    </row>
    <row r="14" spans="1:15" s="36" customFormat="1" ht="156" customHeight="1">
      <c r="A14" s="56" t="s">
        <v>23</v>
      </c>
      <c r="B14" s="56" t="s">
        <v>24</v>
      </c>
      <c r="C14" s="56" t="s">
        <v>25</v>
      </c>
      <c r="D14" s="56" t="s">
        <v>26</v>
      </c>
      <c r="E14" s="56" t="s">
        <v>27</v>
      </c>
      <c r="F14" s="56" t="s">
        <v>28</v>
      </c>
      <c r="G14" s="167" t="s">
        <v>45</v>
      </c>
      <c r="H14" s="167"/>
      <c r="I14" s="88" t="s">
        <v>31</v>
      </c>
      <c r="J14" s="88" t="s">
        <v>32</v>
      </c>
      <c r="K14" s="90" t="s">
        <v>33</v>
      </c>
      <c r="L14" s="90" t="s">
        <v>34</v>
      </c>
    </row>
    <row r="15" spans="1:15" ht="90" customHeight="1">
      <c r="A15" s="157" t="s">
        <v>44</v>
      </c>
      <c r="B15" s="29">
        <v>1</v>
      </c>
      <c r="C15" s="18" t="s">
        <v>46</v>
      </c>
      <c r="D15" s="19" t="s">
        <v>47</v>
      </c>
      <c r="E15" s="37" t="s">
        <v>48</v>
      </c>
      <c r="F15" s="30">
        <v>140</v>
      </c>
      <c r="G15" s="155">
        <v>1</v>
      </c>
      <c r="H15" s="155"/>
      <c r="I15" s="55">
        <v>196817</v>
      </c>
      <c r="J15" s="81">
        <f>I15*F15*G15</f>
        <v>27554380</v>
      </c>
      <c r="K15" s="99"/>
      <c r="L15" s="99">
        <f>ROUND((K15*F15*G15),0)</f>
        <v>0</v>
      </c>
    </row>
    <row r="16" spans="1:15" ht="66.75" customHeight="1">
      <c r="A16" s="157"/>
      <c r="B16" s="33">
        <v>2</v>
      </c>
      <c r="C16" s="12" t="s">
        <v>49</v>
      </c>
      <c r="D16" s="15" t="s">
        <v>50</v>
      </c>
      <c r="E16" s="40" t="s">
        <v>51</v>
      </c>
      <c r="F16" s="34">
        <v>700</v>
      </c>
      <c r="G16" s="158">
        <v>3</v>
      </c>
      <c r="H16" s="158"/>
      <c r="I16" s="55">
        <v>146373</v>
      </c>
      <c r="J16" s="81">
        <f>I16*F16*G16</f>
        <v>307383300</v>
      </c>
      <c r="K16" s="99"/>
      <c r="L16" s="99">
        <f t="shared" ref="L16:L17" si="1">ROUND((K16*F16*G16),0)</f>
        <v>0</v>
      </c>
    </row>
    <row r="17" spans="1:13" ht="65.25" customHeight="1" thickBot="1">
      <c r="A17" s="157"/>
      <c r="B17" s="41">
        <v>3</v>
      </c>
      <c r="C17" s="20" t="s">
        <v>52</v>
      </c>
      <c r="D17" s="22" t="s">
        <v>53</v>
      </c>
      <c r="E17" s="42" t="s">
        <v>54</v>
      </c>
      <c r="F17" s="43">
        <v>700</v>
      </c>
      <c r="G17" s="156">
        <v>3</v>
      </c>
      <c r="H17" s="156"/>
      <c r="I17" s="72">
        <v>11067</v>
      </c>
      <c r="J17" s="91">
        <f>I17*F17*G17</f>
        <v>23240700</v>
      </c>
      <c r="K17" s="99"/>
      <c r="L17" s="99">
        <f t="shared" si="1"/>
        <v>0</v>
      </c>
    </row>
    <row r="18" spans="1:13" ht="21.75" customHeight="1" thickBot="1">
      <c r="A18" s="152" t="s">
        <v>55</v>
      </c>
      <c r="B18" s="153"/>
      <c r="C18" s="153"/>
      <c r="D18" s="153"/>
      <c r="E18" s="153"/>
      <c r="F18" s="153"/>
      <c r="G18" s="153"/>
      <c r="H18" s="154"/>
      <c r="I18" s="112">
        <f>SUM(I15:I17)</f>
        <v>354257</v>
      </c>
      <c r="J18" s="93">
        <f>SUM(J15:J17)</f>
        <v>358178380</v>
      </c>
      <c r="K18" s="100">
        <f>SUM(K15:K17)</f>
        <v>0</v>
      </c>
      <c r="L18" s="100">
        <f>SUM(L15:L17)</f>
        <v>0</v>
      </c>
      <c r="M18" s="76"/>
    </row>
    <row r="19" spans="1:13" ht="12.75" customHeight="1">
      <c r="A19" s="59"/>
      <c r="B19" s="59"/>
      <c r="C19" s="59"/>
      <c r="D19" s="59"/>
      <c r="E19" s="59"/>
      <c r="F19" s="59"/>
      <c r="G19" s="59"/>
      <c r="H19" s="59"/>
      <c r="I19" s="59"/>
      <c r="J19" s="60"/>
      <c r="K19" s="60"/>
      <c r="L19" s="60"/>
    </row>
    <row r="20" spans="1:13" s="36" customFormat="1" ht="32.25" customHeight="1" thickBot="1">
      <c r="A20" s="170" t="s">
        <v>56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</row>
    <row r="21" spans="1:13" s="36" customFormat="1" ht="159" customHeight="1" thickBot="1">
      <c r="A21" s="27" t="s">
        <v>23</v>
      </c>
      <c r="B21" s="28" t="s">
        <v>24</v>
      </c>
      <c r="C21" s="28" t="s">
        <v>25</v>
      </c>
      <c r="D21" s="28" t="s">
        <v>26</v>
      </c>
      <c r="E21" s="28" t="s">
        <v>27</v>
      </c>
      <c r="F21" s="28" t="s">
        <v>28</v>
      </c>
      <c r="G21" s="124" t="s">
        <v>45</v>
      </c>
      <c r="H21" s="125"/>
      <c r="I21" s="88" t="s">
        <v>31</v>
      </c>
      <c r="J21" s="88" t="s">
        <v>32</v>
      </c>
      <c r="K21" s="90" t="s">
        <v>33</v>
      </c>
      <c r="L21" s="90" t="s">
        <v>34</v>
      </c>
    </row>
    <row r="22" spans="1:13" ht="57.75" customHeight="1">
      <c r="A22" s="165" t="s">
        <v>57</v>
      </c>
      <c r="B22" s="77">
        <v>4</v>
      </c>
      <c r="C22" s="20" t="s">
        <v>58</v>
      </c>
      <c r="D22" s="21" t="s">
        <v>59</v>
      </c>
      <c r="E22" s="66" t="s">
        <v>60</v>
      </c>
      <c r="F22" s="66">
        <v>120</v>
      </c>
      <c r="G22" s="172">
        <v>2</v>
      </c>
      <c r="H22" s="173"/>
      <c r="I22" s="44">
        <v>183343</v>
      </c>
      <c r="J22" s="82">
        <f>I22*F22*G22</f>
        <v>44002320</v>
      </c>
      <c r="K22" s="99"/>
      <c r="L22" s="99">
        <f>ROUND((K22*F22*G22),0)</f>
        <v>0</v>
      </c>
    </row>
    <row r="23" spans="1:13" ht="60" customHeight="1">
      <c r="A23" s="166"/>
      <c r="B23" s="45">
        <v>5</v>
      </c>
      <c r="C23" s="12" t="s">
        <v>61</v>
      </c>
      <c r="D23" s="11" t="s">
        <v>62</v>
      </c>
      <c r="E23" s="67" t="s">
        <v>60</v>
      </c>
      <c r="F23" s="67">
        <v>10</v>
      </c>
      <c r="G23" s="130">
        <v>1</v>
      </c>
      <c r="H23" s="174"/>
      <c r="I23" s="44">
        <v>87177</v>
      </c>
      <c r="J23" s="82">
        <f>I23*F23*G23</f>
        <v>871770</v>
      </c>
      <c r="K23" s="99"/>
      <c r="L23" s="99">
        <f t="shared" ref="L23:L26" si="2">ROUND((K23*F23*G23),0)</f>
        <v>0</v>
      </c>
    </row>
    <row r="24" spans="1:13" ht="57.75" customHeight="1">
      <c r="A24" s="168" t="s">
        <v>63</v>
      </c>
      <c r="B24" s="45">
        <v>6</v>
      </c>
      <c r="C24" s="12" t="s">
        <v>64</v>
      </c>
      <c r="D24" s="11" t="s">
        <v>65</v>
      </c>
      <c r="E24" s="65" t="s">
        <v>60</v>
      </c>
      <c r="F24" s="65">
        <v>430</v>
      </c>
      <c r="G24" s="118">
        <v>2</v>
      </c>
      <c r="H24" s="119"/>
      <c r="I24" s="38">
        <v>132327</v>
      </c>
      <c r="J24" s="81">
        <f>F24*G24*I24</f>
        <v>113801220</v>
      </c>
      <c r="K24" s="99"/>
      <c r="L24" s="99">
        <f t="shared" si="2"/>
        <v>0</v>
      </c>
      <c r="M24" s="76"/>
    </row>
    <row r="25" spans="1:13" ht="67.5" customHeight="1">
      <c r="A25" s="168"/>
      <c r="B25" s="45">
        <v>7</v>
      </c>
      <c r="C25" s="20" t="s">
        <v>52</v>
      </c>
      <c r="D25" s="22" t="s">
        <v>53</v>
      </c>
      <c r="E25" s="65" t="s">
        <v>60</v>
      </c>
      <c r="F25" s="65">
        <v>430</v>
      </c>
      <c r="G25" s="118">
        <v>3</v>
      </c>
      <c r="H25" s="119"/>
      <c r="I25" s="79">
        <v>11067</v>
      </c>
      <c r="J25" s="81">
        <f>F25*G25*I25</f>
        <v>14276430</v>
      </c>
      <c r="K25" s="99"/>
      <c r="L25" s="99">
        <f t="shared" si="2"/>
        <v>0</v>
      </c>
    </row>
    <row r="26" spans="1:13" ht="71.25" customHeight="1" thickBot="1">
      <c r="A26" s="169"/>
      <c r="B26" s="78">
        <v>8</v>
      </c>
      <c r="C26" s="20" t="s">
        <v>66</v>
      </c>
      <c r="D26" s="21" t="s">
        <v>67</v>
      </c>
      <c r="E26" s="73" t="s">
        <v>68</v>
      </c>
      <c r="F26" s="73">
        <v>129</v>
      </c>
      <c r="G26" s="120">
        <v>1</v>
      </c>
      <c r="H26" s="121"/>
      <c r="I26" s="74">
        <v>31733</v>
      </c>
      <c r="J26" s="91">
        <f>F26*G26*I26</f>
        <v>4093557</v>
      </c>
      <c r="K26" s="101"/>
      <c r="L26" s="99">
        <f t="shared" si="2"/>
        <v>0</v>
      </c>
      <c r="M26" s="76"/>
    </row>
    <row r="27" spans="1:13" ht="22.5" customHeight="1" thickBot="1">
      <c r="A27" s="139" t="s">
        <v>69</v>
      </c>
      <c r="B27" s="140"/>
      <c r="C27" s="140"/>
      <c r="D27" s="140"/>
      <c r="E27" s="140"/>
      <c r="F27" s="140"/>
      <c r="G27" s="140"/>
      <c r="H27" s="141"/>
      <c r="I27" s="113">
        <f>SUM(I22:I26)</f>
        <v>445647</v>
      </c>
      <c r="J27" s="92">
        <f>SUM(J22:J26)</f>
        <v>177045297</v>
      </c>
      <c r="K27" s="102">
        <f>SUM(K22:K26)</f>
        <v>0</v>
      </c>
      <c r="L27" s="86">
        <f>SUM(L22:L26)</f>
        <v>0</v>
      </c>
      <c r="M27" s="75"/>
    </row>
    <row r="28" spans="1:13" ht="10.5" customHeight="1" thickBot="1">
      <c r="A28" s="57"/>
      <c r="B28" s="57"/>
      <c r="C28" s="57"/>
      <c r="D28" s="57"/>
      <c r="E28" s="57"/>
      <c r="F28" s="57"/>
      <c r="G28" s="57"/>
      <c r="H28" s="57"/>
      <c r="I28" s="57"/>
      <c r="J28" s="58"/>
      <c r="K28" s="58"/>
      <c r="L28" s="58"/>
    </row>
    <row r="29" spans="1:13" ht="40.5" customHeight="1" thickBot="1">
      <c r="A29" s="122" t="s">
        <v>70</v>
      </c>
      <c r="B29" s="123"/>
      <c r="C29" s="123"/>
      <c r="D29" s="123"/>
      <c r="E29" s="123"/>
      <c r="F29" s="123"/>
      <c r="G29" s="123"/>
      <c r="H29" s="123"/>
      <c r="I29" s="123"/>
      <c r="J29" s="123"/>
      <c r="K29" s="87"/>
      <c r="L29" s="87"/>
    </row>
    <row r="30" spans="1:13" ht="163.5" customHeight="1" thickBot="1">
      <c r="A30" s="27" t="s">
        <v>23</v>
      </c>
      <c r="B30" s="28" t="s">
        <v>24</v>
      </c>
      <c r="C30" s="28" t="s">
        <v>25</v>
      </c>
      <c r="D30" s="28" t="s">
        <v>26</v>
      </c>
      <c r="E30" s="28" t="s">
        <v>27</v>
      </c>
      <c r="F30" s="28" t="s">
        <v>28</v>
      </c>
      <c r="G30" s="124" t="s">
        <v>45</v>
      </c>
      <c r="H30" s="125"/>
      <c r="I30" s="88" t="s">
        <v>31</v>
      </c>
      <c r="J30" s="88" t="s">
        <v>32</v>
      </c>
      <c r="K30" s="90" t="s">
        <v>33</v>
      </c>
      <c r="L30" s="90" t="s">
        <v>34</v>
      </c>
    </row>
    <row r="31" spans="1:13" s="26" customFormat="1" ht="96" customHeight="1">
      <c r="A31" s="159" t="s">
        <v>70</v>
      </c>
      <c r="B31" s="46">
        <v>9</v>
      </c>
      <c r="C31" s="14" t="s">
        <v>71</v>
      </c>
      <c r="D31" s="23" t="s">
        <v>72</v>
      </c>
      <c r="E31" s="47" t="s">
        <v>68</v>
      </c>
      <c r="F31" s="47">
        <v>2690</v>
      </c>
      <c r="G31" s="126">
        <v>2</v>
      </c>
      <c r="H31" s="127"/>
      <c r="I31" s="48">
        <v>33500</v>
      </c>
      <c r="J31" s="81">
        <f t="shared" ref="J31:J36" si="3">F31*G31*I31</f>
        <v>180230000</v>
      </c>
      <c r="K31" s="103"/>
      <c r="L31" s="103">
        <f>ROUND((K31*F31*G31),0)</f>
        <v>0</v>
      </c>
    </row>
    <row r="32" spans="1:13" s="26" customFormat="1" ht="96" customHeight="1">
      <c r="A32" s="159"/>
      <c r="B32" s="49">
        <v>10</v>
      </c>
      <c r="C32" s="20" t="s">
        <v>52</v>
      </c>
      <c r="D32" s="22" t="s">
        <v>53</v>
      </c>
      <c r="E32" s="42" t="s">
        <v>54</v>
      </c>
      <c r="F32" s="47">
        <v>2690</v>
      </c>
      <c r="G32" s="128">
        <v>3</v>
      </c>
      <c r="H32" s="129"/>
      <c r="I32" s="48">
        <v>11067</v>
      </c>
      <c r="J32" s="39">
        <f t="shared" si="3"/>
        <v>89310690</v>
      </c>
      <c r="K32" s="104"/>
      <c r="L32" s="103">
        <f t="shared" ref="L32:L36" si="4">ROUND((K32*F32*G32),0)</f>
        <v>0</v>
      </c>
    </row>
    <row r="33" spans="1:13" s="26" customFormat="1" ht="98.25" customHeight="1">
      <c r="A33" s="159"/>
      <c r="B33" s="49">
        <v>11</v>
      </c>
      <c r="C33" s="14" t="s">
        <v>73</v>
      </c>
      <c r="D33" s="23" t="s">
        <v>74</v>
      </c>
      <c r="E33" s="47" t="s">
        <v>75</v>
      </c>
      <c r="F33" s="47">
        <v>2690</v>
      </c>
      <c r="G33" s="128">
        <v>1</v>
      </c>
      <c r="H33" s="129"/>
      <c r="I33" s="48">
        <v>22900</v>
      </c>
      <c r="J33" s="39">
        <f t="shared" si="3"/>
        <v>61601000</v>
      </c>
      <c r="K33" s="104"/>
      <c r="L33" s="103">
        <f t="shared" si="4"/>
        <v>0</v>
      </c>
    </row>
    <row r="34" spans="1:13" s="26" customFormat="1" ht="85.5" customHeight="1">
      <c r="A34" s="160"/>
      <c r="B34" s="49">
        <v>12</v>
      </c>
      <c r="C34" s="14" t="s">
        <v>76</v>
      </c>
      <c r="D34" s="23" t="s">
        <v>77</v>
      </c>
      <c r="E34" s="47" t="s">
        <v>75</v>
      </c>
      <c r="F34" s="47">
        <v>187</v>
      </c>
      <c r="G34" s="128">
        <v>2</v>
      </c>
      <c r="H34" s="129"/>
      <c r="I34" s="48">
        <v>61823</v>
      </c>
      <c r="J34" s="39">
        <f t="shared" si="3"/>
        <v>23121802</v>
      </c>
      <c r="K34" s="104"/>
      <c r="L34" s="103">
        <f t="shared" si="4"/>
        <v>0</v>
      </c>
    </row>
    <row r="35" spans="1:13" ht="103.5" customHeight="1">
      <c r="A35" s="161" t="s">
        <v>78</v>
      </c>
      <c r="B35" s="49">
        <v>13</v>
      </c>
      <c r="C35" s="13" t="s">
        <v>79</v>
      </c>
      <c r="D35" s="15" t="s">
        <v>80</v>
      </c>
      <c r="E35" s="47" t="s">
        <v>75</v>
      </c>
      <c r="F35" s="34">
        <v>50</v>
      </c>
      <c r="G35" s="130">
        <v>2</v>
      </c>
      <c r="H35" s="131"/>
      <c r="I35" s="50">
        <v>50933</v>
      </c>
      <c r="J35" s="39">
        <f t="shared" si="3"/>
        <v>5093300</v>
      </c>
      <c r="K35" s="105"/>
      <c r="L35" s="103">
        <f t="shared" si="4"/>
        <v>0</v>
      </c>
    </row>
    <row r="36" spans="1:13" ht="51.75" customHeight="1" thickBot="1">
      <c r="A36" s="157"/>
      <c r="B36" s="49">
        <v>14</v>
      </c>
      <c r="C36" s="20" t="s">
        <v>81</v>
      </c>
      <c r="D36" s="22" t="s">
        <v>82</v>
      </c>
      <c r="E36" s="51" t="s">
        <v>75</v>
      </c>
      <c r="F36" s="43">
        <v>50</v>
      </c>
      <c r="G36" s="132">
        <v>2</v>
      </c>
      <c r="H36" s="133"/>
      <c r="I36" s="52">
        <v>21667</v>
      </c>
      <c r="J36" s="91">
        <f t="shared" si="3"/>
        <v>2166700</v>
      </c>
      <c r="K36" s="99"/>
      <c r="L36" s="103">
        <f t="shared" si="4"/>
        <v>0</v>
      </c>
    </row>
    <row r="37" spans="1:13" s="36" customFormat="1" ht="21.75" customHeight="1" thickBot="1">
      <c r="A37" s="134" t="s">
        <v>83</v>
      </c>
      <c r="B37" s="135"/>
      <c r="C37" s="135"/>
      <c r="D37" s="135"/>
      <c r="E37" s="135"/>
      <c r="F37" s="135"/>
      <c r="G37" s="135"/>
      <c r="H37" s="136"/>
      <c r="I37" s="114">
        <f>SUM(I31:I36)</f>
        <v>201890</v>
      </c>
      <c r="J37" s="93">
        <f>SUM(J31:J36)</f>
        <v>361523492</v>
      </c>
      <c r="K37" s="100">
        <f>SUM(K31:K36)</f>
        <v>0</v>
      </c>
      <c r="L37" s="100">
        <f>SUM(L31:L36)</f>
        <v>0</v>
      </c>
      <c r="M37" s="83"/>
    </row>
    <row r="38" spans="1:13" ht="20.25" customHeight="1" thickBot="1">
      <c r="B38" s="53"/>
      <c r="C38" s="54"/>
      <c r="D38" s="54"/>
      <c r="E38" s="54"/>
      <c r="F38" s="54"/>
      <c r="G38" s="54"/>
      <c r="H38" s="54"/>
    </row>
    <row r="39" spans="1:13" ht="36.75" customHeight="1" thickBot="1">
      <c r="A39" s="137" t="s">
        <v>84</v>
      </c>
      <c r="B39" s="138"/>
      <c r="C39" s="138"/>
      <c r="D39" s="138"/>
      <c r="E39" s="138"/>
      <c r="F39" s="138"/>
      <c r="G39" s="138"/>
      <c r="H39" s="138"/>
      <c r="I39" s="94">
        <f>SUM(I11,I18,I27,I37)</f>
        <v>18581794</v>
      </c>
      <c r="J39" s="94">
        <f>SUM(J11,J18,J27,J37)</f>
        <v>990507169</v>
      </c>
      <c r="K39" s="106">
        <f>SUM(K11,K18,K27,K37)</f>
        <v>0</v>
      </c>
      <c r="L39" s="106">
        <f>SUM(L11,L18,L27,L37)</f>
        <v>0</v>
      </c>
      <c r="M39" s="76"/>
    </row>
    <row r="42" spans="1:13" ht="48" customHeight="1">
      <c r="A42" s="117" t="s">
        <v>85</v>
      </c>
      <c r="B42" s="117"/>
      <c r="C42" s="117"/>
      <c r="D42" s="117"/>
      <c r="E42" s="117"/>
      <c r="F42" s="117"/>
      <c r="G42" s="117"/>
      <c r="H42" s="117"/>
      <c r="I42" s="117"/>
      <c r="J42" s="117"/>
      <c r="K42" s="85"/>
      <c r="L42" s="85"/>
    </row>
    <row r="43" spans="1:13" ht="36.75" customHeight="1">
      <c r="A43" s="116" t="s">
        <v>86</v>
      </c>
      <c r="B43" s="116"/>
      <c r="C43" s="116"/>
      <c r="D43" s="116"/>
      <c r="E43" s="116"/>
      <c r="F43" s="116"/>
      <c r="G43" s="116"/>
      <c r="H43" s="116"/>
      <c r="I43" s="116"/>
      <c r="J43" s="116"/>
      <c r="K43" s="84"/>
      <c r="L43" s="84"/>
    </row>
    <row r="45" spans="1:13" ht="16.5">
      <c r="A45" s="115" t="s">
        <v>87</v>
      </c>
      <c r="B45" s="115"/>
      <c r="C45" s="115"/>
      <c r="D45" s="115"/>
      <c r="E45" s="115"/>
      <c r="F45" s="115"/>
      <c r="G45" s="115"/>
      <c r="H45" s="115"/>
    </row>
  </sheetData>
  <mergeCells count="38">
    <mergeCell ref="A31:A34"/>
    <mergeCell ref="A35:A36"/>
    <mergeCell ref="G24:H24"/>
    <mergeCell ref="A11:G11"/>
    <mergeCell ref="A8:A10"/>
    <mergeCell ref="A13:L13"/>
    <mergeCell ref="A22:A23"/>
    <mergeCell ref="G14:H14"/>
    <mergeCell ref="A24:A26"/>
    <mergeCell ref="A20:L20"/>
    <mergeCell ref="G21:H21"/>
    <mergeCell ref="G22:H22"/>
    <mergeCell ref="G23:H23"/>
    <mergeCell ref="A1:L1"/>
    <mergeCell ref="A3:L3"/>
    <mergeCell ref="A2:L2"/>
    <mergeCell ref="A6:L6"/>
    <mergeCell ref="A18:H18"/>
    <mergeCell ref="G15:H15"/>
    <mergeCell ref="G17:H17"/>
    <mergeCell ref="A15:A17"/>
    <mergeCell ref="G16:H16"/>
    <mergeCell ref="A45:H45"/>
    <mergeCell ref="A43:J43"/>
    <mergeCell ref="A42:J42"/>
    <mergeCell ref="G25:H25"/>
    <mergeCell ref="G26:H26"/>
    <mergeCell ref="A29:J29"/>
    <mergeCell ref="G30:H30"/>
    <mergeCell ref="G31:H31"/>
    <mergeCell ref="G32:H32"/>
    <mergeCell ref="G33:H33"/>
    <mergeCell ref="G34:H34"/>
    <mergeCell ref="G35:H35"/>
    <mergeCell ref="G36:H36"/>
    <mergeCell ref="A37:H37"/>
    <mergeCell ref="A39:H39"/>
    <mergeCell ref="A27:H27"/>
  </mergeCells>
  <pageMargins left="0.7" right="0.7" top="0.75" bottom="0.75" header="0.3" footer="0.3"/>
  <pageSetup paperSize="9" scale="25" orientation="portrait" r:id="rId1"/>
  <colBreaks count="1" manualBreakCount="1">
    <brk id="12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dd95443-5a0a-470c-ab6d-36cf4241601a">
      <Terms xmlns="http://schemas.microsoft.com/office/infopath/2007/PartnerControls"/>
    </lcf76f155ced4ddcb4097134ff3c332f>
    <TaxCatchAll xmlns="77008125-b053-4c0a-ab54-f8175a25403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36B5C3BE6D20249940F4D38622D8C67" ma:contentTypeVersion="15" ma:contentTypeDescription="Crear nuevo documento." ma:contentTypeScope="" ma:versionID="7f854e760fba76789f90cf27b665a920">
  <xsd:schema xmlns:xsd="http://www.w3.org/2001/XMLSchema" xmlns:xs="http://www.w3.org/2001/XMLSchema" xmlns:p="http://schemas.microsoft.com/office/2006/metadata/properties" xmlns:ns2="8dd95443-5a0a-470c-ab6d-36cf4241601a" xmlns:ns3="77008125-b053-4c0a-ab54-f8175a25403d" targetNamespace="http://schemas.microsoft.com/office/2006/metadata/properties" ma:root="true" ma:fieldsID="bd777eb50d647437bdbe3fb9159d94c0" ns2:_="" ns3:_="">
    <xsd:import namespace="8dd95443-5a0a-470c-ab6d-36cf4241601a"/>
    <xsd:import namespace="77008125-b053-4c0a-ab54-f8175a2540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d95443-5a0a-470c-ab6d-36cf42416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08125-b053-4c0a-ab54-f8175a25403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91c106bb-3e29-492a-91d4-c1d491d1a8a1}" ma:internalName="TaxCatchAll" ma:showField="CatchAllData" ma:web="77008125-b053-4c0a-ab54-f8175a2540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CA0FFF-0F03-4D51-863B-00AA49DBE762}"/>
</file>

<file path=customXml/itemProps2.xml><?xml version="1.0" encoding="utf-8"?>
<ds:datastoreItem xmlns:ds="http://schemas.openxmlformats.org/officeDocument/2006/customXml" ds:itemID="{8AE8BA38-3C22-482F-AAC7-1D322249EC79}"/>
</file>

<file path=customXml/itemProps3.xml><?xml version="1.0" encoding="utf-8"?>
<ds:datastoreItem xmlns:ds="http://schemas.openxmlformats.org/officeDocument/2006/customXml" ds:itemID="{99DABE6C-A221-4DFF-B5F9-8A03C2FEE1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Gordillo Huertas</dc:creator>
  <cp:keywords/>
  <dc:description/>
  <cp:lastModifiedBy>William Jose Solis Ochoa</cp:lastModifiedBy>
  <cp:revision/>
  <dcterms:created xsi:type="dcterms:W3CDTF">2017-08-08T15:17:04Z</dcterms:created>
  <dcterms:modified xsi:type="dcterms:W3CDTF">2026-09-15T17:00:35Z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0x010100D36B5C3BE6D20249940F4D38622D8C67</vt:lpwstr>
  </property>
  <property fmtid="{D5CDD505-2E9C-101B-9397-08002B2CF9AE}" pid="3" name="MediaServiceImageTags">
    <vt:lpwstr/>
  </property>
</Properties>
</file>