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jmayorga\Documents\"/>
    </mc:Choice>
  </mc:AlternateContent>
  <xr:revisionPtr revIDLastSave="0" documentId="8_{EAE5983E-6CAD-431B-AF04-A81F1115B37C}" xr6:coauthVersionLast="47" xr6:coauthVersionMax="47" xr10:uidLastSave="{00000000-0000-0000-0000-000000000000}"/>
  <bookViews>
    <workbookView xWindow="-120" yWindow="-120" windowWidth="29040" windowHeight="15720" tabRatio="500" firstSheet="2" activeTab="6" xr2:uid="{00000000-000D-0000-FFFF-FFFF00000000}"/>
  </bookViews>
  <sheets>
    <sheet name="PORTADA" sheetId="1" r:id="rId1"/>
    <sheet name="CONTRATOS POR ENTIDAD" sheetId="2" r:id="rId2"/>
    <sheet name="HISTORICO - CONTRATOS" sheetId="3" r:id="rId3"/>
    <sheet name="VarNal" sheetId="4" r:id="rId4"/>
    <sheet name="INDEXACION" sheetId="5" r:id="rId5"/>
    <sheet name="ESTIMACIÓN CONSUMO" sheetId="7" r:id="rId6"/>
    <sheet name="PRESUPUESTO " sheetId="6"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E62" i="6" l="1"/>
  <c r="D62" i="6"/>
  <c r="F4" i="6"/>
  <c r="G4" i="6" s="1"/>
  <c r="H5" i="5"/>
  <c r="G5" i="5"/>
  <c r="F5" i="5"/>
  <c r="E5" i="5"/>
  <c r="G7" i="3"/>
  <c r="D8" i="5" s="1"/>
  <c r="E8" i="5" s="1"/>
  <c r="G6" i="3"/>
  <c r="D9" i="5" s="1"/>
  <c r="E9" i="5" s="1"/>
  <c r="G5" i="3"/>
  <c r="D10" i="5" s="1"/>
  <c r="E10" i="5" s="1"/>
  <c r="F10" i="5" s="1"/>
  <c r="G10" i="5" s="1"/>
  <c r="G4" i="3"/>
  <c r="H10" i="5" l="1"/>
  <c r="F8" i="5"/>
  <c r="G8" i="5" s="1"/>
  <c r="H8" i="5" s="1"/>
  <c r="F9" i="5"/>
  <c r="G9" i="5" s="1"/>
  <c r="H9" i="5" s="1"/>
  <c r="H4" i="3"/>
  <c r="D11" i="5"/>
  <c r="E11" i="5" s="1"/>
  <c r="F11" i="5" s="1"/>
  <c r="G11" i="5" s="1"/>
  <c r="H11" i="5" s="1"/>
  <c r="H15" i="5" s="1"/>
  <c r="H12" i="5" l="1"/>
  <c r="H16" i="5"/>
  <c r="H17"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E4" authorId="0" shapeId="0" xr:uid="{00000000-0006-0000-0200-000001000000}">
      <text>
        <r>
          <rPr>
            <sz val="10"/>
            <rFont val="Arial"/>
            <family val="2"/>
          </rPr>
          <t>Valor total del contrato (COP, IVA incluido). Fuente: bases de datos INS / SECOP II.</t>
        </r>
      </text>
    </comment>
    <comment ref="F4" authorId="0" shapeId="0" xr:uid="{00000000-0006-0000-0200-000002000000}">
      <text>
        <r>
          <rPr>
            <sz val="10"/>
            <rFont val="Arial"/>
            <family val="2"/>
          </rPr>
          <t>Cantidad de referencia a la que se normalizan las tarifas históricas (5.000 Kg).</t>
        </r>
      </text>
    </comment>
  </commentList>
</comments>
</file>

<file path=xl/sharedStrings.xml><?xml version="1.0" encoding="utf-8"?>
<sst xmlns="http://schemas.openxmlformats.org/spreadsheetml/2006/main" count="133" uniqueCount="116">
  <si>
    <t>INSTITUTO NACIONAL DE SALUD – INS</t>
  </si>
  <si>
    <t>ESTUDIO DE MERCADO – SERVICIO INTEGRAL DE LAVANDERÍA</t>
  </si>
  <si>
    <t>ANÁLISIS PARA UNA CANTIDAD OBJETIVO DE 2.000 Kg  (Indexación IPC – valor presente 2026)</t>
  </si>
  <si>
    <t>Objeto</t>
  </si>
  <si>
    <t>Prestar el servicio integral de lavandería (recolección, clasificación, lavado, higienización, desinfección, secado, planchado, doblado y entrega) de la ropa de laboratorios y prendas de dotación del INS.</t>
  </si>
  <si>
    <t>Propósito de este libro</t>
  </si>
  <si>
    <t>Estimar un valor unitario ($/Kg) y un presupuesto oficial coherentes para una contratación de 2.000 Kg, a partir de los precios históricos del INS traídos a valor presente (2026) mediante el IPC del DANE.</t>
  </si>
  <si>
    <t>Metodología (4 pasos)</t>
  </si>
  <si>
    <t>1) Tarifa unitaria histórica $/Kg = Valor del contrato ÷ 5.000 Kg (escala a la que se ejecutaron los contratos históricos).  2) Indexación de cada tarifa a 2026 con el IPC año corrido del DANE.  3) Promedio de las tarifas indexadas = valor unitario coherente.  4) Presupuesto 2.000 Kg = valor unitario × 2.000.</t>
  </si>
  <si>
    <t>Nota clave sobre la cantidad</t>
  </si>
  <si>
    <t>La tarifa por kilogramo es independiente de la cantidad comprada. Por eso NO se divide el valor histórico entre 2.000: hacerlo triplicaría la tarifa aparente y, al multiplicar de nuevo por 2.000, se recuperaría casi el valor de un contrato de 5.000 Kg. La cantidad (2.000 Kg) solo interviene en el paso 4.</t>
  </si>
  <si>
    <t>Valores</t>
  </si>
  <si>
    <t>Todas las cifras están expresadas en pesos colombianos (COP) e incluyen IVA, conforme a los contratos de referencia.</t>
  </si>
  <si>
    <t>Fuente IPC: DANE, Índice de Precios al Consumidor (base dic-2018=100). 
Ver hoja 'VarNal'. Fuentes de contratos: bases de datos del INS y SECOP II 
(ver Estudios Previos INS-SMC-1073-2025).</t>
  </si>
  <si>
    <t>AÑO</t>
  </si>
  <si>
    <t>No DE CONTRATO</t>
  </si>
  <si>
    <t>ENTIDAD Y OBJETO</t>
  </si>
  <si>
    <t>VALOR TOTAL</t>
  </si>
  <si>
    <t>MODALIDAD DE CONTRATACIÓN</t>
  </si>
  <si>
    <t>Nro. 0048 DE 2024</t>
  </si>
  <si>
    <t>HOSPITAL DEPARTAMENTAL DE GRANADA
Prestación del servicio de aseo, cafetería y limpieza general; lavado y secado de ropa hospitalaria de todas las áreas que conforman el hospital departamental de Granada E.S.E</t>
  </si>
  <si>
    <t>Menor Cuantía</t>
  </si>
  <si>
    <t>Aceptación Oferta No. 08-07-92-2024</t>
  </si>
  <si>
    <t>POLICIA NACIONAL – CENTRO SOCIAL DE SUBOFICIALES
Prestación de servicio integral de lavandería por pesaje (KILO) para el Centro Social de Suboficiales y nivel ejecutivo de la Policía Nacional.</t>
  </si>
  <si>
    <t>Aceptación de la Oferta
 IP-003-2024</t>
  </si>
  <si>
    <t>INSTITUTO NACIONAL DE VIGILANCIA DE MEDICAMENTOS Y ALIMENTOS - INVIMA
Prestar los servicios de lavado, desinfección, planchado y arreglos generales de prendas de laboratorio de la oficina de laboratorios y control de calidad del INVIMA</t>
  </si>
  <si>
    <t>Mínima Cuantía</t>
  </si>
  <si>
    <t>Referencia: numeral 5.2.2 Precios SECOP Otras Entidades (Estudios Previos). Objetos con servicios adicionales o unidad de medida distinta; se usan solo como referencia, no como base del presupuesto.</t>
  </si>
  <si>
    <t>CONTRATOS HISTÓRICOS DEL INS – SERVICIO DE LAVANDERÍA</t>
  </si>
  <si>
    <t>No. DE CONTRATO</t>
  </si>
  <si>
    <t>CONTRATISTA</t>
  </si>
  <si>
    <t>OBJETO</t>
  </si>
  <si>
    <t>VALOR CONTRATO
(IVA incl.)</t>
  </si>
  <si>
    <t>CANTIDAD
REF. (Kg)</t>
  </si>
  <si>
    <t>VALOR POR Kg
(=Valor/5.000)</t>
  </si>
  <si>
    <t>VALOR (Kg)
PROMEDIO</t>
  </si>
  <si>
    <t>MODALIDAD DE
CONTRATACIÓN</t>
  </si>
  <si>
    <t>INS-SMC-1073-2025</t>
  </si>
  <si>
    <t>DEEP CLEAN'S SAS</t>
  </si>
  <si>
    <t>Prestar el servicio integral de lavandería que comprende el proceso de recolección, clasificación, lavado, higienización, desinfección, secado, planchado, doblado y entrega de la ropa empleada en los laboratorios y demás prendas de dotación utilizados en el área administrativa del Instituto Nacional de Salud – INS.</t>
  </si>
  <si>
    <t>Selección de Mínima Cuantía</t>
  </si>
  <si>
    <t>INS-SMC-400-2025</t>
  </si>
  <si>
    <t>INS-SMC-888-2023</t>
  </si>
  <si>
    <t>INS-SMC-554-2022</t>
  </si>
  <si>
    <t>La tarifa por Kg se obtiene dividiendo el valor total del contrato entre 5.000 Kg, escala a la que se ejecutaron estos contratos (fuente: Estudios Previos, numeral 5.2.1). Esta tarifa unitaria es la base para la indexación; es independiente de la cantidad que se compre en el nuevo proceso.</t>
  </si>
  <si>
    <t>Colombia, Índice de Precios al Consumidor (IPC)</t>
  </si>
  <si>
    <t>Variaciones porcentuales
2003 - 2026</t>
  </si>
  <si>
    <t>AÑO 2026, MES 6</t>
  </si>
  <si>
    <t>Base Diciembre de 2018 = 100,00</t>
  </si>
  <si>
    <t>Mes</t>
  </si>
  <si>
    <t>Enero</t>
  </si>
  <si>
    <t>Febrero</t>
  </si>
  <si>
    <t>Marzo</t>
  </si>
  <si>
    <t>Abril</t>
  </si>
  <si>
    <t>Mayo</t>
  </si>
  <si>
    <t>Junio</t>
  </si>
  <si>
    <t>Julio</t>
  </si>
  <si>
    <t>Agosto</t>
  </si>
  <si>
    <t>Septiembre</t>
  </si>
  <si>
    <t>Octubre</t>
  </si>
  <si>
    <t>Noviembre</t>
  </si>
  <si>
    <t>Diciembre</t>
  </si>
  <si>
    <t>En año corrido</t>
  </si>
  <si>
    <t>Fuente: DANE.</t>
  </si>
  <si>
    <t>Nota: La diferencia en la suma de las variables obedece al sistema de aproximación y redondeo.</t>
  </si>
  <si>
    <t>Actualizado el 7 de julio de 2026.</t>
  </si>
  <si>
    <t>INDEXACIÓN DE PRECIOS – SERVICIO DE LAVANDERÍA (valor presente 2026)</t>
  </si>
  <si>
    <t>Fórmula: Valor_año = Valor_anterior × (1 + IPC año corrido).  Se aplica el IPC de cada año posterior al del contrato, hasta 2026 (año corrido a junio: 4,77%).  IPC vinculado a la hoja 'VarNal'.</t>
  </si>
  <si>
    <t>Indice de Precios al Consumidor (IPC)</t>
  </si>
  <si>
    <t>2023</t>
  </si>
  <si>
    <t>2024</t>
  </si>
  <si>
    <t>2025</t>
  </si>
  <si>
    <t>2026</t>
  </si>
  <si>
    <t>PRECIO BASE
($/Kg)</t>
  </si>
  <si>
    <t>VALOR 2023</t>
  </si>
  <si>
    <t>VALOR 2024</t>
  </si>
  <si>
    <t>VALOR 2025</t>
  </si>
  <si>
    <t>VALOR 2026
(indexado)</t>
  </si>
  <si>
    <t>PROMEDIO INDEXADO 2026  ($/Kg)</t>
  </si>
  <si>
    <t>ANÁLISIS DE COHERENCIA (opciones de valor unitario)</t>
  </si>
  <si>
    <t>Promedio de los 4 contratos indexados (recomendado)</t>
  </si>
  <si>
    <t>Promedio de los 2 contratos más recientes (2025) indexados</t>
  </si>
  <si>
    <t>Contrato más reciente indexado (INS-SMC-1073-2025)</t>
  </si>
  <si>
    <t>Ver Tabla No. 2 (Indexación de precios 2022–2026) de los Estudios Previos. El valor unitario recomendado es el promedio de las cuatro tarifas históricas indexadas, por ser el más representativo del mercado del INS.</t>
  </si>
  <si>
    <t>Mes Prestación del servicio</t>
  </si>
  <si>
    <t>Kg Lavados</t>
  </si>
  <si>
    <t>Promedio Mensual</t>
  </si>
  <si>
    <t>DIC</t>
  </si>
  <si>
    <t>ENE</t>
  </si>
  <si>
    <t>FEB</t>
  </si>
  <si>
    <t>MAR</t>
  </si>
  <si>
    <t>ABR</t>
  </si>
  <si>
    <t>MAY</t>
  </si>
  <si>
    <t>JUN</t>
  </si>
  <si>
    <t>JUL</t>
  </si>
  <si>
    <t>TOTAL Consumo Kg</t>
  </si>
  <si>
    <t>Consumo Ordinario Estimado</t>
  </si>
  <si>
    <t>Acumulación agosto</t>
  </si>
  <si>
    <t>Total Proyectado</t>
  </si>
  <si>
    <t>SEP</t>
  </si>
  <si>
    <t>OCT</t>
  </si>
  <si>
    <t>N/A</t>
  </si>
  <si>
    <t>NOV</t>
  </si>
  <si>
    <t>Totales</t>
  </si>
  <si>
    <r>
      <rPr>
        <sz val="11"/>
        <color rgb="FF000000"/>
        <rFont val="Calibri"/>
        <family val="2"/>
      </rPr>
      <t xml:space="preserve">Por ende, se estima que durante los meses de septiembre, octubre y noviembre será necesario procesar aproximadamente </t>
    </r>
    <r>
      <rPr>
        <b/>
        <sz val="11"/>
        <color rgb="FF000000"/>
        <rFont val="Calibri"/>
        <family val="2"/>
      </rPr>
      <t>1.426 kg de prendas</t>
    </r>
    <r>
      <rPr>
        <sz val="11"/>
        <color rgb="FF000000"/>
        <rFont val="Calibri"/>
        <family val="2"/>
      </rPr>
      <t xml:space="preserve">, dicha cantidad contempla tanto el consumo ordinario esperado para los tres (3) meses como la acumulación generada en el mes agosto producto por la no prestación de servicio. Para efectos de la nueva contratación, resulta técnicamente razonable proyectar una cantidad mínima de 1.430 kg, mediante redondeo, sin perjuicio de considerar un margen adicional ante eventuales incrementos en la operación institucional.
</t>
    </r>
  </si>
  <si>
    <t>DESCRIPCIÓN</t>
  </si>
  <si>
    <t>Kg</t>
  </si>
  <si>
    <t>Servicio integral de lavandería (recolección, clasificación, lavado, higienización, desinfección, secado, planchado, doblado y entrega)</t>
  </si>
  <si>
    <t>Cotización Lavandería Capital</t>
  </si>
  <si>
    <t>Cotización ROBINS MARIO DZEKA RINCON</t>
  </si>
  <si>
    <t>Valor Promedio</t>
  </si>
  <si>
    <t>Valor Total</t>
  </si>
  <si>
    <t>VALOR UNITARIO ($/Kg, IVA incl.)</t>
  </si>
  <si>
    <t>Diferencia Porcentual</t>
  </si>
  <si>
    <t>Diferencia Valores</t>
  </si>
  <si>
    <t>Analisis Cotizaciones: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</si>
</sst>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 &quot;#,##0"/>
  </numFmts>
  <fonts count="31" x14ac:knownFonts="1">
    <font>
      <sz val="11"/>
      <color theme="1"/>
      <name val="Calibri"/>
      <family val="2"/>
      <charset val="1"/>
    </font>
    <font>
      <sz val="10"/>
      <name val="Arial"/>
      <family val="2"/>
    </font>
    <font>
      <b/>
      <sz val="13"/>
      <color rgb="FFFFFFFF"/>
      <name val="Arial"/>
      <family val="2"/>
    </font>
    <font>
      <b/>
      <sz val="11"/>
      <color rgb="FFFFFFFF"/>
      <name val="Arial"/>
      <family val="2"/>
    </font>
    <font>
      <b/>
      <sz val="10"/>
      <color rgb="FF000000"/>
      <name val="Arial"/>
      <family val="2"/>
    </font>
    <font>
      <b/>
      <sz val="10"/>
      <color rgb="FFFFFFFF"/>
      <name val="Arial"/>
      <family val="2"/>
    </font>
    <font>
      <sz val="10"/>
      <color rgb="FF000000"/>
      <name val="Arial"/>
      <family val="2"/>
    </font>
    <font>
      <sz val="9"/>
      <color rgb="FF000000"/>
      <name val="Arial"/>
      <family val="2"/>
    </font>
    <font>
      <i/>
      <sz val="8"/>
      <color rgb="FF000000"/>
      <name val="Arial"/>
      <family val="2"/>
    </font>
    <font>
      <b/>
      <sz val="9"/>
      <color rgb="FFFFFFFF"/>
      <name val="Arial"/>
      <family val="2"/>
    </font>
    <font>
      <b/>
      <sz val="9"/>
      <color rgb="FF000000"/>
      <name val="Arial"/>
      <family val="2"/>
    </font>
    <font>
      <b/>
      <sz val="13"/>
      <color rgb="FF000000"/>
      <name val="Arial"/>
      <family val="2"/>
    </font>
    <font>
      <b/>
      <sz val="11"/>
      <color theme="0"/>
      <name val="Arial"/>
      <family val="2"/>
    </font>
    <font>
      <b/>
      <sz val="9"/>
      <color theme="0"/>
      <name val="Arial"/>
      <family val="2"/>
    </font>
    <font>
      <sz val="9"/>
      <color theme="1"/>
      <name val="Arial"/>
      <family val="2"/>
    </font>
    <font>
      <i/>
      <sz val="9"/>
      <color theme="1"/>
      <name val="Arial"/>
      <family val="2"/>
    </font>
    <font>
      <b/>
      <sz val="9"/>
      <color theme="1"/>
      <name val="Arial"/>
      <family val="2"/>
    </font>
    <font>
      <b/>
      <sz val="10"/>
      <color theme="0"/>
      <name val="Arial"/>
      <family val="2"/>
    </font>
    <font>
      <b/>
      <sz val="9"/>
      <name val="Arial"/>
      <family val="2"/>
    </font>
    <font>
      <sz val="9"/>
      <name val="Arial"/>
      <family val="2"/>
    </font>
    <font>
      <b/>
      <sz val="10"/>
      <name val="Arial"/>
      <family val="2"/>
    </font>
    <font>
      <i/>
      <sz val="9"/>
      <color rgb="FF000000"/>
      <name val="Arial"/>
      <family val="2"/>
    </font>
    <font>
      <b/>
      <i/>
      <sz val="13"/>
      <color rgb="FF000000"/>
      <name val="Arial"/>
      <family val="2"/>
    </font>
    <font>
      <sz val="11"/>
      <color theme="0"/>
      <name val="Calibri"/>
      <family val="2"/>
      <charset val="1"/>
    </font>
    <font>
      <sz val="11"/>
      <color theme="1"/>
      <name val="Calibri"/>
      <family val="2"/>
      <charset val="1"/>
    </font>
    <font>
      <b/>
      <i/>
      <sz val="11"/>
      <color rgb="FFFFFFFF"/>
      <name val="Calibri"/>
      <family val="2"/>
    </font>
    <font>
      <b/>
      <sz val="11"/>
      <color rgb="FF000000"/>
      <name val="Calibri"/>
      <family val="2"/>
    </font>
    <font>
      <sz val="11"/>
      <color rgb="FF000000"/>
      <name val="Calibri"/>
      <family val="2"/>
    </font>
    <font>
      <b/>
      <sz val="11"/>
      <color rgb="FFFFFFFF"/>
      <name val="Calibri"/>
      <family val="2"/>
    </font>
    <font>
      <sz val="11"/>
      <color rgb="FFFFFFFF"/>
      <name val="Calibri"/>
      <family val="2"/>
    </font>
    <font>
      <b/>
      <i/>
      <sz val="11"/>
      <color theme="1"/>
      <name val="Calibri"/>
      <family val="2"/>
    </font>
  </fonts>
  <fills count="25">
    <fill>
      <patternFill patternType="none"/>
    </fill>
    <fill>
      <patternFill patternType="gray125"/>
    </fill>
    <fill>
      <patternFill patternType="solid">
        <fgColor rgb="FFF2F2F2"/>
        <bgColor rgb="FFFFFFFF"/>
      </patternFill>
    </fill>
    <fill>
      <patternFill patternType="solid">
        <fgColor rgb="FFC6E0B4"/>
        <bgColor rgb="FFD9E1F2"/>
      </patternFill>
    </fill>
    <fill>
      <patternFill patternType="solid">
        <fgColor theme="0" tint="-0.499984740745262"/>
        <bgColor rgb="FF404040"/>
      </patternFill>
    </fill>
    <fill>
      <patternFill patternType="solid">
        <fgColor theme="0" tint="-0.499984740745262"/>
        <bgColor rgb="FF1F3864"/>
      </patternFill>
    </fill>
    <fill>
      <patternFill patternType="solid">
        <fgColor theme="0"/>
        <bgColor rgb="FFF2F2F2"/>
      </patternFill>
    </fill>
    <fill>
      <patternFill patternType="solid">
        <fgColor theme="0" tint="-4.9989318521683403E-2"/>
        <bgColor rgb="FFD9E1F2"/>
      </patternFill>
    </fill>
    <fill>
      <patternFill patternType="solid">
        <fgColor theme="0" tint="-4.9989318521683403E-2"/>
        <bgColor indexed="64"/>
      </patternFill>
    </fill>
    <fill>
      <patternFill patternType="solid">
        <fgColor theme="0"/>
        <bgColor rgb="FFFFFFFF"/>
      </patternFill>
    </fill>
    <fill>
      <patternFill patternType="solid">
        <fgColor theme="0" tint="-0.14999847407452621"/>
        <bgColor rgb="FFFFFFFF"/>
      </patternFill>
    </fill>
    <fill>
      <patternFill patternType="solid">
        <fgColor theme="0" tint="-0.14999847407452621"/>
        <bgColor rgb="FFD9E1F2"/>
      </patternFill>
    </fill>
    <fill>
      <patternFill patternType="solid">
        <fgColor theme="0"/>
        <bgColor indexed="64"/>
      </patternFill>
    </fill>
    <fill>
      <patternFill patternType="solid">
        <fgColor theme="0" tint="-4.9989318521683403E-2"/>
        <bgColor rgb="FFF2F2F2"/>
      </patternFill>
    </fill>
    <fill>
      <patternFill patternType="solid">
        <fgColor theme="0" tint="-0.34998626667073579"/>
        <bgColor rgb="FF1F3864"/>
      </patternFill>
    </fill>
    <fill>
      <patternFill patternType="solid">
        <fgColor theme="0" tint="-4.9989318521683403E-2"/>
        <bgColor rgb="FFFFFFFF"/>
      </patternFill>
    </fill>
    <fill>
      <patternFill patternType="solid">
        <fgColor theme="2"/>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theme="0" tint="-0.14999847407452621"/>
        <bgColor rgb="FFF2F2F2"/>
      </patternFill>
    </fill>
    <fill>
      <patternFill patternType="solid">
        <fgColor rgb="FF538DD5"/>
        <bgColor rgb="FF000000"/>
      </patternFill>
    </fill>
    <fill>
      <patternFill patternType="solid">
        <fgColor rgb="FFC5D9F1"/>
        <bgColor rgb="FF000000"/>
      </patternFill>
    </fill>
    <fill>
      <patternFill patternType="solid">
        <fgColor rgb="FFF2F2F2"/>
        <bgColor rgb="FF000000"/>
      </patternFill>
    </fill>
    <fill>
      <patternFill patternType="solid">
        <fgColor rgb="FFFFFFFF"/>
        <bgColor rgb="FF000000"/>
      </patternFill>
    </fill>
    <fill>
      <patternFill patternType="solid">
        <fgColor theme="3" tint="0.39997558519241921"/>
        <bgColor indexed="64"/>
      </patternFill>
    </fill>
  </fills>
  <borders count="60">
    <border>
      <left/>
      <right/>
      <top/>
      <bottom/>
      <diagonal/>
    </border>
    <border>
      <left style="medium">
        <color rgb="FF404040"/>
      </left>
      <right style="medium">
        <color rgb="FF404040"/>
      </right>
      <top style="medium">
        <color rgb="FF404040"/>
      </top>
      <bottom style="medium">
        <color rgb="FF404040"/>
      </bottom>
      <diagonal/>
    </border>
    <border>
      <left style="thin">
        <color rgb="FF808080"/>
      </left>
      <right style="thin">
        <color rgb="FF808080"/>
      </right>
      <top style="thin">
        <color rgb="FF808080"/>
      </top>
      <bottom style="thin">
        <color rgb="FF808080"/>
      </bottom>
      <diagonal/>
    </border>
    <border>
      <left style="medium">
        <color indexed="64"/>
      </left>
      <right style="thin">
        <color rgb="FF808080"/>
      </right>
      <top style="medium">
        <color indexed="64"/>
      </top>
      <bottom style="thin">
        <color rgb="FF808080"/>
      </bottom>
      <diagonal/>
    </border>
    <border>
      <left style="thin">
        <color rgb="FF808080"/>
      </left>
      <right style="thin">
        <color rgb="FF808080"/>
      </right>
      <top style="medium">
        <color indexed="64"/>
      </top>
      <bottom style="thin">
        <color rgb="FF808080"/>
      </bottom>
      <diagonal/>
    </border>
    <border>
      <left style="thin">
        <color rgb="FF808080"/>
      </left>
      <right style="medium">
        <color indexed="64"/>
      </right>
      <top style="medium">
        <color indexed="64"/>
      </top>
      <bottom style="thin">
        <color rgb="FF808080"/>
      </bottom>
      <diagonal/>
    </border>
    <border>
      <left style="medium">
        <color indexed="64"/>
      </left>
      <right style="thin">
        <color rgb="FF808080"/>
      </right>
      <top style="thin">
        <color rgb="FF808080"/>
      </top>
      <bottom style="medium">
        <color indexed="64"/>
      </bottom>
      <diagonal/>
    </border>
    <border>
      <left style="thin">
        <color rgb="FF808080"/>
      </left>
      <right style="thin">
        <color rgb="FF808080"/>
      </right>
      <top style="thin">
        <color rgb="FF808080"/>
      </top>
      <bottom style="medium">
        <color indexed="64"/>
      </bottom>
      <diagonal/>
    </border>
    <border>
      <left style="thin">
        <color rgb="FF808080"/>
      </left>
      <right style="medium">
        <color indexed="64"/>
      </right>
      <top style="thin">
        <color rgb="FF808080"/>
      </top>
      <bottom style="medium">
        <color indexed="64"/>
      </bottom>
      <diagonal/>
    </border>
    <border>
      <left/>
      <right style="medium">
        <color indexed="64"/>
      </right>
      <top/>
      <bottom/>
      <diagonal/>
    </border>
    <border>
      <left/>
      <right style="thin">
        <color rgb="FF808080"/>
      </right>
      <top style="medium">
        <color indexed="64"/>
      </top>
      <bottom style="thin">
        <color rgb="FF808080"/>
      </bottom>
      <diagonal/>
    </border>
    <border>
      <left/>
      <right style="thin">
        <color rgb="FF808080"/>
      </right>
      <top style="thin">
        <color rgb="FF808080"/>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rgb="FF808080"/>
      </left>
      <right style="thin">
        <color rgb="FF808080"/>
      </right>
      <top style="thin">
        <color rgb="FF80808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808080"/>
      </right>
      <top style="thin">
        <color rgb="FF808080"/>
      </top>
      <bottom style="thin">
        <color rgb="FF808080"/>
      </bottom>
      <diagonal/>
    </border>
    <border>
      <left style="thin">
        <color rgb="FF808080"/>
      </left>
      <right style="medium">
        <color indexed="64"/>
      </right>
      <top style="thin">
        <color rgb="FF808080"/>
      </top>
      <bottom style="thin">
        <color rgb="FF808080"/>
      </bottom>
      <diagonal/>
    </border>
    <border>
      <left style="medium">
        <color indexed="64"/>
      </left>
      <right style="thin">
        <color rgb="FF808080"/>
      </right>
      <top style="medium">
        <color indexed="64"/>
      </top>
      <bottom style="medium">
        <color indexed="64"/>
      </bottom>
      <diagonal/>
    </border>
    <border>
      <left style="thin">
        <color rgb="FF808080"/>
      </left>
      <right style="thin">
        <color rgb="FF808080"/>
      </right>
      <top style="medium">
        <color indexed="64"/>
      </top>
      <bottom style="medium">
        <color indexed="64"/>
      </bottom>
      <diagonal/>
    </border>
    <border>
      <left style="thin">
        <color rgb="FF808080"/>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rgb="FF808080"/>
      </right>
      <top style="thin">
        <color rgb="FF808080"/>
      </top>
      <bottom/>
      <diagonal/>
    </border>
    <border>
      <left style="thin">
        <color rgb="FF808080"/>
      </left>
      <right style="medium">
        <color indexed="64"/>
      </right>
      <top style="thin">
        <color rgb="FF808080"/>
      </top>
      <bottom/>
      <diagonal/>
    </border>
    <border>
      <left style="medium">
        <color indexed="64"/>
      </left>
      <right style="thin">
        <color rgb="FF808080"/>
      </right>
      <top/>
      <bottom style="medium">
        <color indexed="64"/>
      </bottom>
      <diagonal/>
    </border>
    <border>
      <left style="thin">
        <color rgb="FF808080"/>
      </left>
      <right style="thin">
        <color rgb="FF808080"/>
      </right>
      <top/>
      <bottom style="medium">
        <color indexed="64"/>
      </bottom>
      <diagonal/>
    </border>
    <border>
      <left style="thin">
        <color rgb="FF808080"/>
      </left>
      <right style="medium">
        <color indexed="64"/>
      </right>
      <top/>
      <bottom style="medium">
        <color indexed="64"/>
      </bottom>
      <diagonal/>
    </border>
    <border>
      <left style="medium">
        <color indexed="64"/>
      </left>
      <right style="medium">
        <color rgb="FF404040"/>
      </right>
      <top style="medium">
        <color indexed="64"/>
      </top>
      <bottom style="medium">
        <color rgb="FF404040"/>
      </bottom>
      <diagonal/>
    </border>
    <border>
      <left style="medium">
        <color rgb="FF404040"/>
      </left>
      <right style="medium">
        <color rgb="FF404040"/>
      </right>
      <top style="medium">
        <color indexed="64"/>
      </top>
      <bottom style="medium">
        <color rgb="FF404040"/>
      </bottom>
      <diagonal/>
    </border>
    <border>
      <left style="medium">
        <color rgb="FF404040"/>
      </left>
      <right style="medium">
        <color indexed="64"/>
      </right>
      <top style="medium">
        <color indexed="64"/>
      </top>
      <bottom style="medium">
        <color rgb="FF404040"/>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medium">
        <color rgb="FF000000"/>
      </bottom>
      <diagonal/>
    </border>
    <border>
      <left style="thin">
        <color indexed="64"/>
      </left>
      <right style="medium">
        <color indexed="64"/>
      </right>
      <top/>
      <bottom/>
      <diagonal/>
    </border>
    <border>
      <left style="medium">
        <color theme="1"/>
      </left>
      <right/>
      <top style="medium">
        <color theme="1"/>
      </top>
      <bottom/>
      <diagonal/>
    </border>
    <border>
      <left/>
      <right/>
      <top style="medium">
        <color theme="1"/>
      </top>
      <bottom/>
      <diagonal/>
    </border>
    <border>
      <left style="thin">
        <color theme="0" tint="-0.249977111117893"/>
      </left>
      <right style="thin">
        <color theme="0" tint="-0.249977111117893"/>
      </right>
      <top style="medium">
        <color theme="1"/>
      </top>
      <bottom style="thin">
        <color theme="0" tint="-0.249977111117893"/>
      </bottom>
      <diagonal/>
    </border>
    <border>
      <left/>
      <right style="medium">
        <color theme="1"/>
      </right>
      <top style="medium">
        <color theme="1"/>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thin">
        <color theme="0" tint="-0.249977111117893"/>
      </left>
      <right style="thin">
        <color theme="0" tint="-0.249977111117893"/>
      </right>
      <top style="thin">
        <color theme="0" tint="-0.249977111117893"/>
      </top>
      <bottom style="medium">
        <color theme="1"/>
      </bottom>
      <diagonal/>
    </border>
    <border>
      <left style="medium">
        <color theme="1"/>
      </left>
      <right style="thin">
        <color theme="0" tint="-0.249977111117893"/>
      </right>
      <top style="medium">
        <color theme="1"/>
      </top>
      <bottom style="medium">
        <color theme="1"/>
      </bottom>
      <diagonal/>
    </border>
    <border>
      <left style="thin">
        <color theme="0" tint="-0.249977111117893"/>
      </left>
      <right style="thin">
        <color theme="0" tint="-0.249977111117893"/>
      </right>
      <top style="medium">
        <color theme="1"/>
      </top>
      <bottom style="medium">
        <color theme="1"/>
      </bottom>
      <diagonal/>
    </border>
    <border>
      <left style="thin">
        <color theme="0" tint="-0.249977111117893"/>
      </left>
      <right style="medium">
        <color theme="1"/>
      </right>
      <top style="medium">
        <color theme="1"/>
      </top>
      <bottom style="medium">
        <color theme="1"/>
      </bottom>
      <diagonal/>
    </border>
  </borders>
  <cellStyleXfs count="2">
    <xf numFmtId="0" fontId="0" fillId="0" borderId="0"/>
    <xf numFmtId="9" fontId="24" fillId="0" borderId="0" applyFont="0" applyFill="0" applyBorder="0" applyAlignment="0" applyProtection="0"/>
  </cellStyleXfs>
  <cellXfs count="146">
    <xf numFmtId="0" fontId="0" fillId="0" borderId="0" xfId="0"/>
    <xf numFmtId="0" fontId="7" fillId="0" borderId="2" xfId="0" applyFont="1" applyBorder="1" applyAlignment="1">
      <alignment horizontal="left" vertical="center" wrapText="1"/>
    </xf>
    <xf numFmtId="164" fontId="7" fillId="0" borderId="2" xfId="0" applyNumberFormat="1" applyFont="1" applyBorder="1" applyAlignment="1">
      <alignment horizontal="center" vertical="center" wrapText="1"/>
    </xf>
    <xf numFmtId="0" fontId="10" fillId="0" borderId="0" xfId="0" applyFont="1" applyAlignment="1">
      <alignment horizontal="left" vertical="center" wrapText="1"/>
    </xf>
    <xf numFmtId="0" fontId="8" fillId="0" borderId="0" xfId="0" applyFont="1" applyAlignment="1">
      <alignment horizontal="right" vertical="center"/>
    </xf>
    <xf numFmtId="2" fontId="7" fillId="0" borderId="2" xfId="0" applyNumberFormat="1" applyFont="1" applyBorder="1" applyAlignment="1">
      <alignment horizontal="center" vertical="center" wrapText="1"/>
    </xf>
    <xf numFmtId="0" fontId="8" fillId="0" borderId="0" xfId="0" applyFont="1"/>
    <xf numFmtId="0" fontId="9" fillId="5" borderId="2" xfId="0" applyFont="1" applyFill="1" applyBorder="1" applyAlignment="1">
      <alignment horizontal="center" vertical="center" wrapText="1"/>
    </xf>
    <xf numFmtId="0" fontId="13" fillId="5" borderId="4" xfId="0" applyFont="1" applyFill="1" applyBorder="1" applyAlignment="1">
      <alignment horizontal="center" vertical="center" wrapText="1"/>
    </xf>
    <xf numFmtId="0" fontId="13" fillId="5" borderId="5" xfId="0" applyFont="1" applyFill="1" applyBorder="1" applyAlignment="1">
      <alignment horizontal="center" vertical="center" wrapText="1"/>
    </xf>
    <xf numFmtId="10" fontId="14" fillId="6" borderId="7" xfId="0" applyNumberFormat="1" applyFont="1" applyFill="1" applyBorder="1" applyAlignment="1">
      <alignment horizontal="center" vertical="center" wrapText="1"/>
    </xf>
    <xf numFmtId="10" fontId="14" fillId="6" borderId="8" xfId="0" applyNumberFormat="1" applyFont="1" applyFill="1" applyBorder="1" applyAlignment="1">
      <alignment horizontal="center" vertical="center" wrapText="1"/>
    </xf>
    <xf numFmtId="0" fontId="13" fillId="5" borderId="10" xfId="0" applyFont="1" applyFill="1" applyBorder="1" applyAlignment="1">
      <alignment horizontal="center" vertical="center" wrapText="1"/>
    </xf>
    <xf numFmtId="10" fontId="14" fillId="6" borderId="11" xfId="0" applyNumberFormat="1" applyFont="1" applyFill="1" applyBorder="1" applyAlignment="1">
      <alignment horizontal="center" vertical="center" wrapText="1"/>
    </xf>
    <xf numFmtId="1" fontId="7"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0" fontId="13" fillId="5" borderId="22" xfId="0" applyFont="1" applyFill="1" applyBorder="1" applyAlignment="1">
      <alignment horizontal="center" vertical="center" wrapText="1"/>
    </xf>
    <xf numFmtId="0" fontId="13" fillId="5" borderId="23" xfId="0" applyFont="1" applyFill="1" applyBorder="1" applyAlignment="1">
      <alignment horizontal="center" vertical="center" wrapText="1"/>
    </xf>
    <xf numFmtId="0" fontId="13" fillId="5" borderId="24" xfId="0" applyFont="1" applyFill="1" applyBorder="1" applyAlignment="1">
      <alignment horizontal="center" vertical="center" wrapText="1"/>
    </xf>
    <xf numFmtId="164" fontId="19" fillId="7" borderId="9" xfId="0" applyNumberFormat="1" applyFont="1" applyFill="1" applyBorder="1" applyAlignment="1">
      <alignment horizontal="center" vertical="center" wrapText="1"/>
    </xf>
    <xf numFmtId="0" fontId="10" fillId="8" borderId="18" xfId="0" applyFont="1" applyFill="1" applyBorder="1" applyAlignment="1">
      <alignment horizontal="center" vertical="center" wrapText="1"/>
    </xf>
    <xf numFmtId="164" fontId="18" fillId="0" borderId="0" xfId="0" applyNumberFormat="1" applyFont="1" applyAlignment="1">
      <alignment horizontal="center" vertical="center" wrapText="1"/>
    </xf>
    <xf numFmtId="164" fontId="19" fillId="11" borderId="9" xfId="0" applyNumberFormat="1" applyFont="1" applyFill="1" applyBorder="1" applyAlignment="1">
      <alignment horizontal="center" vertical="center" wrapText="1"/>
    </xf>
    <xf numFmtId="164" fontId="20" fillId="11" borderId="21" xfId="0" applyNumberFormat="1" applyFont="1" applyFill="1" applyBorder="1" applyAlignment="1">
      <alignment horizontal="center" vertical="center" wrapText="1"/>
    </xf>
    <xf numFmtId="0" fontId="0" fillId="12" borderId="0" xfId="0" applyFill="1"/>
    <xf numFmtId="0" fontId="10" fillId="12" borderId="0" xfId="0" applyFont="1" applyFill="1" applyAlignment="1">
      <alignment horizontal="right" vertical="center" wrapText="1"/>
    </xf>
    <xf numFmtId="164" fontId="10" fillId="9" borderId="37" xfId="0" applyNumberFormat="1" applyFont="1" applyFill="1" applyBorder="1" applyAlignment="1">
      <alignment horizontal="center" vertical="center" wrapText="1"/>
    </xf>
    <xf numFmtId="164" fontId="10" fillId="9" borderId="34" xfId="0" applyNumberFormat="1" applyFont="1" applyFill="1" applyBorder="1" applyAlignment="1">
      <alignment horizontal="center" vertical="center" wrapText="1"/>
    </xf>
    <xf numFmtId="164" fontId="10" fillId="10" borderId="29" xfId="0" applyNumberFormat="1" applyFont="1" applyFill="1" applyBorder="1" applyAlignment="1">
      <alignment horizontal="center" vertical="center" wrapText="1"/>
    </xf>
    <xf numFmtId="0" fontId="9" fillId="14" borderId="2" xfId="0" applyFont="1" applyFill="1" applyBorder="1" applyAlignment="1">
      <alignment horizontal="center" vertical="center" wrapText="1"/>
    </xf>
    <xf numFmtId="164" fontId="14" fillId="13" borderId="2" xfId="0" applyNumberFormat="1" applyFont="1" applyFill="1" applyBorder="1" applyAlignment="1">
      <alignment horizontal="center" vertical="center" wrapText="1"/>
    </xf>
    <xf numFmtId="3" fontId="14" fillId="13" borderId="2" xfId="0" applyNumberFormat="1" applyFont="1" applyFill="1" applyBorder="1" applyAlignment="1">
      <alignment horizontal="center" vertical="center" wrapText="1"/>
    </xf>
    <xf numFmtId="0" fontId="9" fillId="14" borderId="25" xfId="0" applyFont="1" applyFill="1" applyBorder="1" applyAlignment="1">
      <alignment horizontal="center" vertical="center" wrapText="1"/>
    </xf>
    <xf numFmtId="0" fontId="9" fillId="14" borderId="26" xfId="0" applyFont="1" applyFill="1" applyBorder="1" applyAlignment="1">
      <alignment horizontal="center" vertical="center" wrapText="1"/>
    </xf>
    <xf numFmtId="0" fontId="10" fillId="0" borderId="25" xfId="0" applyFont="1" applyBorder="1" applyAlignment="1">
      <alignment horizontal="center" vertical="center" wrapText="1"/>
    </xf>
    <xf numFmtId="0" fontId="10" fillId="0" borderId="6" xfId="0" applyFont="1" applyBorder="1" applyAlignment="1">
      <alignment horizontal="center" vertical="center" wrapText="1"/>
    </xf>
    <xf numFmtId="0" fontId="7" fillId="0" borderId="7" xfId="0" applyFont="1" applyBorder="1" applyAlignment="1">
      <alignment horizontal="left" vertical="center" wrapText="1"/>
    </xf>
    <xf numFmtId="164" fontId="14" fillId="13" borderId="7" xfId="0" applyNumberFormat="1" applyFont="1" applyFill="1" applyBorder="1" applyAlignment="1">
      <alignment horizontal="center" vertical="center" wrapText="1"/>
    </xf>
    <xf numFmtId="3" fontId="14" fillId="13" borderId="7" xfId="0" applyNumberFormat="1" applyFont="1" applyFill="1" applyBorder="1" applyAlignment="1">
      <alignment horizontal="center" vertical="center" wrapText="1"/>
    </xf>
    <xf numFmtId="164" fontId="7" fillId="0" borderId="7" xfId="0" applyNumberFormat="1" applyFont="1" applyBorder="1" applyAlignment="1">
      <alignment horizontal="center" vertical="center" wrapText="1"/>
    </xf>
    <xf numFmtId="1" fontId="9" fillId="5" borderId="2" xfId="0" applyNumberFormat="1" applyFont="1" applyFill="1" applyBorder="1" applyAlignment="1">
      <alignment horizontal="center" vertical="center" wrapText="1"/>
    </xf>
    <xf numFmtId="0" fontId="7" fillId="8" borderId="2"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7" fillId="9" borderId="2" xfId="0" applyFont="1" applyFill="1" applyBorder="1" applyAlignment="1">
      <alignment horizontal="left" vertical="center" wrapText="1"/>
    </xf>
    <xf numFmtId="0" fontId="7" fillId="9"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7" fillId="9" borderId="26" xfId="0" applyFont="1" applyFill="1" applyBorder="1" applyAlignment="1">
      <alignment horizontal="center" vertical="center" wrapText="1"/>
    </xf>
    <xf numFmtId="0" fontId="7" fillId="9" borderId="7" xfId="0" applyFont="1" applyFill="1" applyBorder="1" applyAlignment="1">
      <alignment horizontal="left" vertical="center" wrapText="1"/>
    </xf>
    <xf numFmtId="0" fontId="7" fillId="9" borderId="8" xfId="0" applyFont="1" applyFill="1" applyBorder="1" applyAlignment="1">
      <alignment horizontal="center" vertical="center" wrapText="1"/>
    </xf>
    <xf numFmtId="0" fontId="7" fillId="9" borderId="7" xfId="0" applyFont="1" applyFill="1" applyBorder="1" applyAlignment="1">
      <alignment horizontal="center" vertical="center" wrapText="1"/>
    </xf>
    <xf numFmtId="1" fontId="7" fillId="15" borderId="25" xfId="0" applyNumberFormat="1" applyFont="1" applyFill="1" applyBorder="1" applyAlignment="1">
      <alignment horizontal="center" vertical="center" wrapText="1"/>
    </xf>
    <xf numFmtId="1" fontId="7" fillId="15" borderId="6" xfId="0" applyNumberFormat="1" applyFont="1" applyFill="1" applyBorder="1" applyAlignment="1">
      <alignment horizontal="center" vertical="center" wrapText="1"/>
    </xf>
    <xf numFmtId="164" fontId="7" fillId="15" borderId="2" xfId="0" applyNumberFormat="1" applyFont="1" applyFill="1" applyBorder="1" applyAlignment="1">
      <alignment horizontal="center" vertical="center" wrapText="1"/>
    </xf>
    <xf numFmtId="164" fontId="7" fillId="15" borderId="7" xfId="0" applyNumberFormat="1" applyFont="1" applyFill="1" applyBorder="1" applyAlignment="1">
      <alignment horizontal="center" vertical="center" wrapText="1"/>
    </xf>
    <xf numFmtId="0" fontId="7" fillId="9" borderId="0" xfId="0" applyFont="1" applyFill="1" applyAlignment="1">
      <alignment horizontal="center" vertical="center" wrapText="1"/>
    </xf>
    <xf numFmtId="0" fontId="7" fillId="9" borderId="0" xfId="0" applyFont="1" applyFill="1" applyAlignment="1">
      <alignment horizontal="left" vertical="center" wrapText="1"/>
    </xf>
    <xf numFmtId="164" fontId="7" fillId="15" borderId="0" xfId="0" applyNumberFormat="1" applyFont="1" applyFill="1" applyAlignment="1">
      <alignment horizontal="center" vertical="center" wrapText="1"/>
    </xf>
    <xf numFmtId="1" fontId="7" fillId="9" borderId="0" xfId="0" applyNumberFormat="1" applyFont="1" applyFill="1" applyAlignment="1">
      <alignment horizontal="center" vertical="center" wrapText="1"/>
    </xf>
    <xf numFmtId="0" fontId="8" fillId="17" borderId="0" xfId="0" applyFont="1" applyFill="1"/>
    <xf numFmtId="0" fontId="13" fillId="18" borderId="0" xfId="0" applyFont="1" applyFill="1" applyAlignment="1">
      <alignment horizontal="left" vertical="center" wrapText="1"/>
    </xf>
    <xf numFmtId="0" fontId="23" fillId="18" borderId="0" xfId="0" applyFont="1" applyFill="1"/>
    <xf numFmtId="0" fontId="17" fillId="18" borderId="0" xfId="0" applyFont="1" applyFill="1"/>
    <xf numFmtId="0" fontId="10" fillId="19" borderId="2" xfId="0" applyFont="1" applyFill="1" applyBorder="1" applyAlignment="1">
      <alignment horizontal="left" vertical="center" wrapText="1"/>
    </xf>
    <xf numFmtId="2" fontId="10" fillId="19" borderId="2" xfId="0" applyNumberFormat="1" applyFont="1" applyFill="1" applyBorder="1" applyAlignment="1">
      <alignment horizontal="center" vertical="center" wrapText="1"/>
    </xf>
    <xf numFmtId="0" fontId="0" fillId="17" borderId="0" xfId="0" applyFill="1"/>
    <xf numFmtId="0" fontId="25" fillId="20" borderId="44" xfId="0" applyFont="1" applyFill="1" applyBorder="1" applyAlignment="1">
      <alignment horizontal="center"/>
    </xf>
    <xf numFmtId="0" fontId="25" fillId="20" borderId="45" xfId="0" applyFont="1" applyFill="1" applyBorder="1" applyAlignment="1">
      <alignment horizontal="center"/>
    </xf>
    <xf numFmtId="0" fontId="25" fillId="20" borderId="46" xfId="0" applyFont="1" applyFill="1" applyBorder="1" applyAlignment="1">
      <alignment horizontal="center" wrapText="1"/>
    </xf>
    <xf numFmtId="0" fontId="26" fillId="21" borderId="18" xfId="0" applyFont="1" applyFill="1" applyBorder="1" applyAlignment="1">
      <alignment horizontal="center"/>
    </xf>
    <xf numFmtId="0" fontId="27" fillId="21" borderId="0" xfId="0" applyFont="1" applyFill="1" applyAlignment="1">
      <alignment horizontal="center"/>
    </xf>
    <xf numFmtId="0" fontId="26" fillId="23" borderId="18" xfId="0" applyFont="1" applyFill="1" applyBorder="1" applyAlignment="1">
      <alignment horizontal="center"/>
    </xf>
    <xf numFmtId="0" fontId="27" fillId="23" borderId="0" xfId="0" applyFont="1" applyFill="1" applyAlignment="1">
      <alignment horizontal="center"/>
    </xf>
    <xf numFmtId="0" fontId="28" fillId="20" borderId="19" xfId="0" applyFont="1" applyFill="1" applyBorder="1" applyAlignment="1">
      <alignment horizontal="center"/>
    </xf>
    <xf numFmtId="0" fontId="26" fillId="21" borderId="20" xfId="0" applyFont="1" applyFill="1" applyBorder="1" applyAlignment="1">
      <alignment horizontal="center"/>
    </xf>
    <xf numFmtId="0" fontId="25" fillId="20" borderId="44" xfId="0" applyFont="1" applyFill="1" applyBorder="1" applyAlignment="1">
      <alignment horizontal="center" vertical="center"/>
    </xf>
    <xf numFmtId="0" fontId="25" fillId="20" borderId="45" xfId="0" applyFont="1" applyFill="1" applyBorder="1" applyAlignment="1">
      <alignment horizontal="center" vertical="center" wrapText="1"/>
    </xf>
    <xf numFmtId="0" fontId="25" fillId="20" borderId="46" xfId="0" applyFont="1" applyFill="1" applyBorder="1" applyAlignment="1">
      <alignment horizontal="center" vertical="center" wrapText="1"/>
    </xf>
    <xf numFmtId="0" fontId="27" fillId="21" borderId="9" xfId="0" applyFont="1" applyFill="1" applyBorder="1" applyAlignment="1">
      <alignment horizontal="center"/>
    </xf>
    <xf numFmtId="0" fontId="26" fillId="0" borderId="18" xfId="0" applyFont="1" applyBorder="1" applyAlignment="1">
      <alignment horizontal="center"/>
    </xf>
    <xf numFmtId="0" fontId="27" fillId="0" borderId="0" xfId="0" applyFont="1" applyAlignment="1">
      <alignment horizontal="center"/>
    </xf>
    <xf numFmtId="0" fontId="27" fillId="0" borderId="9" xfId="0" applyFont="1" applyBorder="1" applyAlignment="1">
      <alignment horizontal="center"/>
    </xf>
    <xf numFmtId="0" fontId="28" fillId="20" borderId="30" xfId="0" applyFont="1" applyFill="1" applyBorder="1" applyAlignment="1">
      <alignment horizontal="center"/>
    </xf>
    <xf numFmtId="0" fontId="29" fillId="20" borderId="31" xfId="0" applyFont="1" applyFill="1" applyBorder="1" applyAlignment="1">
      <alignment horizontal="center"/>
    </xf>
    <xf numFmtId="0" fontId="28" fillId="20" borderId="32" xfId="0" applyFont="1" applyFill="1" applyBorder="1" applyAlignment="1">
      <alignment horizontal="center"/>
    </xf>
    <xf numFmtId="0" fontId="8" fillId="16" borderId="41" xfId="0" applyFont="1" applyFill="1" applyBorder="1" applyAlignment="1">
      <alignment horizontal="left" vertical="center" wrapText="1"/>
    </xf>
    <xf numFmtId="0" fontId="8" fillId="16" borderId="0" xfId="0" applyFont="1" applyFill="1" applyAlignment="1">
      <alignment horizontal="left" vertical="center" wrapText="1"/>
    </xf>
    <xf numFmtId="0" fontId="8" fillId="16" borderId="43"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5" fillId="5" borderId="15" xfId="0" applyFont="1" applyFill="1" applyBorder="1" applyAlignment="1">
      <alignment horizontal="left" vertical="center" wrapText="1"/>
    </xf>
    <xf numFmtId="0" fontId="5" fillId="5" borderId="16" xfId="0" applyFont="1" applyFill="1" applyBorder="1" applyAlignment="1">
      <alignment horizontal="left" vertical="center" wrapText="1"/>
    </xf>
    <xf numFmtId="0" fontId="5" fillId="5" borderId="17"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3" fillId="14"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8" fillId="17" borderId="41" xfId="0" applyFont="1" applyFill="1" applyBorder="1" applyAlignment="1">
      <alignment horizontal="center" vertical="center" wrapText="1"/>
    </xf>
    <xf numFmtId="0" fontId="8" fillId="17" borderId="0" xfId="0" applyFont="1" applyFill="1" applyAlignment="1">
      <alignment horizontal="center" vertical="center" wrapText="1"/>
    </xf>
    <xf numFmtId="0" fontId="8" fillId="17" borderId="43" xfId="0" applyFont="1" applyFill="1" applyBorder="1" applyAlignment="1">
      <alignment horizontal="center" vertical="center" wrapText="1"/>
    </xf>
    <xf numFmtId="0" fontId="3" fillId="4" borderId="38" xfId="0" applyFont="1" applyFill="1" applyBorder="1" applyAlignment="1">
      <alignment horizontal="center" vertical="center" wrapText="1"/>
    </xf>
    <xf numFmtId="0" fontId="3" fillId="4" borderId="39" xfId="0" applyFont="1" applyFill="1" applyBorder="1" applyAlignment="1">
      <alignment horizontal="center" vertical="center" wrapText="1"/>
    </xf>
    <xf numFmtId="0" fontId="3" fillId="4" borderId="40" xfId="0" applyFont="1" applyFill="1" applyBorder="1" applyAlignment="1">
      <alignment horizontal="center" vertical="center" wrapText="1"/>
    </xf>
    <xf numFmtId="164" fontId="11" fillId="7" borderId="2" xfId="0" applyNumberFormat="1" applyFont="1" applyFill="1" applyBorder="1" applyAlignment="1">
      <alignment horizontal="center" vertical="center" wrapText="1"/>
    </xf>
    <xf numFmtId="164" fontId="11" fillId="7" borderId="7" xfId="0" applyNumberFormat="1" applyFont="1" applyFill="1" applyBorder="1" applyAlignment="1">
      <alignment horizontal="center" vertical="center" wrapText="1"/>
    </xf>
    <xf numFmtId="0" fontId="21" fillId="0" borderId="26" xfId="0" applyFont="1" applyBorder="1" applyAlignment="1">
      <alignment horizontal="center" vertical="center" wrapText="1"/>
    </xf>
    <xf numFmtId="164" fontId="22" fillId="3" borderId="26" xfId="0" applyNumberFormat="1" applyFont="1" applyFill="1" applyBorder="1" applyAlignment="1">
      <alignment horizontal="center" vertical="center" wrapText="1"/>
    </xf>
    <xf numFmtId="164" fontId="22" fillId="3" borderId="8" xfId="0" applyNumberFormat="1" applyFont="1" applyFill="1" applyBorder="1" applyAlignment="1">
      <alignment horizontal="center" vertical="center" wrapText="1"/>
    </xf>
    <xf numFmtId="0" fontId="8" fillId="17" borderId="42" xfId="0" applyFont="1" applyFill="1" applyBorder="1" applyAlignment="1">
      <alignment horizontal="left" vertical="center" wrapText="1"/>
    </xf>
    <xf numFmtId="0" fontId="7" fillId="10" borderId="27" xfId="0" applyFont="1" applyFill="1" applyBorder="1" applyAlignment="1">
      <alignment horizontal="left" vertical="center" wrapText="1"/>
    </xf>
    <xf numFmtId="0" fontId="7" fillId="10" borderId="28" xfId="0" applyFont="1" applyFill="1" applyBorder="1" applyAlignment="1">
      <alignment horizontal="left" vertical="center" wrapText="1"/>
    </xf>
    <xf numFmtId="0" fontId="7" fillId="9" borderId="35" xfId="0" applyFont="1" applyFill="1" applyBorder="1" applyAlignment="1">
      <alignment horizontal="left" vertical="center" wrapText="1"/>
    </xf>
    <xf numFmtId="0" fontId="7" fillId="9" borderId="36" xfId="0" applyFont="1" applyFill="1" applyBorder="1" applyAlignment="1">
      <alignment horizontal="left" vertical="center" wrapText="1"/>
    </xf>
    <xf numFmtId="0" fontId="15" fillId="0" borderId="12" xfId="0" applyFont="1" applyBorder="1" applyAlignment="1">
      <alignment horizontal="center" vertical="center" wrapText="1"/>
    </xf>
    <xf numFmtId="0" fontId="15" fillId="0" borderId="13" xfId="0" applyFont="1" applyBorder="1" applyAlignment="1">
      <alignment horizontal="center" vertical="center" wrapText="1"/>
    </xf>
    <xf numFmtId="0" fontId="8" fillId="17" borderId="41" xfId="0" applyFont="1" applyFill="1" applyBorder="1" applyAlignment="1">
      <alignment horizontal="left" vertical="center" wrapText="1"/>
    </xf>
    <xf numFmtId="0" fontId="8" fillId="17" borderId="43"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8" fillId="0" borderId="0" xfId="0" applyFont="1" applyAlignment="1">
      <alignment horizontal="left" vertical="center" wrapText="1"/>
    </xf>
    <xf numFmtId="0" fontId="17" fillId="4" borderId="19" xfId="0" applyFont="1" applyFill="1" applyBorder="1" applyAlignment="1">
      <alignment horizontal="right" vertical="center" wrapText="1"/>
    </xf>
    <xf numFmtId="0" fontId="17" fillId="4" borderId="20" xfId="0" applyFont="1" applyFill="1" applyBorder="1" applyAlignment="1">
      <alignment horizontal="right" vertical="center" wrapText="1"/>
    </xf>
    <xf numFmtId="0" fontId="7" fillId="9" borderId="33" xfId="0" applyFont="1" applyFill="1" applyBorder="1" applyAlignment="1">
      <alignment horizontal="left" vertical="center" wrapText="1"/>
    </xf>
    <xf numFmtId="0" fontId="7" fillId="9" borderId="14" xfId="0" applyFont="1" applyFill="1" applyBorder="1" applyAlignment="1">
      <alignment horizontal="left" vertical="center" wrapText="1"/>
    </xf>
    <xf numFmtId="0" fontId="26" fillId="22" borderId="48" xfId="0" applyFont="1" applyFill="1" applyBorder="1" applyAlignment="1">
      <alignment horizontal="center" vertical="center"/>
    </xf>
    <xf numFmtId="0" fontId="26" fillId="22" borderId="47" xfId="0" applyFont="1" applyFill="1" applyBorder="1" applyAlignment="1">
      <alignment horizontal="center"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9" fillId="24" borderId="49" xfId="0" applyFont="1" applyFill="1" applyBorder="1" applyAlignment="1">
      <alignment horizontal="center" vertical="center" wrapText="1"/>
    </xf>
    <xf numFmtId="0" fontId="9" fillId="24" borderId="50" xfId="0" applyFont="1" applyFill="1" applyBorder="1" applyAlignment="1">
      <alignment horizontal="center" vertical="center"/>
    </xf>
    <xf numFmtId="0" fontId="9" fillId="24" borderId="51" xfId="0" applyFont="1" applyFill="1" applyBorder="1" applyAlignment="1">
      <alignment horizontal="center" vertical="center" wrapText="1"/>
    </xf>
    <xf numFmtId="0" fontId="0" fillId="24" borderId="52" xfId="0" applyFill="1" applyBorder="1" applyAlignment="1">
      <alignment vertical="center"/>
    </xf>
    <xf numFmtId="0" fontId="7" fillId="0" borderId="53" xfId="0" applyFont="1" applyBorder="1" applyAlignment="1">
      <alignment horizontal="left" vertical="center" wrapText="1"/>
    </xf>
    <xf numFmtId="0" fontId="16" fillId="13" borderId="54" xfId="0" applyFont="1" applyFill="1" applyBorder="1" applyAlignment="1">
      <alignment horizontal="center" vertical="center" wrapText="1"/>
    </xf>
    <xf numFmtId="164" fontId="7" fillId="8" borderId="54" xfId="0" applyNumberFormat="1" applyFont="1" applyFill="1" applyBorder="1" applyAlignment="1">
      <alignment horizontal="center" vertical="center" wrapText="1"/>
    </xf>
    <xf numFmtId="0" fontId="9" fillId="24" borderId="53" xfId="0" applyFont="1" applyFill="1" applyBorder="1" applyAlignment="1">
      <alignment horizontal="center" vertical="center" wrapText="1"/>
    </xf>
    <xf numFmtId="0" fontId="9" fillId="24" borderId="54" xfId="0" applyFont="1" applyFill="1" applyBorder="1" applyAlignment="1">
      <alignment horizontal="center" vertical="center"/>
    </xf>
    <xf numFmtId="0" fontId="9" fillId="24" borderId="56" xfId="0" applyFont="1" applyFill="1" applyBorder="1" applyAlignment="1">
      <alignment horizontal="center" vertical="center" wrapText="1"/>
    </xf>
    <xf numFmtId="0" fontId="9" fillId="24" borderId="55" xfId="0" applyFont="1" applyFill="1" applyBorder="1" applyAlignment="1">
      <alignment horizontal="center" vertical="center" wrapText="1"/>
    </xf>
    <xf numFmtId="164" fontId="7" fillId="8" borderId="55" xfId="0" applyNumberFormat="1" applyFont="1" applyFill="1" applyBorder="1" applyAlignment="1">
      <alignment horizontal="center" vertical="center" wrapText="1"/>
    </xf>
    <xf numFmtId="0" fontId="9" fillId="24" borderId="57" xfId="0" applyFont="1" applyFill="1" applyBorder="1" applyAlignment="1">
      <alignment horizontal="center" vertical="center" wrapText="1"/>
    </xf>
    <xf numFmtId="0" fontId="9" fillId="24" borderId="58" xfId="0" applyFont="1" applyFill="1" applyBorder="1" applyAlignment="1">
      <alignment horizontal="center" vertical="center" wrapText="1"/>
    </xf>
    <xf numFmtId="0" fontId="9" fillId="24" borderId="59" xfId="0" applyFont="1" applyFill="1" applyBorder="1" applyAlignment="1">
      <alignment horizontal="center" vertical="center" wrapText="1"/>
    </xf>
    <xf numFmtId="164" fontId="7" fillId="8" borderId="53" xfId="0" applyNumberFormat="1" applyFont="1" applyFill="1" applyBorder="1" applyAlignment="1">
      <alignment horizontal="center" vertical="center" wrapText="1"/>
    </xf>
    <xf numFmtId="9" fontId="7" fillId="8" borderId="55" xfId="1" applyFont="1" applyFill="1" applyBorder="1" applyAlignment="1">
      <alignment horizontal="center" vertical="center" wrapText="1"/>
    </xf>
    <xf numFmtId="0" fontId="30" fillId="12" borderId="0" xfId="0" applyFont="1" applyFill="1"/>
  </cellXfs>
  <cellStyles count="2">
    <cellStyle name="Normal" xfId="0" builtinId="0"/>
    <cellStyle name="Porcentaje" xfId="1"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6E0B4"/>
      <rgbColor rgb="FF808080"/>
      <rgbColor rgb="FF9999FF"/>
      <rgbColor rgb="FF993366"/>
      <rgbColor rgb="FFFFF2CC"/>
      <rgbColor rgb="FFF2F2F2"/>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2E5496"/>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'ESTIMACIÓN CONSUMO'!$C$3</c:f>
              <c:strCache>
                <c:ptCount val="1"/>
                <c:pt idx="0">
                  <c:v>Kg Lavados</c:v>
                </c:pt>
              </c:strCache>
            </c:strRef>
          </c:tx>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'ESTIMACIÓN CONSUMO'!$B$4:$B$11</c:f>
              <c:strCache>
                <c:ptCount val="8"/>
                <c:pt idx="0">
                  <c:v>DIC</c:v>
                </c:pt>
                <c:pt idx="1">
                  <c:v>ENE</c:v>
                </c:pt>
                <c:pt idx="2">
                  <c:v>FEB</c:v>
                </c:pt>
                <c:pt idx="3">
                  <c:v>MAR</c:v>
                </c:pt>
                <c:pt idx="4">
                  <c:v>ABR</c:v>
                </c:pt>
                <c:pt idx="5">
                  <c:v>MAY</c:v>
                </c:pt>
                <c:pt idx="6">
                  <c:v>JUN</c:v>
                </c:pt>
                <c:pt idx="7">
                  <c:v>JUL</c:v>
                </c:pt>
              </c:strCache>
            </c:strRef>
          </c:cat>
          <c:val>
            <c:numRef>
              <c:f>'ESTIMACIÓN CONSUMO'!$C$4:$C$11</c:f>
              <c:numCache>
                <c:formatCode>General</c:formatCode>
                <c:ptCount val="8"/>
                <c:pt idx="0">
                  <c:v>210</c:v>
                </c:pt>
                <c:pt idx="1">
                  <c:v>383</c:v>
                </c:pt>
                <c:pt idx="2">
                  <c:v>333</c:v>
                </c:pt>
                <c:pt idx="3">
                  <c:v>471</c:v>
                </c:pt>
                <c:pt idx="4">
                  <c:v>362</c:v>
                </c:pt>
                <c:pt idx="5">
                  <c:v>443</c:v>
                </c:pt>
                <c:pt idx="6">
                  <c:v>354</c:v>
                </c:pt>
                <c:pt idx="7">
                  <c:v>295</c:v>
                </c:pt>
              </c:numCache>
            </c:numRef>
          </c:val>
          <c:smooth val="0"/>
          <c:extLst>
            <c:ext xmlns:c16="http://schemas.microsoft.com/office/drawing/2014/chart" uri="{C3380CC4-5D6E-409C-BE32-E72D297353CC}">
              <c16:uniqueId val="{00000000-BC9E-419A-ABC7-9C61D1A31D22}"/>
            </c:ext>
          </c:extLst>
        </c:ser>
        <c:dLbls>
          <c:dLblPos val="r"/>
          <c:showLegendKey val="0"/>
          <c:showVal val="1"/>
          <c:showCatName val="0"/>
          <c:showSerName val="0"/>
          <c:showPercent val="0"/>
          <c:showBubbleSize val="0"/>
        </c:dLbls>
        <c:smooth val="0"/>
        <c:axId val="315532295"/>
        <c:axId val="315534343"/>
      </c:lineChart>
      <c:catAx>
        <c:axId val="3155322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5534343"/>
        <c:crosses val="autoZero"/>
        <c:auto val="1"/>
        <c:lblAlgn val="ctr"/>
        <c:lblOffset val="100"/>
        <c:noMultiLvlLbl val="0"/>
      </c:catAx>
      <c:valAx>
        <c:axId val="31553434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553229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Grafico No. 1. Contraste valores asociados</a:t>
            </a:r>
            <a:r>
              <a:rPr lang="es-CO" baseline="0"/>
              <a:t> entre empresas</a:t>
            </a:r>
          </a:p>
          <a:p>
            <a:pPr>
              <a:defRPr/>
            </a:pPr>
            <a:endParaRPr lang="es-CO"/>
          </a:p>
        </c:rich>
      </c:tx>
      <c:layout>
        <c:manualLayout>
          <c:xMode val="edge"/>
          <c:yMode val="edge"/>
          <c:x val="0.41471376370280144"/>
          <c:y val="2.26950320813042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'PRESUPUESTO '!$D$3:$E$3</c:f>
              <c:strCache>
                <c:ptCount val="2"/>
                <c:pt idx="0">
                  <c:v>Cotización Lavandería Capital</c:v>
                </c:pt>
                <c:pt idx="1">
                  <c:v>Cotización ROBINS MARIO DZEKA RINCON</c:v>
                </c:pt>
              </c:strCache>
            </c:strRef>
          </c:cat>
          <c:val>
            <c:numRef>
              <c:f>'PRESUPUESTO '!$D$4:$E$4</c:f>
              <c:numCache>
                <c:formatCode>"$ "#,##0</c:formatCode>
                <c:ptCount val="2"/>
                <c:pt idx="0">
                  <c:v>19611</c:v>
                </c:pt>
                <c:pt idx="1">
                  <c:v>11000</c:v>
                </c:pt>
              </c:numCache>
            </c:numRef>
          </c:val>
          <c:extLst>
            <c:ext xmlns:c16="http://schemas.microsoft.com/office/drawing/2014/chart" uri="{C3380CC4-5D6E-409C-BE32-E72D297353CC}">
              <c16:uniqueId val="{00000000-A827-47BC-93B6-E7021084205A}"/>
            </c:ext>
          </c:extLst>
        </c:ser>
        <c:dLbls>
          <c:showLegendKey val="0"/>
          <c:showVal val="0"/>
          <c:showCatName val="0"/>
          <c:showSerName val="0"/>
          <c:showPercent val="0"/>
          <c:showBubbleSize val="0"/>
        </c:dLbls>
        <c:gapWidth val="182"/>
        <c:axId val="1669304992"/>
        <c:axId val="1676332272"/>
      </c:barChart>
      <c:catAx>
        <c:axId val="166930499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76332272"/>
        <c:crosses val="autoZero"/>
        <c:auto val="1"/>
        <c:lblAlgn val="ctr"/>
        <c:lblOffset val="100"/>
        <c:noMultiLvlLbl val="0"/>
      </c:catAx>
      <c:valAx>
        <c:axId val="1676332272"/>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quot;$ &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6930499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523875</xdr:colOff>
      <xdr:row>12</xdr:row>
      <xdr:rowOff>133350</xdr:rowOff>
    </xdr:from>
    <xdr:to>
      <xdr:col>5</xdr:col>
      <xdr:colOff>47625</xdr:colOff>
      <xdr:row>30</xdr:row>
      <xdr:rowOff>0</xdr:rowOff>
    </xdr:to>
    <xdr:graphicFrame macro="">
      <xdr:nvGraphicFramePr>
        <xdr:cNvPr id="3" name="Gráfico 2">
          <a:extLst>
            <a:ext uri="{FF2B5EF4-FFF2-40B4-BE49-F238E27FC236}">
              <a16:creationId xmlns:a16="http://schemas.microsoft.com/office/drawing/2014/main" id="{BDB23182-9460-735A-BBA1-82781161271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47625</xdr:colOff>
      <xdr:row>4</xdr:row>
      <xdr:rowOff>123825</xdr:rowOff>
    </xdr:from>
    <xdr:to>
      <xdr:col>5</xdr:col>
      <xdr:colOff>9525</xdr:colOff>
      <xdr:row>39</xdr:row>
      <xdr:rowOff>47625</xdr:rowOff>
    </xdr:to>
    <xdr:pic>
      <xdr:nvPicPr>
        <xdr:cNvPr id="2" name="Imagen 1">
          <a:extLst>
            <a:ext uri="{FF2B5EF4-FFF2-40B4-BE49-F238E27FC236}">
              <a16:creationId xmlns:a16="http://schemas.microsoft.com/office/drawing/2014/main" id="{BB526C8A-65D8-655E-8248-3A61B18B2091}"/>
            </a:ext>
          </a:extLst>
        </xdr:cNvPr>
        <xdr:cNvPicPr>
          <a:picLocks noChangeAspect="1"/>
        </xdr:cNvPicPr>
      </xdr:nvPicPr>
      <xdr:blipFill>
        <a:blip xmlns:r="http://schemas.openxmlformats.org/officeDocument/2006/relationships" r:embed="rId1"/>
        <a:stretch>
          <a:fillRect/>
        </a:stretch>
      </xdr:blipFill>
      <xdr:spPr>
        <a:xfrm>
          <a:off x="114300" y="1381125"/>
          <a:ext cx="7953375" cy="6591300"/>
        </a:xfrm>
        <a:prstGeom prst="rect">
          <a:avLst/>
        </a:prstGeom>
      </xdr:spPr>
    </xdr:pic>
    <xdr:clientData/>
  </xdr:twoCellAnchor>
  <xdr:twoCellAnchor editAs="oneCell">
    <xdr:from>
      <xdr:col>5</xdr:col>
      <xdr:colOff>19050</xdr:colOff>
      <xdr:row>4</xdr:row>
      <xdr:rowOff>57150</xdr:rowOff>
    </xdr:from>
    <xdr:to>
      <xdr:col>16</xdr:col>
      <xdr:colOff>115745</xdr:colOff>
      <xdr:row>39</xdr:row>
      <xdr:rowOff>180975</xdr:rowOff>
    </xdr:to>
    <xdr:pic>
      <xdr:nvPicPr>
        <xdr:cNvPr id="3" name="Imagen 2">
          <a:extLst>
            <a:ext uri="{FF2B5EF4-FFF2-40B4-BE49-F238E27FC236}">
              <a16:creationId xmlns:a16="http://schemas.microsoft.com/office/drawing/2014/main" id="{DE1EBAD0-93C3-0640-B8FB-662B85E0D4CC}"/>
            </a:ext>
          </a:extLst>
        </xdr:cNvPr>
        <xdr:cNvPicPr>
          <a:picLocks noChangeAspect="1"/>
        </xdr:cNvPicPr>
      </xdr:nvPicPr>
      <xdr:blipFill>
        <a:blip xmlns:r="http://schemas.openxmlformats.org/officeDocument/2006/relationships" r:embed="rId2"/>
        <a:stretch>
          <a:fillRect/>
        </a:stretch>
      </xdr:blipFill>
      <xdr:spPr>
        <a:xfrm>
          <a:off x="8077200" y="1314450"/>
          <a:ext cx="10355120" cy="6791325"/>
        </a:xfrm>
        <a:prstGeom prst="rect">
          <a:avLst/>
        </a:prstGeom>
      </xdr:spPr>
    </xdr:pic>
    <xdr:clientData/>
  </xdr:twoCellAnchor>
  <xdr:twoCellAnchor>
    <xdr:from>
      <xdr:col>1</xdr:col>
      <xdr:colOff>114299</xdr:colOff>
      <xdr:row>39</xdr:row>
      <xdr:rowOff>138111</xdr:rowOff>
    </xdr:from>
    <xdr:to>
      <xdr:col>5</xdr:col>
      <xdr:colOff>123824</xdr:colOff>
      <xdr:row>57</xdr:row>
      <xdr:rowOff>66674</xdr:rowOff>
    </xdr:to>
    <xdr:graphicFrame macro="">
      <xdr:nvGraphicFramePr>
        <xdr:cNvPr id="4" name="Gráfico 3">
          <a:extLst>
            <a:ext uri="{FF2B5EF4-FFF2-40B4-BE49-F238E27FC236}">
              <a16:creationId xmlns:a16="http://schemas.microsoft.com/office/drawing/2014/main" id="{FD8621D2-FC28-57E1-0A1F-3A358EFF711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2" tint="-0.89999084444715716"/>
  </sheetPr>
  <dimension ref="A1:AM44"/>
  <sheetViews>
    <sheetView zoomScaleNormal="100" workbookViewId="0">
      <selection activeCell="B16" sqref="B16:F16"/>
    </sheetView>
  </sheetViews>
  <sheetFormatPr baseColWidth="10" defaultColWidth="8.7109375" defaultRowHeight="15" x14ac:dyDescent="0.25"/>
  <cols>
    <col min="1" max="1" width="1.28515625" style="24" customWidth="1"/>
    <col min="2" max="5" width="22" customWidth="1"/>
    <col min="6" max="6" width="18" customWidth="1"/>
    <col min="7" max="7" width="6" style="24" customWidth="1"/>
    <col min="8" max="39" width="8.7109375" style="24"/>
  </cols>
  <sheetData>
    <row r="1" spans="2:6" s="24" customFormat="1" ht="5.25" customHeight="1" x14ac:dyDescent="0.25"/>
    <row r="2" spans="2:6" ht="16.149999999999999" customHeight="1" x14ac:dyDescent="0.25">
      <c r="B2" s="95" t="s">
        <v>0</v>
      </c>
      <c r="C2" s="95"/>
      <c r="D2" s="95"/>
      <c r="E2" s="95"/>
      <c r="F2" s="95"/>
    </row>
    <row r="3" spans="2:6" ht="15" customHeight="1" x14ac:dyDescent="0.25">
      <c r="B3" s="96" t="s">
        <v>1</v>
      </c>
      <c r="C3" s="96"/>
      <c r="D3" s="96"/>
      <c r="E3" s="96"/>
      <c r="F3" s="96"/>
    </row>
    <row r="4" spans="2:6" ht="15" customHeight="1" x14ac:dyDescent="0.25">
      <c r="B4" s="97" t="s">
        <v>2</v>
      </c>
      <c r="C4" s="97"/>
      <c r="D4" s="97"/>
      <c r="E4" s="97"/>
      <c r="F4" s="97"/>
    </row>
    <row r="5" spans="2:6" s="24" customFormat="1" ht="3.75" customHeight="1" thickBot="1" x14ac:dyDescent="0.3"/>
    <row r="6" spans="2:6" ht="15" customHeight="1" x14ac:dyDescent="0.25">
      <c r="B6" s="92" t="s">
        <v>3</v>
      </c>
      <c r="C6" s="93"/>
      <c r="D6" s="93"/>
      <c r="E6" s="93"/>
      <c r="F6" s="94"/>
    </row>
    <row r="7" spans="2:6" ht="45.75" customHeight="1" thickBot="1" x14ac:dyDescent="0.3">
      <c r="B7" s="89" t="s">
        <v>4</v>
      </c>
      <c r="C7" s="90"/>
      <c r="D7" s="90"/>
      <c r="E7" s="90"/>
      <c r="F7" s="91"/>
    </row>
    <row r="8" spans="2:6" s="24" customFormat="1" ht="4.5" customHeight="1" thickBot="1" x14ac:dyDescent="0.3"/>
    <row r="9" spans="2:6" ht="15" customHeight="1" x14ac:dyDescent="0.25">
      <c r="B9" s="92" t="s">
        <v>5</v>
      </c>
      <c r="C9" s="93"/>
      <c r="D9" s="93"/>
      <c r="E9" s="93"/>
      <c r="F9" s="94"/>
    </row>
    <row r="10" spans="2:6" ht="45.75" customHeight="1" thickBot="1" x14ac:dyDescent="0.3">
      <c r="B10" s="89" t="s">
        <v>6</v>
      </c>
      <c r="C10" s="90"/>
      <c r="D10" s="90"/>
      <c r="E10" s="90"/>
      <c r="F10" s="91"/>
    </row>
    <row r="11" spans="2:6" s="24" customFormat="1" ht="4.5" customHeight="1" thickBot="1" x14ac:dyDescent="0.3"/>
    <row r="12" spans="2:6" ht="15" customHeight="1" x14ac:dyDescent="0.25">
      <c r="B12" s="92" t="s">
        <v>7</v>
      </c>
      <c r="C12" s="93"/>
      <c r="D12" s="93"/>
      <c r="E12" s="93"/>
      <c r="F12" s="94"/>
    </row>
    <row r="13" spans="2:6" ht="45.75" customHeight="1" thickBot="1" x14ac:dyDescent="0.3">
      <c r="B13" s="89" t="s">
        <v>8</v>
      </c>
      <c r="C13" s="90"/>
      <c r="D13" s="90"/>
      <c r="E13" s="90"/>
      <c r="F13" s="91"/>
    </row>
    <row r="14" spans="2:6" s="24" customFormat="1" ht="3.75" customHeight="1" thickBot="1" x14ac:dyDescent="0.3"/>
    <row r="15" spans="2:6" ht="15" customHeight="1" x14ac:dyDescent="0.25">
      <c r="B15" s="92" t="s">
        <v>9</v>
      </c>
      <c r="C15" s="93"/>
      <c r="D15" s="93"/>
      <c r="E15" s="93"/>
      <c r="F15" s="94"/>
    </row>
    <row r="16" spans="2:6" ht="45.75" customHeight="1" thickBot="1" x14ac:dyDescent="0.3">
      <c r="B16" s="89" t="s">
        <v>10</v>
      </c>
      <c r="C16" s="90"/>
      <c r="D16" s="90"/>
      <c r="E16" s="90"/>
      <c r="F16" s="91"/>
    </row>
    <row r="17" spans="2:6" s="24" customFormat="1" ht="3.75" customHeight="1" thickBot="1" x14ac:dyDescent="0.3"/>
    <row r="18" spans="2:6" ht="15" customHeight="1" x14ac:dyDescent="0.25">
      <c r="B18" s="92" t="s">
        <v>11</v>
      </c>
      <c r="C18" s="93"/>
      <c r="D18" s="93"/>
      <c r="E18" s="93"/>
      <c r="F18" s="94"/>
    </row>
    <row r="19" spans="2:6" ht="45.75" customHeight="1" thickBot="1" x14ac:dyDescent="0.3">
      <c r="B19" s="89" t="s">
        <v>12</v>
      </c>
      <c r="C19" s="90"/>
      <c r="D19" s="90"/>
      <c r="E19" s="90"/>
      <c r="F19" s="91"/>
    </row>
    <row r="20" spans="2:6" s="24" customFormat="1" ht="4.5" customHeight="1" x14ac:dyDescent="0.25"/>
    <row r="21" spans="2:6" s="24" customFormat="1" ht="9.75" customHeight="1" x14ac:dyDescent="0.25">
      <c r="B21" s="86" t="s">
        <v>13</v>
      </c>
      <c r="C21" s="86"/>
      <c r="D21" s="86"/>
      <c r="E21" s="86"/>
      <c r="F21" s="86"/>
    </row>
    <row r="22" spans="2:6" s="24" customFormat="1" x14ac:dyDescent="0.25">
      <c r="B22" s="87"/>
      <c r="C22" s="87"/>
      <c r="D22" s="87"/>
      <c r="E22" s="87"/>
      <c r="F22" s="87"/>
    </row>
    <row r="23" spans="2:6" s="24" customFormat="1" x14ac:dyDescent="0.25">
      <c r="B23" s="88"/>
      <c r="C23" s="88"/>
      <c r="D23" s="88"/>
      <c r="E23" s="88"/>
      <c r="F23" s="88"/>
    </row>
    <row r="24" spans="2:6" s="24" customFormat="1" x14ac:dyDescent="0.25"/>
    <row r="25" spans="2:6" s="24" customFormat="1" x14ac:dyDescent="0.25"/>
    <row r="26" spans="2:6" s="24" customFormat="1" x14ac:dyDescent="0.25"/>
    <row r="27" spans="2:6" s="24" customFormat="1" x14ac:dyDescent="0.25"/>
    <row r="28" spans="2:6" s="24" customFormat="1" x14ac:dyDescent="0.25"/>
    <row r="29" spans="2:6" s="24" customFormat="1" x14ac:dyDescent="0.25"/>
    <row r="30" spans="2:6" s="24" customFormat="1" x14ac:dyDescent="0.25"/>
    <row r="31" spans="2:6" s="24" customFormat="1" x14ac:dyDescent="0.25"/>
    <row r="32" spans="2:6" s="24" customFormat="1" x14ac:dyDescent="0.25"/>
    <row r="33" s="24" customFormat="1" x14ac:dyDescent="0.25"/>
    <row r="34" s="24" customFormat="1" x14ac:dyDescent="0.25"/>
    <row r="35" s="24" customFormat="1" x14ac:dyDescent="0.25"/>
    <row r="36" s="24" customFormat="1" x14ac:dyDescent="0.25"/>
    <row r="37" s="24" customFormat="1" x14ac:dyDescent="0.25"/>
    <row r="38" s="24" customFormat="1" x14ac:dyDescent="0.25"/>
    <row r="39" s="24" customFormat="1" x14ac:dyDescent="0.25"/>
    <row r="40" s="24" customFormat="1" x14ac:dyDescent="0.25"/>
    <row r="41" s="24" customFormat="1" x14ac:dyDescent="0.25"/>
    <row r="42" s="24" customFormat="1" x14ac:dyDescent="0.25"/>
    <row r="43" s="24" customFormat="1" x14ac:dyDescent="0.25"/>
    <row r="44" s="24" customFormat="1" x14ac:dyDescent="0.25"/>
  </sheetData>
  <mergeCells count="14">
    <mergeCell ref="B2:F2"/>
    <mergeCell ref="B3:F3"/>
    <mergeCell ref="B4:F4"/>
    <mergeCell ref="B6:F6"/>
    <mergeCell ref="B7:F7"/>
    <mergeCell ref="B21:F23"/>
    <mergeCell ref="B16:F16"/>
    <mergeCell ref="B18:F18"/>
    <mergeCell ref="B19:F19"/>
    <mergeCell ref="B9:F9"/>
    <mergeCell ref="B10:F10"/>
    <mergeCell ref="B12:F12"/>
    <mergeCell ref="B13:F13"/>
    <mergeCell ref="B15:F15"/>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2" tint="-0.749992370372631"/>
  </sheetPr>
  <dimension ref="A1:AQ163"/>
  <sheetViews>
    <sheetView zoomScaleNormal="100" workbookViewId="0">
      <selection activeCell="F19" sqref="F19"/>
    </sheetView>
  </sheetViews>
  <sheetFormatPr baseColWidth="10" defaultColWidth="8.7109375" defaultRowHeight="15" x14ac:dyDescent="0.25"/>
  <cols>
    <col min="1" max="1" width="1.5703125" style="24" customWidth="1"/>
    <col min="2" max="2" width="14" customWidth="1"/>
    <col min="3" max="3" width="29.140625" customWidth="1"/>
    <col min="4" max="4" width="62.7109375" customWidth="1"/>
    <col min="5" max="5" width="20" customWidth="1"/>
    <col min="6" max="6" width="24" customWidth="1"/>
    <col min="7" max="7" width="3" style="24" customWidth="1"/>
    <col min="8" max="43" width="8.7109375" style="24"/>
  </cols>
  <sheetData>
    <row r="1" spans="2:6" ht="6" customHeight="1" thickBot="1" x14ac:dyDescent="0.3"/>
    <row r="2" spans="2:6" ht="25.5" x14ac:dyDescent="0.25">
      <c r="B2" s="45" t="s">
        <v>14</v>
      </c>
      <c r="C2" s="46" t="s">
        <v>15</v>
      </c>
      <c r="D2" s="46" t="s">
        <v>16</v>
      </c>
      <c r="E2" s="46" t="s">
        <v>17</v>
      </c>
      <c r="F2" s="47" t="s">
        <v>18</v>
      </c>
    </row>
    <row r="3" spans="2:6" ht="51" customHeight="1" x14ac:dyDescent="0.25">
      <c r="B3" s="52">
        <v>2024</v>
      </c>
      <c r="C3" s="44" t="s">
        <v>19</v>
      </c>
      <c r="D3" s="43" t="s">
        <v>20</v>
      </c>
      <c r="E3" s="54">
        <v>80459936</v>
      </c>
      <c r="F3" s="48" t="s">
        <v>21</v>
      </c>
    </row>
    <row r="4" spans="2:6" ht="74.25" customHeight="1" x14ac:dyDescent="0.25">
      <c r="B4" s="52">
        <v>2024</v>
      </c>
      <c r="C4" s="44" t="s">
        <v>22</v>
      </c>
      <c r="D4" s="43" t="s">
        <v>23</v>
      </c>
      <c r="E4" s="54">
        <v>115000000</v>
      </c>
      <c r="F4" s="48" t="s">
        <v>21</v>
      </c>
    </row>
    <row r="5" spans="2:6" ht="74.25" customHeight="1" thickBot="1" x14ac:dyDescent="0.3">
      <c r="B5" s="53">
        <v>2024</v>
      </c>
      <c r="C5" s="51" t="s">
        <v>24</v>
      </c>
      <c r="D5" s="49" t="s">
        <v>25</v>
      </c>
      <c r="E5" s="55">
        <v>6349230</v>
      </c>
      <c r="F5" s="50" t="s">
        <v>26</v>
      </c>
    </row>
    <row r="6" spans="2:6" ht="5.25" customHeight="1" x14ac:dyDescent="0.25">
      <c r="B6" s="59"/>
      <c r="C6" s="56"/>
      <c r="D6" s="57"/>
      <c r="E6" s="58"/>
      <c r="F6" s="56"/>
    </row>
    <row r="7" spans="2:6" s="24" customFormat="1" ht="8.25" customHeight="1" x14ac:dyDescent="0.25">
      <c r="B7" s="98" t="s">
        <v>27</v>
      </c>
      <c r="C7" s="98"/>
      <c r="D7" s="98"/>
      <c r="E7" s="98"/>
      <c r="F7" s="98"/>
    </row>
    <row r="8" spans="2:6" s="24" customFormat="1" hidden="1" x14ac:dyDescent="0.25">
      <c r="B8" s="99"/>
      <c r="C8" s="99"/>
      <c r="D8" s="99"/>
      <c r="E8" s="99"/>
      <c r="F8" s="99"/>
    </row>
    <row r="9" spans="2:6" s="24" customFormat="1" ht="0.75" customHeight="1" x14ac:dyDescent="0.25">
      <c r="B9" s="99"/>
      <c r="C9" s="99"/>
      <c r="D9" s="99"/>
      <c r="E9" s="99"/>
      <c r="F9" s="99"/>
    </row>
    <row r="10" spans="2:6" s="24" customFormat="1" x14ac:dyDescent="0.25">
      <c r="B10" s="100"/>
      <c r="C10" s="100"/>
      <c r="D10" s="100"/>
      <c r="E10" s="100"/>
      <c r="F10" s="100"/>
    </row>
    <row r="11" spans="2:6" s="24" customFormat="1" x14ac:dyDescent="0.25"/>
    <row r="12" spans="2:6" s="24" customFormat="1" x14ac:dyDescent="0.25"/>
    <row r="13" spans="2:6" s="24" customFormat="1" x14ac:dyDescent="0.25"/>
    <row r="14" spans="2:6" s="24" customFormat="1" x14ac:dyDescent="0.25"/>
    <row r="15" spans="2:6" s="24" customFormat="1" x14ac:dyDescent="0.25"/>
    <row r="16" spans="2:6" s="24" customFormat="1" x14ac:dyDescent="0.25"/>
    <row r="17" s="24" customFormat="1" x14ac:dyDescent="0.25"/>
    <row r="18" s="24" customFormat="1" x14ac:dyDescent="0.25"/>
    <row r="19" s="24" customFormat="1" x14ac:dyDescent="0.25"/>
    <row r="20" s="24" customFormat="1" x14ac:dyDescent="0.25"/>
    <row r="21" s="24" customFormat="1" x14ac:dyDescent="0.25"/>
    <row r="22" s="24" customFormat="1" x14ac:dyDescent="0.25"/>
    <row r="23" s="24" customFormat="1" x14ac:dyDescent="0.25"/>
    <row r="24" s="24" customFormat="1" x14ac:dyDescent="0.25"/>
    <row r="25" s="24" customFormat="1" x14ac:dyDescent="0.25"/>
    <row r="26" s="24" customFormat="1" x14ac:dyDescent="0.25"/>
    <row r="27" s="24" customFormat="1" x14ac:dyDescent="0.25"/>
    <row r="28" s="24" customFormat="1" x14ac:dyDescent="0.25"/>
    <row r="29" s="24" customFormat="1" x14ac:dyDescent="0.25"/>
    <row r="30" s="24" customFormat="1" x14ac:dyDescent="0.25"/>
    <row r="31" s="24" customFormat="1" x14ac:dyDescent="0.25"/>
    <row r="32" s="24" customFormat="1" x14ac:dyDescent="0.25"/>
    <row r="33" s="24" customFormat="1" x14ac:dyDescent="0.25"/>
    <row r="34" s="24" customFormat="1" x14ac:dyDescent="0.25"/>
    <row r="35" s="24" customFormat="1" x14ac:dyDescent="0.25"/>
    <row r="36" s="24" customFormat="1" x14ac:dyDescent="0.25"/>
    <row r="37" s="24" customFormat="1" x14ac:dyDescent="0.25"/>
    <row r="38" s="24" customFormat="1" x14ac:dyDescent="0.25"/>
    <row r="39" s="24" customFormat="1" x14ac:dyDescent="0.25"/>
    <row r="40" s="24" customFormat="1" x14ac:dyDescent="0.25"/>
    <row r="41" s="24" customFormat="1" x14ac:dyDescent="0.25"/>
    <row r="42" s="24" customFormat="1" x14ac:dyDescent="0.25"/>
    <row r="43" s="24" customFormat="1" x14ac:dyDescent="0.25"/>
    <row r="44" s="24" customFormat="1" x14ac:dyDescent="0.25"/>
    <row r="45" s="24" customFormat="1" x14ac:dyDescent="0.25"/>
    <row r="46" s="24" customFormat="1" x14ac:dyDescent="0.25"/>
    <row r="47" s="24" customFormat="1" x14ac:dyDescent="0.25"/>
    <row r="48" s="24" customFormat="1" x14ac:dyDescent="0.25"/>
    <row r="49" s="24" customFormat="1" x14ac:dyDescent="0.25"/>
    <row r="50" s="24" customFormat="1" x14ac:dyDescent="0.25"/>
    <row r="51" s="24" customFormat="1" x14ac:dyDescent="0.25"/>
    <row r="52" s="24" customFormat="1" x14ac:dyDescent="0.25"/>
    <row r="53" s="24" customFormat="1" x14ac:dyDescent="0.25"/>
    <row r="54" s="24" customFormat="1" x14ac:dyDescent="0.25"/>
    <row r="55" s="24" customFormat="1" x14ac:dyDescent="0.25"/>
    <row r="56" s="24" customFormat="1" x14ac:dyDescent="0.25"/>
    <row r="57" s="24" customFormat="1" x14ac:dyDescent="0.25"/>
    <row r="58" s="24" customFormat="1" x14ac:dyDescent="0.25"/>
    <row r="59" s="24" customFormat="1" x14ac:dyDescent="0.25"/>
    <row r="60" s="24" customFormat="1" x14ac:dyDescent="0.25"/>
    <row r="61" s="24" customFormat="1" x14ac:dyDescent="0.25"/>
    <row r="62" s="24" customFormat="1" x14ac:dyDescent="0.25"/>
    <row r="63" s="24" customFormat="1" x14ac:dyDescent="0.25"/>
    <row r="64" s="24" customFormat="1" x14ac:dyDescent="0.25"/>
    <row r="65" s="24" customFormat="1" x14ac:dyDescent="0.25"/>
    <row r="66" s="24" customFormat="1" x14ac:dyDescent="0.25"/>
    <row r="67" s="24" customFormat="1" x14ac:dyDescent="0.25"/>
    <row r="68" s="24" customFormat="1" x14ac:dyDescent="0.25"/>
    <row r="69" s="24" customFormat="1" x14ac:dyDescent="0.25"/>
    <row r="70" s="24" customFormat="1" x14ac:dyDescent="0.25"/>
    <row r="71" s="24" customFormat="1" x14ac:dyDescent="0.25"/>
    <row r="72" s="24" customFormat="1" x14ac:dyDescent="0.25"/>
    <row r="73" s="24" customFormat="1" x14ac:dyDescent="0.25"/>
    <row r="74" s="24" customFormat="1" x14ac:dyDescent="0.25"/>
    <row r="75" s="24" customFormat="1" x14ac:dyDescent="0.25"/>
    <row r="76" s="24" customFormat="1" x14ac:dyDescent="0.25"/>
    <row r="77" s="24" customFormat="1" x14ac:dyDescent="0.25"/>
    <row r="78" s="24" customFormat="1" x14ac:dyDescent="0.25"/>
    <row r="79" s="24" customFormat="1" x14ac:dyDescent="0.25"/>
    <row r="80" s="24" customFormat="1" x14ac:dyDescent="0.25"/>
    <row r="81" s="24" customFormat="1" x14ac:dyDescent="0.25"/>
    <row r="82" s="24" customFormat="1" x14ac:dyDescent="0.25"/>
    <row r="83" s="24" customFormat="1" x14ac:dyDescent="0.25"/>
    <row r="84" s="24" customFormat="1" x14ac:dyDescent="0.25"/>
    <row r="85" s="24" customFormat="1" x14ac:dyDescent="0.25"/>
    <row r="86" s="24" customFormat="1" x14ac:dyDescent="0.25"/>
    <row r="87" s="24" customFormat="1" x14ac:dyDescent="0.25"/>
    <row r="88" s="24" customFormat="1" x14ac:dyDescent="0.25"/>
    <row r="89" s="24" customFormat="1" x14ac:dyDescent="0.25"/>
    <row r="90" s="24" customFormat="1" x14ac:dyDescent="0.25"/>
    <row r="91" s="24" customFormat="1" x14ac:dyDescent="0.25"/>
    <row r="92" s="24" customFormat="1" x14ac:dyDescent="0.25"/>
    <row r="93" s="24" customFormat="1" x14ac:dyDescent="0.25"/>
    <row r="94" s="24" customFormat="1" x14ac:dyDescent="0.25"/>
    <row r="95" s="24" customFormat="1" x14ac:dyDescent="0.25"/>
    <row r="96" s="24" customFormat="1" x14ac:dyDescent="0.25"/>
    <row r="97" s="24" customFormat="1" x14ac:dyDescent="0.25"/>
    <row r="98" s="24" customFormat="1" x14ac:dyDescent="0.25"/>
    <row r="99" s="24" customFormat="1" x14ac:dyDescent="0.25"/>
    <row r="100" s="24" customFormat="1" x14ac:dyDescent="0.25"/>
    <row r="101" s="24" customFormat="1" x14ac:dyDescent="0.25"/>
    <row r="102" s="24" customFormat="1" x14ac:dyDescent="0.25"/>
    <row r="103" s="24" customFormat="1" x14ac:dyDescent="0.25"/>
    <row r="104" s="24" customFormat="1" x14ac:dyDescent="0.25"/>
    <row r="105" s="24" customFormat="1" x14ac:dyDescent="0.25"/>
    <row r="106" s="24" customFormat="1" x14ac:dyDescent="0.25"/>
    <row r="107" s="24" customFormat="1" x14ac:dyDescent="0.25"/>
    <row r="108" s="24" customFormat="1" x14ac:dyDescent="0.25"/>
    <row r="109" s="24" customFormat="1" x14ac:dyDescent="0.25"/>
    <row r="110" s="24" customFormat="1" x14ac:dyDescent="0.25"/>
    <row r="111" s="24" customFormat="1" x14ac:dyDescent="0.25"/>
    <row r="112" s="24" customFormat="1" x14ac:dyDescent="0.25"/>
    <row r="113" s="24" customFormat="1" x14ac:dyDescent="0.25"/>
    <row r="114" s="24" customFormat="1" x14ac:dyDescent="0.25"/>
    <row r="115" s="24" customFormat="1" x14ac:dyDescent="0.25"/>
    <row r="116" s="24" customFormat="1" x14ac:dyDescent="0.25"/>
    <row r="117" s="24" customFormat="1" x14ac:dyDescent="0.25"/>
    <row r="118" s="24" customFormat="1" x14ac:dyDescent="0.25"/>
    <row r="119" s="24" customFormat="1" x14ac:dyDescent="0.25"/>
    <row r="120" s="24" customFormat="1" x14ac:dyDescent="0.25"/>
    <row r="121" s="24" customFormat="1" x14ac:dyDescent="0.25"/>
    <row r="122" s="24" customFormat="1" x14ac:dyDescent="0.25"/>
    <row r="123" s="24" customFormat="1" x14ac:dyDescent="0.25"/>
    <row r="124" s="24" customFormat="1" x14ac:dyDescent="0.25"/>
    <row r="125" s="24" customFormat="1" x14ac:dyDescent="0.25"/>
    <row r="126" s="24" customFormat="1" x14ac:dyDescent="0.25"/>
    <row r="127" s="24" customFormat="1" x14ac:dyDescent="0.25"/>
    <row r="128" s="24" customFormat="1" x14ac:dyDescent="0.25"/>
    <row r="129" s="24" customFormat="1" x14ac:dyDescent="0.25"/>
    <row r="130" s="24" customFormat="1" x14ac:dyDescent="0.25"/>
    <row r="131" s="24" customFormat="1" x14ac:dyDescent="0.25"/>
    <row r="132" s="24" customFormat="1" x14ac:dyDescent="0.25"/>
    <row r="133" s="24" customFormat="1" x14ac:dyDescent="0.25"/>
    <row r="134" s="24" customFormat="1" x14ac:dyDescent="0.25"/>
    <row r="135" s="24" customFormat="1" x14ac:dyDescent="0.25"/>
    <row r="136" s="24" customFormat="1" x14ac:dyDescent="0.25"/>
    <row r="137" s="24" customFormat="1" x14ac:dyDescent="0.25"/>
    <row r="138" s="24" customFormat="1" x14ac:dyDescent="0.25"/>
    <row r="139" s="24" customFormat="1" x14ac:dyDescent="0.25"/>
    <row r="140" s="24" customFormat="1" x14ac:dyDescent="0.25"/>
    <row r="141" s="24" customFormat="1" x14ac:dyDescent="0.25"/>
    <row r="142" s="24" customFormat="1" x14ac:dyDescent="0.25"/>
    <row r="143" s="24" customFormat="1" x14ac:dyDescent="0.25"/>
    <row r="144" s="24" customFormat="1" x14ac:dyDescent="0.25"/>
    <row r="145" s="24" customFormat="1" x14ac:dyDescent="0.25"/>
    <row r="146" s="24" customFormat="1" x14ac:dyDescent="0.25"/>
    <row r="147" s="24" customFormat="1" x14ac:dyDescent="0.25"/>
    <row r="148" s="24" customFormat="1" x14ac:dyDescent="0.25"/>
    <row r="149" s="24" customFormat="1" x14ac:dyDescent="0.25"/>
    <row r="150" s="24" customFormat="1" x14ac:dyDescent="0.25"/>
    <row r="151" s="24" customFormat="1" x14ac:dyDescent="0.25"/>
    <row r="152" s="24" customFormat="1" x14ac:dyDescent="0.25"/>
    <row r="153" s="24" customFormat="1" x14ac:dyDescent="0.25"/>
    <row r="154" s="24" customFormat="1" x14ac:dyDescent="0.25"/>
    <row r="155" s="24" customFormat="1" x14ac:dyDescent="0.25"/>
    <row r="156" s="24" customFormat="1" x14ac:dyDescent="0.25"/>
    <row r="157" s="24" customFormat="1" x14ac:dyDescent="0.25"/>
    <row r="158" s="24" customFormat="1" x14ac:dyDescent="0.25"/>
    <row r="159" s="24" customFormat="1" x14ac:dyDescent="0.25"/>
    <row r="160" s="24" customFormat="1" x14ac:dyDescent="0.25"/>
    <row r="161" s="24" customFormat="1" x14ac:dyDescent="0.25"/>
    <row r="162" s="24" customFormat="1" x14ac:dyDescent="0.25"/>
    <row r="163" s="24" customFormat="1" x14ac:dyDescent="0.25"/>
  </sheetData>
  <mergeCells count="1">
    <mergeCell ref="B7:F10"/>
  </mergeCells>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2" tint="-0.499984740745262"/>
  </sheetPr>
  <dimension ref="A1:AM45"/>
  <sheetViews>
    <sheetView zoomScaleNormal="100" workbookViewId="0">
      <selection activeCell="D20" sqref="D20"/>
    </sheetView>
  </sheetViews>
  <sheetFormatPr baseColWidth="10" defaultColWidth="8.7109375" defaultRowHeight="15" x14ac:dyDescent="0.25"/>
  <cols>
    <col min="1" max="1" width="0.7109375" style="24" customWidth="1"/>
    <col min="2" max="2" width="20" customWidth="1"/>
    <col min="3" max="3" width="18" customWidth="1"/>
    <col min="4" max="4" width="78.85546875" customWidth="1"/>
    <col min="5" max="5" width="18" customWidth="1"/>
    <col min="6" max="6" width="13" customWidth="1"/>
    <col min="7" max="7" width="14" customWidth="1"/>
    <col min="8" max="8" width="16" customWidth="1"/>
    <col min="9" max="9" width="18" customWidth="1"/>
    <col min="10" max="39" width="8.7109375" style="24"/>
  </cols>
  <sheetData>
    <row r="1" spans="2:9" s="24" customFormat="1" ht="4.5" customHeight="1" thickBot="1" x14ac:dyDescent="0.3"/>
    <row r="2" spans="2:9" ht="15" customHeight="1" thickBot="1" x14ac:dyDescent="0.3">
      <c r="B2" s="101" t="s">
        <v>28</v>
      </c>
      <c r="C2" s="102"/>
      <c r="D2" s="102"/>
      <c r="E2" s="102"/>
      <c r="F2" s="102"/>
      <c r="G2" s="102"/>
      <c r="H2" s="102"/>
      <c r="I2" s="103"/>
    </row>
    <row r="3" spans="2:9" ht="42" customHeight="1" x14ac:dyDescent="0.25">
      <c r="B3" s="32" t="s">
        <v>29</v>
      </c>
      <c r="C3" s="29" t="s">
        <v>30</v>
      </c>
      <c r="D3" s="29" t="s">
        <v>31</v>
      </c>
      <c r="E3" s="29" t="s">
        <v>32</v>
      </c>
      <c r="F3" s="29" t="s">
        <v>33</v>
      </c>
      <c r="G3" s="29" t="s">
        <v>34</v>
      </c>
      <c r="H3" s="29" t="s">
        <v>35</v>
      </c>
      <c r="I3" s="33" t="s">
        <v>36</v>
      </c>
    </row>
    <row r="4" spans="2:9" ht="60" customHeight="1" x14ac:dyDescent="0.25">
      <c r="B4" s="34" t="s">
        <v>37</v>
      </c>
      <c r="C4" s="41" t="s">
        <v>38</v>
      </c>
      <c r="D4" s="1" t="s">
        <v>39</v>
      </c>
      <c r="E4" s="30">
        <v>32935000</v>
      </c>
      <c r="F4" s="31">
        <v>5000</v>
      </c>
      <c r="G4" s="2">
        <f>E4/F4</f>
        <v>6587</v>
      </c>
      <c r="H4" s="104">
        <f>AVERAGE(G4:G7)</f>
        <v>5387</v>
      </c>
      <c r="I4" s="106" t="s">
        <v>40</v>
      </c>
    </row>
    <row r="5" spans="2:9" ht="60" customHeight="1" x14ac:dyDescent="0.25">
      <c r="B5" s="34" t="s">
        <v>41</v>
      </c>
      <c r="C5" s="41" t="s">
        <v>38</v>
      </c>
      <c r="D5" s="1" t="s">
        <v>39</v>
      </c>
      <c r="E5" s="30">
        <v>29585000</v>
      </c>
      <c r="F5" s="31">
        <v>5000</v>
      </c>
      <c r="G5" s="2">
        <f>E5/F5</f>
        <v>5917</v>
      </c>
      <c r="H5" s="104"/>
      <c r="I5" s="107"/>
    </row>
    <row r="6" spans="2:9" ht="60" customHeight="1" x14ac:dyDescent="0.25">
      <c r="B6" s="34" t="s">
        <v>42</v>
      </c>
      <c r="C6" s="41" t="s">
        <v>38</v>
      </c>
      <c r="D6" s="1" t="s">
        <v>39</v>
      </c>
      <c r="E6" s="30">
        <v>26775000</v>
      </c>
      <c r="F6" s="31">
        <v>5000</v>
      </c>
      <c r="G6" s="2">
        <f>E6/F6</f>
        <v>5355</v>
      </c>
      <c r="H6" s="104"/>
      <c r="I6" s="107"/>
    </row>
    <row r="7" spans="2:9" ht="60" customHeight="1" thickBot="1" x14ac:dyDescent="0.3">
      <c r="B7" s="35" t="s">
        <v>43</v>
      </c>
      <c r="C7" s="42" t="s">
        <v>38</v>
      </c>
      <c r="D7" s="36" t="s">
        <v>39</v>
      </c>
      <c r="E7" s="37">
        <v>18445000</v>
      </c>
      <c r="F7" s="38">
        <v>5000</v>
      </c>
      <c r="G7" s="39">
        <f>E7/F7</f>
        <v>3689</v>
      </c>
      <c r="H7" s="105"/>
      <c r="I7" s="108"/>
    </row>
    <row r="8" spans="2:9" s="24" customFormat="1" ht="4.5" customHeight="1" x14ac:dyDescent="0.25"/>
    <row r="9" spans="2:9" s="24" customFormat="1" ht="23.25" customHeight="1" x14ac:dyDescent="0.25">
      <c r="B9" s="109" t="s">
        <v>44</v>
      </c>
      <c r="C9" s="109"/>
      <c r="D9" s="109"/>
      <c r="E9" s="109"/>
      <c r="F9" s="109"/>
      <c r="G9" s="109"/>
      <c r="H9" s="109"/>
      <c r="I9" s="109"/>
    </row>
    <row r="10" spans="2:9" s="24" customFormat="1" x14ac:dyDescent="0.25"/>
    <row r="11" spans="2:9" s="24" customFormat="1" x14ac:dyDescent="0.25"/>
    <row r="12" spans="2:9" s="24" customFormat="1" x14ac:dyDescent="0.25"/>
    <row r="13" spans="2:9" s="24" customFormat="1" x14ac:dyDescent="0.25"/>
    <row r="14" spans="2:9" s="24" customFormat="1" x14ac:dyDescent="0.25"/>
    <row r="15" spans="2:9" s="24" customFormat="1" x14ac:dyDescent="0.25"/>
    <row r="16" spans="2:9" s="24" customFormat="1" x14ac:dyDescent="0.25"/>
    <row r="17" s="24" customFormat="1" x14ac:dyDescent="0.25"/>
    <row r="18" s="24" customFormat="1" x14ac:dyDescent="0.25"/>
    <row r="19" s="24" customFormat="1" x14ac:dyDescent="0.25"/>
    <row r="20" s="24" customFormat="1" x14ac:dyDescent="0.25"/>
    <row r="21" s="24" customFormat="1" x14ac:dyDescent="0.25"/>
    <row r="22" s="24" customFormat="1" x14ac:dyDescent="0.25"/>
    <row r="23" s="24" customFormat="1" x14ac:dyDescent="0.25"/>
    <row r="24" s="24" customFormat="1" x14ac:dyDescent="0.25"/>
    <row r="25" s="24" customFormat="1" x14ac:dyDescent="0.25"/>
    <row r="26" s="24" customFormat="1" x14ac:dyDescent="0.25"/>
    <row r="27" s="24" customFormat="1" x14ac:dyDescent="0.25"/>
    <row r="28" s="24" customFormat="1" x14ac:dyDescent="0.25"/>
    <row r="29" s="24" customFormat="1" x14ac:dyDescent="0.25"/>
    <row r="30" s="24" customFormat="1" x14ac:dyDescent="0.25"/>
    <row r="31" s="24" customFormat="1" x14ac:dyDescent="0.25"/>
    <row r="32" s="24" customFormat="1" x14ac:dyDescent="0.25"/>
    <row r="33" s="24" customFormat="1" x14ac:dyDescent="0.25"/>
    <row r="34" s="24" customFormat="1" x14ac:dyDescent="0.25"/>
    <row r="35" s="24" customFormat="1" x14ac:dyDescent="0.25"/>
    <row r="36" s="24" customFormat="1" x14ac:dyDescent="0.25"/>
    <row r="37" s="24" customFormat="1" x14ac:dyDescent="0.25"/>
    <row r="38" s="24" customFormat="1" x14ac:dyDescent="0.25"/>
    <row r="39" s="24" customFormat="1" x14ac:dyDescent="0.25"/>
    <row r="40" s="24" customFormat="1" x14ac:dyDescent="0.25"/>
    <row r="41" s="24" customFormat="1" x14ac:dyDescent="0.25"/>
    <row r="42" s="24" customFormat="1" x14ac:dyDescent="0.25"/>
    <row r="43" s="24" customFormat="1" x14ac:dyDescent="0.25"/>
    <row r="44" s="24" customFormat="1" x14ac:dyDescent="0.25"/>
    <row r="45" s="24" customFormat="1" x14ac:dyDescent="0.25"/>
  </sheetData>
  <mergeCells count="4">
    <mergeCell ref="B2:I2"/>
    <mergeCell ref="H4:H7"/>
    <mergeCell ref="I4:I7"/>
    <mergeCell ref="B9:I9"/>
  </mergeCells>
  <pageMargins left="0.75" right="0.75" top="1" bottom="1" header="0.511811023622047" footer="0.511811023622047"/>
  <pageSetup paperSize="9" orientation="portrait" horizontalDpi="300" verticalDpi="300"/>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2" tint="-0.249977111117893"/>
  </sheetPr>
  <dimension ref="A1:AB23"/>
  <sheetViews>
    <sheetView zoomScaleNormal="100" workbookViewId="0">
      <selection activeCell="AH31" sqref="AH31"/>
    </sheetView>
  </sheetViews>
  <sheetFormatPr baseColWidth="10" defaultColWidth="8.7109375" defaultRowHeight="15" x14ac:dyDescent="0.25"/>
  <cols>
    <col min="1" max="1" width="16" customWidth="1"/>
    <col min="2" max="21" width="7.42578125" hidden="1" customWidth="1"/>
    <col min="22" max="25" width="7.42578125" customWidth="1"/>
  </cols>
  <sheetData>
    <row r="1" spans="1:25" ht="3" customHeight="1" x14ac:dyDescent="0.25"/>
    <row r="2" spans="1:25" x14ac:dyDescent="0.25">
      <c r="A2" s="63" t="s">
        <v>45</v>
      </c>
      <c r="B2" s="62"/>
      <c r="C2" s="62"/>
      <c r="D2" s="62"/>
      <c r="E2" s="62"/>
      <c r="F2" s="62"/>
      <c r="G2" s="62"/>
      <c r="H2" s="62"/>
      <c r="I2" s="62"/>
      <c r="J2" s="62"/>
      <c r="K2" s="62"/>
      <c r="L2" s="62"/>
      <c r="M2" s="62"/>
      <c r="N2" s="62"/>
      <c r="O2" s="62"/>
      <c r="P2" s="62"/>
      <c r="Q2" s="62"/>
      <c r="R2" s="62"/>
      <c r="S2" s="62"/>
      <c r="T2" s="62"/>
      <c r="U2" s="62"/>
      <c r="V2" s="62"/>
      <c r="W2" s="62"/>
      <c r="X2" s="62"/>
      <c r="Y2" s="62"/>
    </row>
    <row r="3" spans="1:25" ht="3.75" customHeight="1" x14ac:dyDescent="0.25"/>
    <row r="4" spans="1:25" ht="36" x14ac:dyDescent="0.25">
      <c r="A4" s="61" t="s">
        <v>46</v>
      </c>
      <c r="B4" s="62"/>
      <c r="C4" s="62"/>
      <c r="D4" s="62"/>
      <c r="E4" s="62"/>
      <c r="F4" s="62"/>
      <c r="G4" s="62"/>
      <c r="H4" s="62"/>
      <c r="I4" s="62"/>
      <c r="J4" s="62"/>
      <c r="K4" s="62"/>
      <c r="L4" s="62"/>
      <c r="M4" s="62"/>
      <c r="N4" s="62"/>
      <c r="O4" s="62"/>
      <c r="P4" s="62"/>
      <c r="Q4" s="62"/>
      <c r="R4" s="62"/>
      <c r="S4" s="62"/>
      <c r="T4" s="62"/>
      <c r="U4" s="62"/>
      <c r="V4" s="62"/>
      <c r="W4" s="62"/>
      <c r="X4" s="62"/>
      <c r="Y4" s="62"/>
    </row>
    <row r="5" spans="1:25" x14ac:dyDescent="0.25">
      <c r="A5" s="3" t="s">
        <v>47</v>
      </c>
      <c r="Y5" s="4" t="s">
        <v>48</v>
      </c>
    </row>
    <row r="6" spans="1:25" x14ac:dyDescent="0.25">
      <c r="A6" s="7" t="s">
        <v>49</v>
      </c>
      <c r="B6" s="40">
        <v>2003</v>
      </c>
      <c r="C6" s="40">
        <v>2004</v>
      </c>
      <c r="D6" s="40">
        <v>2005</v>
      </c>
      <c r="E6" s="40">
        <v>2006</v>
      </c>
      <c r="F6" s="40">
        <v>2007</v>
      </c>
      <c r="G6" s="40">
        <v>2008</v>
      </c>
      <c r="H6" s="40">
        <v>2009</v>
      </c>
      <c r="I6" s="40">
        <v>2010</v>
      </c>
      <c r="J6" s="40">
        <v>2011</v>
      </c>
      <c r="K6" s="40">
        <v>2012</v>
      </c>
      <c r="L6" s="40">
        <v>2013</v>
      </c>
      <c r="M6" s="40">
        <v>2014</v>
      </c>
      <c r="N6" s="40">
        <v>2015</v>
      </c>
      <c r="O6" s="40">
        <v>2016</v>
      </c>
      <c r="P6" s="40">
        <v>2017</v>
      </c>
      <c r="Q6" s="40">
        <v>2018</v>
      </c>
      <c r="R6" s="40">
        <v>2019</v>
      </c>
      <c r="S6" s="40">
        <v>2020</v>
      </c>
      <c r="T6" s="40">
        <v>2021</v>
      </c>
      <c r="U6" s="40">
        <v>2022</v>
      </c>
      <c r="V6" s="40">
        <v>2023</v>
      </c>
      <c r="W6" s="40">
        <v>2024</v>
      </c>
      <c r="X6" s="40">
        <v>2025</v>
      </c>
      <c r="Y6" s="40">
        <v>2026</v>
      </c>
    </row>
    <row r="7" spans="1:25" x14ac:dyDescent="0.25">
      <c r="A7" s="1" t="s">
        <v>50</v>
      </c>
      <c r="B7" s="5">
        <v>1.17</v>
      </c>
      <c r="C7" s="5">
        <v>0.89</v>
      </c>
      <c r="D7" s="5">
        <v>0.82</v>
      </c>
      <c r="E7" s="5">
        <v>0.54</v>
      </c>
      <c r="F7" s="5">
        <v>0.77</v>
      </c>
      <c r="G7" s="5">
        <v>1.06</v>
      </c>
      <c r="H7" s="5">
        <v>0.59</v>
      </c>
      <c r="I7" s="5">
        <v>0.69</v>
      </c>
      <c r="J7" s="5">
        <v>0.91</v>
      </c>
      <c r="K7" s="5">
        <v>0.73</v>
      </c>
      <c r="L7" s="5">
        <v>0.3</v>
      </c>
      <c r="M7" s="5">
        <v>0.49</v>
      </c>
      <c r="N7" s="5">
        <v>0.64</v>
      </c>
      <c r="O7" s="5">
        <v>1.29</v>
      </c>
      <c r="P7" s="5">
        <v>1.02</v>
      </c>
      <c r="Q7" s="5">
        <v>0.63</v>
      </c>
      <c r="R7" s="5">
        <v>0.6</v>
      </c>
      <c r="S7" s="5">
        <v>0.42</v>
      </c>
      <c r="T7" s="5">
        <v>0.41</v>
      </c>
      <c r="U7" s="5">
        <v>1.67</v>
      </c>
      <c r="V7" s="5">
        <v>1.78</v>
      </c>
      <c r="W7" s="5">
        <v>0.92</v>
      </c>
      <c r="X7" s="5">
        <v>0.94</v>
      </c>
      <c r="Y7" s="5">
        <v>1.18</v>
      </c>
    </row>
    <row r="8" spans="1:25" x14ac:dyDescent="0.25">
      <c r="A8" s="1" t="s">
        <v>51</v>
      </c>
      <c r="B8" s="5">
        <v>1.1100000000000001</v>
      </c>
      <c r="C8" s="5">
        <v>1.2</v>
      </c>
      <c r="D8" s="5">
        <v>1.02</v>
      </c>
      <c r="E8" s="5">
        <v>0.66</v>
      </c>
      <c r="F8" s="5">
        <v>1.17</v>
      </c>
      <c r="G8" s="5">
        <v>1.51</v>
      </c>
      <c r="H8" s="5">
        <v>0.84</v>
      </c>
      <c r="I8" s="5">
        <v>0.83</v>
      </c>
      <c r="J8" s="5">
        <v>0.6</v>
      </c>
      <c r="K8" s="5">
        <v>0.61</v>
      </c>
      <c r="L8" s="5">
        <v>0.44</v>
      </c>
      <c r="M8" s="5">
        <v>0.63</v>
      </c>
      <c r="N8" s="5">
        <v>1.1499999999999999</v>
      </c>
      <c r="O8" s="5">
        <v>1.28</v>
      </c>
      <c r="P8" s="5">
        <v>1.01</v>
      </c>
      <c r="Q8" s="5">
        <v>0.71</v>
      </c>
      <c r="R8" s="5">
        <v>0.56999999999999995</v>
      </c>
      <c r="S8" s="5">
        <v>0.67</v>
      </c>
      <c r="T8" s="5">
        <v>0.64</v>
      </c>
      <c r="U8" s="5">
        <v>1.63</v>
      </c>
      <c r="V8" s="5">
        <v>1.66</v>
      </c>
      <c r="W8" s="5">
        <v>1.0900000000000001</v>
      </c>
      <c r="X8" s="5">
        <v>1.1399999999999999</v>
      </c>
      <c r="Y8" s="5">
        <v>1.08</v>
      </c>
    </row>
    <row r="9" spans="1:25" x14ac:dyDescent="0.25">
      <c r="A9" s="1" t="s">
        <v>52</v>
      </c>
      <c r="B9" s="5">
        <v>1.05</v>
      </c>
      <c r="C9" s="5">
        <v>0.98</v>
      </c>
      <c r="D9" s="5">
        <v>0.77</v>
      </c>
      <c r="E9" s="5">
        <v>0.7</v>
      </c>
      <c r="F9" s="5">
        <v>1.21</v>
      </c>
      <c r="G9" s="5">
        <v>0.81</v>
      </c>
      <c r="H9" s="5">
        <v>0.5</v>
      </c>
      <c r="I9" s="5">
        <v>0.25</v>
      </c>
      <c r="J9" s="5">
        <v>0.27</v>
      </c>
      <c r="K9" s="5">
        <v>0.12</v>
      </c>
      <c r="L9" s="5">
        <v>0.21</v>
      </c>
      <c r="M9" s="5">
        <v>0.39</v>
      </c>
      <c r="N9" s="5">
        <v>0.59</v>
      </c>
      <c r="O9" s="5">
        <v>0.94</v>
      </c>
      <c r="P9" s="5">
        <v>0.47</v>
      </c>
      <c r="Q9" s="5">
        <v>0.24</v>
      </c>
      <c r="R9" s="5">
        <v>0.43</v>
      </c>
      <c r="S9" s="5">
        <v>0.56999999999999995</v>
      </c>
      <c r="T9" s="5">
        <v>0.51</v>
      </c>
      <c r="U9" s="5">
        <v>1</v>
      </c>
      <c r="V9" s="5">
        <v>1.05</v>
      </c>
      <c r="W9" s="5">
        <v>0.7</v>
      </c>
      <c r="X9" s="5">
        <v>0.52</v>
      </c>
      <c r="Y9" s="5">
        <v>0.78</v>
      </c>
    </row>
    <row r="10" spans="1:25" x14ac:dyDescent="0.25">
      <c r="A10" s="1" t="s">
        <v>53</v>
      </c>
      <c r="B10" s="5">
        <v>1.1499999999999999</v>
      </c>
      <c r="C10" s="5">
        <v>0.46</v>
      </c>
      <c r="D10" s="5">
        <v>0.44</v>
      </c>
      <c r="E10" s="5">
        <v>0.45</v>
      </c>
      <c r="F10" s="5">
        <v>0.9</v>
      </c>
      <c r="G10" s="5">
        <v>0.71</v>
      </c>
      <c r="H10" s="5">
        <v>0.32</v>
      </c>
      <c r="I10" s="5">
        <v>0.46</v>
      </c>
      <c r="J10" s="5">
        <v>0.12</v>
      </c>
      <c r="K10" s="5">
        <v>0.14000000000000001</v>
      </c>
      <c r="L10" s="5">
        <v>0.25</v>
      </c>
      <c r="M10" s="5">
        <v>0.46</v>
      </c>
      <c r="N10" s="5">
        <v>0.54</v>
      </c>
      <c r="O10" s="5">
        <v>0.5</v>
      </c>
      <c r="P10" s="5">
        <v>0.47</v>
      </c>
      <c r="Q10" s="5">
        <v>0.46</v>
      </c>
      <c r="R10" s="5">
        <v>0.5</v>
      </c>
      <c r="S10" s="5">
        <v>0.16</v>
      </c>
      <c r="T10" s="5">
        <v>0.59</v>
      </c>
      <c r="U10" s="5">
        <v>1.25</v>
      </c>
      <c r="V10" s="5">
        <v>0.78</v>
      </c>
      <c r="W10" s="5">
        <v>0.59</v>
      </c>
      <c r="X10" s="5">
        <v>0.66</v>
      </c>
      <c r="Y10" s="5">
        <v>0.78</v>
      </c>
    </row>
    <row r="11" spans="1:25" x14ac:dyDescent="0.25">
      <c r="A11" s="1" t="s">
        <v>54</v>
      </c>
      <c r="B11" s="5">
        <v>0.49</v>
      </c>
      <c r="C11" s="5">
        <v>0.38</v>
      </c>
      <c r="D11" s="5">
        <v>0.41</v>
      </c>
      <c r="E11" s="5">
        <v>0.33</v>
      </c>
      <c r="F11" s="5">
        <v>0.3</v>
      </c>
      <c r="G11" s="5">
        <v>0.93</v>
      </c>
      <c r="H11" s="5">
        <v>0.01</v>
      </c>
      <c r="I11" s="5">
        <v>0.1</v>
      </c>
      <c r="J11" s="5">
        <v>0.28000000000000003</v>
      </c>
      <c r="K11" s="5">
        <v>0.3</v>
      </c>
      <c r="L11" s="5">
        <v>0.28000000000000003</v>
      </c>
      <c r="M11" s="5">
        <v>0.48</v>
      </c>
      <c r="N11" s="5">
        <v>0.26</v>
      </c>
      <c r="O11" s="5">
        <v>0.51</v>
      </c>
      <c r="P11" s="5">
        <v>0.23</v>
      </c>
      <c r="Q11" s="5">
        <v>0.25</v>
      </c>
      <c r="R11" s="5">
        <v>0.31</v>
      </c>
      <c r="S11" s="5">
        <v>-0.32</v>
      </c>
      <c r="T11" s="5">
        <v>1</v>
      </c>
      <c r="U11" s="5">
        <v>0.84</v>
      </c>
      <c r="V11" s="5">
        <v>0.43</v>
      </c>
      <c r="W11" s="5">
        <v>0.43</v>
      </c>
      <c r="X11" s="5">
        <v>0.32</v>
      </c>
      <c r="Y11" s="5">
        <v>0.47</v>
      </c>
    </row>
    <row r="12" spans="1:25" x14ac:dyDescent="0.25">
      <c r="A12" s="1" t="s">
        <v>55</v>
      </c>
      <c r="B12" s="5">
        <v>-0.05</v>
      </c>
      <c r="C12" s="5">
        <v>0.6</v>
      </c>
      <c r="D12" s="5">
        <v>0.4</v>
      </c>
      <c r="E12" s="5">
        <v>0.3</v>
      </c>
      <c r="F12" s="5">
        <v>0.12</v>
      </c>
      <c r="G12" s="5">
        <v>0.86</v>
      </c>
      <c r="H12" s="5">
        <v>-0.06</v>
      </c>
      <c r="I12" s="5">
        <v>0.11</v>
      </c>
      <c r="J12" s="5">
        <v>0.32</v>
      </c>
      <c r="K12" s="5">
        <v>0.08</v>
      </c>
      <c r="L12" s="5">
        <v>0.23</v>
      </c>
      <c r="M12" s="5">
        <v>0.09</v>
      </c>
      <c r="N12" s="5">
        <v>0.1</v>
      </c>
      <c r="O12" s="5">
        <v>0.48</v>
      </c>
      <c r="P12" s="5">
        <v>0.11</v>
      </c>
      <c r="Q12" s="5">
        <v>0.15</v>
      </c>
      <c r="R12" s="5">
        <v>0.27</v>
      </c>
      <c r="S12" s="5">
        <v>-0.38</v>
      </c>
      <c r="T12" s="5">
        <v>-0.05</v>
      </c>
      <c r="U12" s="5">
        <v>0.51</v>
      </c>
      <c r="V12" s="5">
        <v>0.3</v>
      </c>
      <c r="W12" s="5">
        <v>0.32</v>
      </c>
      <c r="X12" s="5">
        <v>0.1</v>
      </c>
      <c r="Y12" s="5">
        <v>0.39</v>
      </c>
    </row>
    <row r="13" spans="1:25" x14ac:dyDescent="0.25">
      <c r="A13" s="1" t="s">
        <v>56</v>
      </c>
      <c r="B13" s="5">
        <v>-0.14000000000000001</v>
      </c>
      <c r="C13" s="5">
        <v>-0.03</v>
      </c>
      <c r="D13" s="5">
        <v>0.05</v>
      </c>
      <c r="E13" s="5">
        <v>0.41</v>
      </c>
      <c r="F13" s="5">
        <v>0.17</v>
      </c>
      <c r="G13" s="5">
        <v>0.48</v>
      </c>
      <c r="H13" s="5">
        <v>-0.04</v>
      </c>
      <c r="I13" s="5">
        <v>-0.04</v>
      </c>
      <c r="J13" s="5">
        <v>0.14000000000000001</v>
      </c>
      <c r="K13" s="5">
        <v>-0.02</v>
      </c>
      <c r="L13" s="5">
        <v>0.04</v>
      </c>
      <c r="M13" s="5">
        <v>0.15</v>
      </c>
      <c r="N13" s="5">
        <v>0.19</v>
      </c>
      <c r="O13" s="5">
        <v>0.52</v>
      </c>
      <c r="P13" s="5">
        <v>-0.05</v>
      </c>
      <c r="Q13" s="5">
        <v>-0.13</v>
      </c>
      <c r="R13" s="5">
        <v>0.22</v>
      </c>
      <c r="S13" s="5">
        <v>0</v>
      </c>
      <c r="T13" s="5">
        <v>0.32</v>
      </c>
      <c r="U13" s="5">
        <v>0.81</v>
      </c>
      <c r="V13" s="5">
        <v>0.5</v>
      </c>
      <c r="W13" s="5">
        <v>0.2</v>
      </c>
      <c r="X13" s="5">
        <v>0.28000000000000003</v>
      </c>
      <c r="Y13" s="5"/>
    </row>
    <row r="14" spans="1:25" x14ac:dyDescent="0.25">
      <c r="A14" s="1" t="s">
        <v>57</v>
      </c>
      <c r="B14" s="5">
        <v>0.31</v>
      </c>
      <c r="C14" s="5">
        <v>0.03</v>
      </c>
      <c r="D14" s="5">
        <v>0</v>
      </c>
      <c r="E14" s="5">
        <v>0.39</v>
      </c>
      <c r="F14" s="5">
        <v>-0.13</v>
      </c>
      <c r="G14" s="5">
        <v>0.19</v>
      </c>
      <c r="H14" s="5">
        <v>0.04</v>
      </c>
      <c r="I14" s="5">
        <v>0.11</v>
      </c>
      <c r="J14" s="5">
        <v>-0.03</v>
      </c>
      <c r="K14" s="5">
        <v>0.04</v>
      </c>
      <c r="L14" s="5">
        <v>0.08</v>
      </c>
      <c r="M14" s="5">
        <v>0.2</v>
      </c>
      <c r="N14" s="5">
        <v>0.48</v>
      </c>
      <c r="O14" s="5">
        <v>-0.32</v>
      </c>
      <c r="P14" s="5">
        <v>0.14000000000000001</v>
      </c>
      <c r="Q14" s="5">
        <v>0.12</v>
      </c>
      <c r="R14" s="5">
        <v>0.09</v>
      </c>
      <c r="S14" s="5">
        <v>-0.01</v>
      </c>
      <c r="T14" s="5">
        <v>0.45</v>
      </c>
      <c r="U14" s="5">
        <v>1.02</v>
      </c>
      <c r="V14" s="5">
        <v>0.7</v>
      </c>
      <c r="W14" s="5">
        <v>0</v>
      </c>
      <c r="X14" s="5">
        <v>0.19</v>
      </c>
      <c r="Y14" s="5"/>
    </row>
    <row r="15" spans="1:25" x14ac:dyDescent="0.25">
      <c r="A15" s="1" t="s">
        <v>58</v>
      </c>
      <c r="B15" s="5">
        <v>0.22</v>
      </c>
      <c r="C15" s="5">
        <v>0.3</v>
      </c>
      <c r="D15" s="5">
        <v>0.43</v>
      </c>
      <c r="E15" s="5">
        <v>0.28999999999999998</v>
      </c>
      <c r="F15" s="5">
        <v>0.08</v>
      </c>
      <c r="G15" s="5">
        <v>-0.19</v>
      </c>
      <c r="H15" s="5">
        <v>-0.11</v>
      </c>
      <c r="I15" s="5">
        <v>-0.14000000000000001</v>
      </c>
      <c r="J15" s="5">
        <v>0.31</v>
      </c>
      <c r="K15" s="5">
        <v>0.28999999999999998</v>
      </c>
      <c r="L15" s="5">
        <v>0.28999999999999998</v>
      </c>
      <c r="M15" s="5">
        <v>0.14000000000000001</v>
      </c>
      <c r="N15" s="5">
        <v>0.72</v>
      </c>
      <c r="O15" s="5">
        <v>-0.05</v>
      </c>
      <c r="P15" s="5">
        <v>0.04</v>
      </c>
      <c r="Q15" s="5">
        <v>0.16</v>
      </c>
      <c r="R15" s="5">
        <v>0.23</v>
      </c>
      <c r="S15" s="5">
        <v>0.32</v>
      </c>
      <c r="T15" s="5">
        <v>0.38</v>
      </c>
      <c r="U15" s="5">
        <v>0.93</v>
      </c>
      <c r="V15" s="5">
        <v>0.54</v>
      </c>
      <c r="W15" s="5">
        <v>0.24</v>
      </c>
      <c r="X15" s="5">
        <v>0.32</v>
      </c>
      <c r="Y15" s="5"/>
    </row>
    <row r="16" spans="1:25" x14ac:dyDescent="0.25">
      <c r="A16" s="1" t="s">
        <v>59</v>
      </c>
      <c r="B16" s="5">
        <v>0.06</v>
      </c>
      <c r="C16" s="5">
        <v>-0.01</v>
      </c>
      <c r="D16" s="5">
        <v>0.23</v>
      </c>
      <c r="E16" s="5">
        <v>-0.14000000000000001</v>
      </c>
      <c r="F16" s="5">
        <v>0.01</v>
      </c>
      <c r="G16" s="5">
        <v>0.35</v>
      </c>
      <c r="H16" s="5">
        <v>-0.13</v>
      </c>
      <c r="I16" s="5">
        <v>-0.09</v>
      </c>
      <c r="J16" s="5">
        <v>0.19</v>
      </c>
      <c r="K16" s="5">
        <v>0.16</v>
      </c>
      <c r="L16" s="5">
        <v>-0.26</v>
      </c>
      <c r="M16" s="5">
        <v>0.16</v>
      </c>
      <c r="N16" s="5">
        <v>0.68</v>
      </c>
      <c r="O16" s="5">
        <v>-0.06</v>
      </c>
      <c r="P16" s="5">
        <v>0.02</v>
      </c>
      <c r="Q16" s="5">
        <v>0.12</v>
      </c>
      <c r="R16" s="5">
        <v>0.16</v>
      </c>
      <c r="S16" s="5">
        <v>-0.06</v>
      </c>
      <c r="T16" s="5">
        <v>0.01</v>
      </c>
      <c r="U16" s="5">
        <v>0.72</v>
      </c>
      <c r="V16" s="5">
        <v>0.25</v>
      </c>
      <c r="W16" s="5">
        <v>-0.13</v>
      </c>
      <c r="X16" s="5">
        <v>0.18</v>
      </c>
      <c r="Y16" s="5"/>
    </row>
    <row r="17" spans="1:28" x14ac:dyDescent="0.25">
      <c r="A17" s="1" t="s">
        <v>60</v>
      </c>
      <c r="B17" s="5">
        <v>0.35</v>
      </c>
      <c r="C17" s="5">
        <v>0.28000000000000003</v>
      </c>
      <c r="D17" s="5">
        <v>0.11</v>
      </c>
      <c r="E17" s="5">
        <v>0.24</v>
      </c>
      <c r="F17" s="5">
        <v>0.47</v>
      </c>
      <c r="G17" s="5">
        <v>0.28000000000000003</v>
      </c>
      <c r="H17" s="5">
        <v>-7.0000000000000007E-2</v>
      </c>
      <c r="I17" s="5">
        <v>0.19</v>
      </c>
      <c r="J17" s="5">
        <v>0.14000000000000001</v>
      </c>
      <c r="K17" s="5">
        <v>-0.14000000000000001</v>
      </c>
      <c r="L17" s="5">
        <v>-0.22</v>
      </c>
      <c r="M17" s="5">
        <v>0.13</v>
      </c>
      <c r="N17" s="5">
        <v>0.6</v>
      </c>
      <c r="O17" s="5">
        <v>0.11</v>
      </c>
      <c r="P17" s="5">
        <v>0.18</v>
      </c>
      <c r="Q17" s="5">
        <v>0.12</v>
      </c>
      <c r="R17" s="5">
        <v>0.1</v>
      </c>
      <c r="S17" s="5">
        <v>-0.15</v>
      </c>
      <c r="T17" s="5">
        <v>0.5</v>
      </c>
      <c r="U17" s="5">
        <v>0.77</v>
      </c>
      <c r="V17" s="5">
        <v>0.47</v>
      </c>
      <c r="W17" s="5">
        <v>0.27</v>
      </c>
      <c r="X17" s="5">
        <v>7.0000000000000007E-2</v>
      </c>
      <c r="Y17" s="5"/>
    </row>
    <row r="18" spans="1:28" x14ac:dyDescent="0.25">
      <c r="A18" s="1" t="s">
        <v>61</v>
      </c>
      <c r="B18" s="5">
        <v>0.61</v>
      </c>
      <c r="C18" s="5">
        <v>0.3</v>
      </c>
      <c r="D18" s="5">
        <v>7.0000000000000007E-2</v>
      </c>
      <c r="E18" s="5">
        <v>0.23</v>
      </c>
      <c r="F18" s="5">
        <v>0.49</v>
      </c>
      <c r="G18" s="5">
        <v>0.44</v>
      </c>
      <c r="H18" s="5">
        <v>0.08</v>
      </c>
      <c r="I18" s="5">
        <v>0.65</v>
      </c>
      <c r="J18" s="5">
        <v>0.42</v>
      </c>
      <c r="K18" s="5">
        <v>0.09</v>
      </c>
      <c r="L18" s="5">
        <v>0.26</v>
      </c>
      <c r="M18" s="5">
        <v>0.27</v>
      </c>
      <c r="N18" s="5">
        <v>0.62</v>
      </c>
      <c r="O18" s="5">
        <v>0.42</v>
      </c>
      <c r="P18" s="5">
        <v>0.38</v>
      </c>
      <c r="Q18" s="5">
        <v>0.3</v>
      </c>
      <c r="R18" s="5">
        <v>0.26</v>
      </c>
      <c r="S18" s="5">
        <v>0.38</v>
      </c>
      <c r="T18" s="5">
        <v>0.73</v>
      </c>
      <c r="U18" s="5">
        <v>1.26</v>
      </c>
      <c r="V18" s="5">
        <v>0.45</v>
      </c>
      <c r="W18" s="5">
        <v>0.46</v>
      </c>
      <c r="X18" s="5">
        <v>0.27</v>
      </c>
      <c r="Y18" s="5"/>
    </row>
    <row r="19" spans="1:28" x14ac:dyDescent="0.25">
      <c r="A19" s="64" t="s">
        <v>62</v>
      </c>
      <c r="B19" s="65">
        <v>6.49</v>
      </c>
      <c r="C19" s="65">
        <v>5.5</v>
      </c>
      <c r="D19" s="65">
        <v>4.8499999999999996</v>
      </c>
      <c r="E19" s="65">
        <v>4.4800000000000004</v>
      </c>
      <c r="F19" s="65">
        <v>5.69</v>
      </c>
      <c r="G19" s="65">
        <v>7.67</v>
      </c>
      <c r="H19" s="65">
        <v>2</v>
      </c>
      <c r="I19" s="65">
        <v>3.17</v>
      </c>
      <c r="J19" s="65">
        <v>3.73</v>
      </c>
      <c r="K19" s="65">
        <v>2.44</v>
      </c>
      <c r="L19" s="65">
        <v>1.94</v>
      </c>
      <c r="M19" s="65">
        <v>3.66</v>
      </c>
      <c r="N19" s="65">
        <v>6.77</v>
      </c>
      <c r="O19" s="65">
        <v>5.75</v>
      </c>
      <c r="P19" s="65">
        <v>4.09</v>
      </c>
      <c r="Q19" s="65">
        <v>3.18</v>
      </c>
      <c r="R19" s="65">
        <v>3.8</v>
      </c>
      <c r="S19" s="65">
        <v>1.61</v>
      </c>
      <c r="T19" s="65">
        <v>5.62</v>
      </c>
      <c r="U19" s="65">
        <v>13.12</v>
      </c>
      <c r="V19" s="65">
        <v>9.2799999999999994</v>
      </c>
      <c r="W19" s="65">
        <v>5.2</v>
      </c>
      <c r="X19" s="65">
        <v>5.0999999999999996</v>
      </c>
      <c r="Y19" s="65">
        <v>4.7699999999999996</v>
      </c>
    </row>
    <row r="21" spans="1:28" x14ac:dyDescent="0.25">
      <c r="A21" s="6" t="s">
        <v>63</v>
      </c>
    </row>
    <row r="22" spans="1:28" x14ac:dyDescent="0.25">
      <c r="A22" s="60" t="s">
        <v>64</v>
      </c>
      <c r="B22" s="66"/>
      <c r="C22" s="66"/>
      <c r="D22" s="66"/>
      <c r="E22" s="66"/>
      <c r="F22" s="66"/>
      <c r="G22" s="66"/>
      <c r="H22" s="66"/>
      <c r="I22" s="66"/>
      <c r="J22" s="66"/>
      <c r="K22" s="66"/>
      <c r="L22" s="66"/>
      <c r="M22" s="66"/>
      <c r="N22" s="66"/>
      <c r="O22" s="66"/>
      <c r="P22" s="66"/>
      <c r="Q22" s="66"/>
      <c r="R22" s="66"/>
      <c r="S22" s="66"/>
      <c r="T22" s="66"/>
      <c r="U22" s="66"/>
      <c r="V22" s="66"/>
      <c r="W22" s="66"/>
      <c r="X22" s="66"/>
      <c r="Y22" s="66"/>
      <c r="Z22" s="66"/>
      <c r="AA22" s="66"/>
      <c r="AB22" s="66"/>
    </row>
    <row r="23" spans="1:28" x14ac:dyDescent="0.25">
      <c r="A23" s="60" t="s">
        <v>65</v>
      </c>
      <c r="B23" s="66"/>
      <c r="C23" s="66"/>
      <c r="D23" s="66"/>
      <c r="E23" s="66"/>
      <c r="F23" s="66"/>
      <c r="G23" s="66"/>
      <c r="H23" s="66"/>
      <c r="I23" s="66"/>
      <c r="J23" s="66"/>
      <c r="K23" s="66"/>
      <c r="L23" s="66"/>
      <c r="M23" s="66"/>
      <c r="N23" s="66"/>
      <c r="O23" s="66"/>
      <c r="P23" s="66"/>
      <c r="Q23" s="66"/>
      <c r="R23" s="66"/>
      <c r="S23" s="66"/>
      <c r="T23" s="66"/>
      <c r="U23" s="66"/>
      <c r="V23" s="66"/>
      <c r="W23" s="66"/>
      <c r="X23" s="66"/>
      <c r="Y23" s="66"/>
      <c r="Z23" s="66"/>
      <c r="AA23" s="66"/>
      <c r="AB23" s="66"/>
    </row>
  </sheetData>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2" tint="-9.9978637043366805E-2"/>
  </sheetPr>
  <dimension ref="A1:AO150"/>
  <sheetViews>
    <sheetView zoomScaleNormal="100" workbookViewId="0">
      <selection activeCell="F30" sqref="F30"/>
    </sheetView>
  </sheetViews>
  <sheetFormatPr baseColWidth="10" defaultColWidth="8.7109375" defaultRowHeight="15" x14ac:dyDescent="0.25"/>
  <cols>
    <col min="1" max="1" width="1" style="24" customWidth="1"/>
    <col min="2" max="2" width="20" customWidth="1"/>
    <col min="3" max="3" width="16" customWidth="1"/>
    <col min="4" max="4" width="24.28515625" customWidth="1"/>
    <col min="5" max="5" width="20.5703125" customWidth="1"/>
    <col min="6" max="6" width="18.5703125" customWidth="1"/>
    <col min="7" max="7" width="21.85546875" customWidth="1"/>
    <col min="8" max="8" width="27.7109375" customWidth="1"/>
    <col min="9" max="41" width="8.7109375" style="24"/>
  </cols>
  <sheetData>
    <row r="1" spans="2:8" s="24" customFormat="1" ht="5.25" customHeight="1" thickBot="1" x14ac:dyDescent="0.3"/>
    <row r="2" spans="2:8" ht="15" customHeight="1" thickBot="1" x14ac:dyDescent="0.3">
      <c r="B2" s="118" t="s">
        <v>66</v>
      </c>
      <c r="C2" s="118"/>
      <c r="D2" s="118"/>
      <c r="E2" s="118"/>
      <c r="F2" s="118"/>
      <c r="G2" s="118"/>
      <c r="H2" s="118"/>
    </row>
    <row r="3" spans="2:8" ht="27.75" customHeight="1" thickBot="1" x14ac:dyDescent="0.3">
      <c r="B3" s="119" t="s">
        <v>67</v>
      </c>
      <c r="C3" s="119"/>
      <c r="D3" s="119"/>
      <c r="E3" s="119"/>
      <c r="F3" s="119"/>
      <c r="G3" s="119"/>
      <c r="H3" s="119"/>
    </row>
    <row r="4" spans="2:8" x14ac:dyDescent="0.25">
      <c r="B4" s="24"/>
      <c r="C4" s="24"/>
      <c r="D4" s="114" t="s">
        <v>68</v>
      </c>
      <c r="E4" s="12" t="s">
        <v>69</v>
      </c>
      <c r="F4" s="8" t="s">
        <v>70</v>
      </c>
      <c r="G4" s="8" t="s">
        <v>71</v>
      </c>
      <c r="H4" s="9" t="s">
        <v>72</v>
      </c>
    </row>
    <row r="5" spans="2:8" ht="15.75" thickBot="1" x14ac:dyDescent="0.3">
      <c r="B5" s="25"/>
      <c r="C5" s="24"/>
      <c r="D5" s="115"/>
      <c r="E5" s="13">
        <f>VarNal!V19/100</f>
        <v>9.2799999999999994E-2</v>
      </c>
      <c r="F5" s="10">
        <f>VarNal!W19/100</f>
        <v>5.2000000000000005E-2</v>
      </c>
      <c r="G5" s="10">
        <f>VarNal!X19/100</f>
        <v>5.0999999999999997E-2</v>
      </c>
      <c r="H5" s="11">
        <f>VarNal!Y19/100</f>
        <v>4.7699999999999992E-2</v>
      </c>
    </row>
    <row r="6" spans="2:8" s="24" customFormat="1" ht="5.25" customHeight="1" thickBot="1" x14ac:dyDescent="0.3"/>
    <row r="7" spans="2:8" ht="31.5" customHeight="1" thickBot="1" x14ac:dyDescent="0.3">
      <c r="B7" s="16" t="s">
        <v>29</v>
      </c>
      <c r="C7" s="17" t="s">
        <v>14</v>
      </c>
      <c r="D7" s="17" t="s">
        <v>73</v>
      </c>
      <c r="E7" s="17" t="s">
        <v>74</v>
      </c>
      <c r="F7" s="17" t="s">
        <v>75</v>
      </c>
      <c r="G7" s="17" t="s">
        <v>76</v>
      </c>
      <c r="H7" s="18" t="s">
        <v>77</v>
      </c>
    </row>
    <row r="8" spans="2:8" x14ac:dyDescent="0.25">
      <c r="B8" s="20" t="s">
        <v>43</v>
      </c>
      <c r="C8" s="14">
        <v>2022</v>
      </c>
      <c r="D8" s="21">
        <f>+'HISTORICO - CONTRATOS'!G7</f>
        <v>3689</v>
      </c>
      <c r="E8" s="15">
        <f>IF($C8&lt;2023,D8*(1+$E$5),D8)</f>
        <v>4031.3391999999999</v>
      </c>
      <c r="F8" s="15">
        <f>IF($C8&lt;2024,E8*(1+$F$5),E8)</f>
        <v>4240.9688384000001</v>
      </c>
      <c r="G8" s="15">
        <f>IF($C8&lt;2025,F8*(1+$G$5),F8)</f>
        <v>4457.2582491583998</v>
      </c>
      <c r="H8" s="19">
        <f>IF($C8&lt;2026,G8*(1+$H$5),G8)</f>
        <v>4669.869467643256</v>
      </c>
    </row>
    <row r="9" spans="2:8" x14ac:dyDescent="0.25">
      <c r="B9" s="20" t="s">
        <v>42</v>
      </c>
      <c r="C9" s="14">
        <v>2023</v>
      </c>
      <c r="D9" s="21">
        <f>+'HISTORICO - CONTRATOS'!G6</f>
        <v>5355</v>
      </c>
      <c r="E9" s="15">
        <f>IF($C9&lt;2023,D9*(1+$E$5),D9)</f>
        <v>5355</v>
      </c>
      <c r="F9" s="15">
        <f>IF($C9&lt;2024,E9*(1+$F$5),E9)</f>
        <v>5633.46</v>
      </c>
      <c r="G9" s="15">
        <f>IF($C9&lt;2025,F9*(1+$G$5),F9)</f>
        <v>5920.7664599999998</v>
      </c>
      <c r="H9" s="19">
        <f>IF($C9&lt;2026,G9*(1+$H$5),G9)</f>
        <v>6203.1870201420006</v>
      </c>
    </row>
    <row r="10" spans="2:8" x14ac:dyDescent="0.25">
      <c r="B10" s="20" t="s">
        <v>41</v>
      </c>
      <c r="C10" s="14">
        <v>2025</v>
      </c>
      <c r="D10" s="21">
        <f>+'HISTORICO - CONTRATOS'!G5</f>
        <v>5917</v>
      </c>
      <c r="E10" s="15">
        <f>IF($C10&lt;2023,D10*(1+$E$5),D10)</f>
        <v>5917</v>
      </c>
      <c r="F10" s="15">
        <f>IF($C10&lt;2024,E10*(1+$F$5),E10)</f>
        <v>5917</v>
      </c>
      <c r="G10" s="15">
        <f>IF($C10&lt;2025,F10*(1+$G$5),F10)</f>
        <v>5917</v>
      </c>
      <c r="H10" s="22">
        <f>IF($C10&lt;2026,G10*(1+$H$5),G10)</f>
        <v>6199.2409000000007</v>
      </c>
    </row>
    <row r="11" spans="2:8" x14ac:dyDescent="0.25">
      <c r="B11" s="20" t="s">
        <v>37</v>
      </c>
      <c r="C11" s="14">
        <v>2025</v>
      </c>
      <c r="D11" s="21">
        <f>+'HISTORICO - CONTRATOS'!G4</f>
        <v>6587</v>
      </c>
      <c r="E11" s="15">
        <f>IF($C11&lt;2023,D11*(1+$E$5),D11)</f>
        <v>6587</v>
      </c>
      <c r="F11" s="15">
        <f>IF($C11&lt;2024,E11*(1+$F$5),E11)</f>
        <v>6587</v>
      </c>
      <c r="G11" s="15">
        <f>IF($C11&lt;2025,F11*(1+$G$5),F11)</f>
        <v>6587</v>
      </c>
      <c r="H11" s="22">
        <f>IF($C11&lt;2026,G11*(1+$H$5),G11)</f>
        <v>6901.1999000000005</v>
      </c>
    </row>
    <row r="12" spans="2:8" ht="15" customHeight="1" thickBot="1" x14ac:dyDescent="0.3">
      <c r="B12" s="120" t="s">
        <v>78</v>
      </c>
      <c r="C12" s="121"/>
      <c r="D12" s="121"/>
      <c r="E12" s="121"/>
      <c r="F12" s="121"/>
      <c r="G12" s="121"/>
      <c r="H12" s="23">
        <f>+AVERAGE(H10:H11)</f>
        <v>6550.2204000000002</v>
      </c>
    </row>
    <row r="13" spans="2:8" s="24" customFormat="1" ht="3.75" customHeight="1" thickBot="1" x14ac:dyDescent="0.3"/>
    <row r="14" spans="2:8" ht="15" customHeight="1" x14ac:dyDescent="0.25">
      <c r="B14" s="92" t="s">
        <v>79</v>
      </c>
      <c r="C14" s="93"/>
      <c r="D14" s="93"/>
      <c r="E14" s="93"/>
      <c r="F14" s="93"/>
      <c r="G14" s="93"/>
      <c r="H14" s="94"/>
    </row>
    <row r="15" spans="2:8" ht="15" customHeight="1" thickBot="1" x14ac:dyDescent="0.3">
      <c r="B15" s="122" t="s">
        <v>80</v>
      </c>
      <c r="C15" s="123"/>
      <c r="D15" s="123"/>
      <c r="E15" s="123"/>
      <c r="F15" s="123"/>
      <c r="G15" s="123"/>
      <c r="H15" s="27">
        <f>AVERAGE(H8:H11)</f>
        <v>5993.374321946314</v>
      </c>
    </row>
    <row r="16" spans="2:8" ht="15" customHeight="1" thickBot="1" x14ac:dyDescent="0.3">
      <c r="B16" s="110" t="s">
        <v>81</v>
      </c>
      <c r="C16" s="111"/>
      <c r="D16" s="111"/>
      <c r="E16" s="111"/>
      <c r="F16" s="111"/>
      <c r="G16" s="111"/>
      <c r="H16" s="28">
        <f>AVERAGE(H10:H11)</f>
        <v>6550.2204000000002</v>
      </c>
    </row>
    <row r="17" spans="2:8" ht="15" customHeight="1" thickBot="1" x14ac:dyDescent="0.3">
      <c r="B17" s="112" t="s">
        <v>82</v>
      </c>
      <c r="C17" s="113"/>
      <c r="D17" s="113"/>
      <c r="E17" s="113"/>
      <c r="F17" s="113"/>
      <c r="G17" s="113"/>
      <c r="H17" s="26">
        <f>H11</f>
        <v>6901.1999000000005</v>
      </c>
    </row>
    <row r="18" spans="2:8" ht="3.75" customHeight="1" x14ac:dyDescent="0.25"/>
    <row r="19" spans="2:8" ht="15.75" customHeight="1" x14ac:dyDescent="0.25">
      <c r="B19" s="116" t="s">
        <v>83</v>
      </c>
      <c r="C19" s="116"/>
      <c r="D19" s="116"/>
      <c r="E19" s="116"/>
      <c r="F19" s="116"/>
      <c r="G19" s="116"/>
      <c r="H19" s="116"/>
    </row>
    <row r="20" spans="2:8" x14ac:dyDescent="0.25">
      <c r="B20" s="117"/>
      <c r="C20" s="117"/>
      <c r="D20" s="117"/>
      <c r="E20" s="117"/>
      <c r="F20" s="117"/>
      <c r="G20" s="117"/>
      <c r="H20" s="117"/>
    </row>
    <row r="21" spans="2:8" s="24" customFormat="1" x14ac:dyDescent="0.25"/>
    <row r="22" spans="2:8" s="24" customFormat="1" x14ac:dyDescent="0.25"/>
    <row r="23" spans="2:8" s="24" customFormat="1" x14ac:dyDescent="0.25"/>
    <row r="24" spans="2:8" s="24" customFormat="1" x14ac:dyDescent="0.25"/>
    <row r="25" spans="2:8" s="24" customFormat="1" x14ac:dyDescent="0.25"/>
    <row r="26" spans="2:8" s="24" customFormat="1" x14ac:dyDescent="0.25"/>
    <row r="27" spans="2:8" s="24" customFormat="1" x14ac:dyDescent="0.25"/>
    <row r="28" spans="2:8" s="24" customFormat="1" x14ac:dyDescent="0.25"/>
    <row r="29" spans="2:8" s="24" customFormat="1" x14ac:dyDescent="0.25"/>
    <row r="30" spans="2:8" s="24" customFormat="1" x14ac:dyDescent="0.25"/>
    <row r="31" spans="2:8" s="24" customFormat="1" x14ac:dyDescent="0.25"/>
    <row r="32" spans="2:8" s="24" customFormat="1" x14ac:dyDescent="0.25"/>
    <row r="33" s="24" customFormat="1" x14ac:dyDescent="0.25"/>
    <row r="34" s="24" customFormat="1" x14ac:dyDescent="0.25"/>
    <row r="35" s="24" customFormat="1" x14ac:dyDescent="0.25"/>
    <row r="36" s="24" customFormat="1" x14ac:dyDescent="0.25"/>
    <row r="37" s="24" customFormat="1" x14ac:dyDescent="0.25"/>
    <row r="38" s="24" customFormat="1" x14ac:dyDescent="0.25"/>
    <row r="39" s="24" customFormat="1" x14ac:dyDescent="0.25"/>
    <row r="40" s="24" customFormat="1" x14ac:dyDescent="0.25"/>
    <row r="41" s="24" customFormat="1" x14ac:dyDescent="0.25"/>
    <row r="42" s="24" customFormat="1" x14ac:dyDescent="0.25"/>
    <row r="43" s="24" customFormat="1" x14ac:dyDescent="0.25"/>
    <row r="44" s="24" customFormat="1" x14ac:dyDescent="0.25"/>
    <row r="45" s="24" customFormat="1" x14ac:dyDescent="0.25"/>
    <row r="46" s="24" customFormat="1" x14ac:dyDescent="0.25"/>
    <row r="47" s="24" customFormat="1" x14ac:dyDescent="0.25"/>
    <row r="48" s="24" customFormat="1" x14ac:dyDescent="0.25"/>
    <row r="49" s="24" customFormat="1" x14ac:dyDescent="0.25"/>
    <row r="50" s="24" customFormat="1" x14ac:dyDescent="0.25"/>
    <row r="51" s="24" customFormat="1" x14ac:dyDescent="0.25"/>
    <row r="52" s="24" customFormat="1" x14ac:dyDescent="0.25"/>
    <row r="53" s="24" customFormat="1" x14ac:dyDescent="0.25"/>
    <row r="54" s="24" customFormat="1" x14ac:dyDescent="0.25"/>
    <row r="55" s="24" customFormat="1" x14ac:dyDescent="0.25"/>
    <row r="56" s="24" customFormat="1" x14ac:dyDescent="0.25"/>
    <row r="57" s="24" customFormat="1" x14ac:dyDescent="0.25"/>
    <row r="58" s="24" customFormat="1" x14ac:dyDescent="0.25"/>
    <row r="59" s="24" customFormat="1" x14ac:dyDescent="0.25"/>
    <row r="60" s="24" customFormat="1" x14ac:dyDescent="0.25"/>
    <row r="61" s="24" customFormat="1" x14ac:dyDescent="0.25"/>
    <row r="62" s="24" customFormat="1" x14ac:dyDescent="0.25"/>
    <row r="63" s="24" customFormat="1" x14ac:dyDescent="0.25"/>
    <row r="64" s="24" customFormat="1" x14ac:dyDescent="0.25"/>
    <row r="65" s="24" customFormat="1" x14ac:dyDescent="0.25"/>
    <row r="66" s="24" customFormat="1" x14ac:dyDescent="0.25"/>
    <row r="67" s="24" customFormat="1" x14ac:dyDescent="0.25"/>
    <row r="68" s="24" customFormat="1" x14ac:dyDescent="0.25"/>
    <row r="69" s="24" customFormat="1" x14ac:dyDescent="0.25"/>
    <row r="70" s="24" customFormat="1" x14ac:dyDescent="0.25"/>
    <row r="71" s="24" customFormat="1" x14ac:dyDescent="0.25"/>
    <row r="72" s="24" customFormat="1" x14ac:dyDescent="0.25"/>
    <row r="73" s="24" customFormat="1" x14ac:dyDescent="0.25"/>
    <row r="74" s="24" customFormat="1" x14ac:dyDescent="0.25"/>
    <row r="75" s="24" customFormat="1" x14ac:dyDescent="0.25"/>
    <row r="76" s="24" customFormat="1" x14ac:dyDescent="0.25"/>
    <row r="77" s="24" customFormat="1" x14ac:dyDescent="0.25"/>
    <row r="78" s="24" customFormat="1" x14ac:dyDescent="0.25"/>
    <row r="79" s="24" customFormat="1" x14ac:dyDescent="0.25"/>
    <row r="80" s="24" customFormat="1" x14ac:dyDescent="0.25"/>
    <row r="81" s="24" customFormat="1" x14ac:dyDescent="0.25"/>
    <row r="82" s="24" customFormat="1" x14ac:dyDescent="0.25"/>
    <row r="83" s="24" customFormat="1" x14ac:dyDescent="0.25"/>
    <row r="84" s="24" customFormat="1" x14ac:dyDescent="0.25"/>
    <row r="85" s="24" customFormat="1" x14ac:dyDescent="0.25"/>
    <row r="86" s="24" customFormat="1" x14ac:dyDescent="0.25"/>
    <row r="87" s="24" customFormat="1" x14ac:dyDescent="0.25"/>
    <row r="88" s="24" customFormat="1" x14ac:dyDescent="0.25"/>
    <row r="89" s="24" customFormat="1" x14ac:dyDescent="0.25"/>
    <row r="90" s="24" customFormat="1" x14ac:dyDescent="0.25"/>
    <row r="91" s="24" customFormat="1" x14ac:dyDescent="0.25"/>
    <row r="92" s="24" customFormat="1" x14ac:dyDescent="0.25"/>
    <row r="93" s="24" customFormat="1" x14ac:dyDescent="0.25"/>
    <row r="94" s="24" customFormat="1" x14ac:dyDescent="0.25"/>
    <row r="95" s="24" customFormat="1" x14ac:dyDescent="0.25"/>
    <row r="96" s="24" customFormat="1" x14ac:dyDescent="0.25"/>
    <row r="97" s="24" customFormat="1" x14ac:dyDescent="0.25"/>
    <row r="98" s="24" customFormat="1" x14ac:dyDescent="0.25"/>
    <row r="99" s="24" customFormat="1" x14ac:dyDescent="0.25"/>
    <row r="100" s="24" customFormat="1" x14ac:dyDescent="0.25"/>
    <row r="101" s="24" customFormat="1" x14ac:dyDescent="0.25"/>
    <row r="102" s="24" customFormat="1" x14ac:dyDescent="0.25"/>
    <row r="103" s="24" customFormat="1" x14ac:dyDescent="0.25"/>
    <row r="104" s="24" customFormat="1" x14ac:dyDescent="0.25"/>
    <row r="105" s="24" customFormat="1" x14ac:dyDescent="0.25"/>
    <row r="106" s="24" customFormat="1" x14ac:dyDescent="0.25"/>
    <row r="107" s="24" customFormat="1" x14ac:dyDescent="0.25"/>
    <row r="108" s="24" customFormat="1" x14ac:dyDescent="0.25"/>
    <row r="109" s="24" customFormat="1" x14ac:dyDescent="0.25"/>
    <row r="110" s="24" customFormat="1" x14ac:dyDescent="0.25"/>
    <row r="111" s="24" customFormat="1" x14ac:dyDescent="0.25"/>
    <row r="112" s="24" customFormat="1" x14ac:dyDescent="0.25"/>
    <row r="113" s="24" customFormat="1" x14ac:dyDescent="0.25"/>
    <row r="114" s="24" customFormat="1" x14ac:dyDescent="0.25"/>
    <row r="115" s="24" customFormat="1" x14ac:dyDescent="0.25"/>
    <row r="116" s="24" customFormat="1" x14ac:dyDescent="0.25"/>
    <row r="117" s="24" customFormat="1" x14ac:dyDescent="0.25"/>
    <row r="118" s="24" customFormat="1" x14ac:dyDescent="0.25"/>
    <row r="119" s="24" customFormat="1" x14ac:dyDescent="0.25"/>
    <row r="120" s="24" customFormat="1" x14ac:dyDescent="0.25"/>
    <row r="121" s="24" customFormat="1" x14ac:dyDescent="0.25"/>
    <row r="122" s="24" customFormat="1" x14ac:dyDescent="0.25"/>
    <row r="123" s="24" customFormat="1" x14ac:dyDescent="0.25"/>
    <row r="124" s="24" customFormat="1" x14ac:dyDescent="0.25"/>
    <row r="125" s="24" customFormat="1" x14ac:dyDescent="0.25"/>
    <row r="126" s="24" customFormat="1" x14ac:dyDescent="0.25"/>
    <row r="127" s="24" customFormat="1" x14ac:dyDescent="0.25"/>
    <row r="128" s="24" customFormat="1" x14ac:dyDescent="0.25"/>
    <row r="129" s="24" customFormat="1" x14ac:dyDescent="0.25"/>
    <row r="130" s="24" customFormat="1" x14ac:dyDescent="0.25"/>
    <row r="131" s="24" customFormat="1" x14ac:dyDescent="0.25"/>
    <row r="132" s="24" customFormat="1" x14ac:dyDescent="0.25"/>
    <row r="133" s="24" customFormat="1" x14ac:dyDescent="0.25"/>
    <row r="134" s="24" customFormat="1" x14ac:dyDescent="0.25"/>
    <row r="135" s="24" customFormat="1" x14ac:dyDescent="0.25"/>
    <row r="136" s="24" customFormat="1" x14ac:dyDescent="0.25"/>
    <row r="137" s="24" customFormat="1" x14ac:dyDescent="0.25"/>
    <row r="138" s="24" customFormat="1" x14ac:dyDescent="0.25"/>
    <row r="139" s="24" customFormat="1" x14ac:dyDescent="0.25"/>
    <row r="140" s="24" customFormat="1" x14ac:dyDescent="0.25"/>
    <row r="141" s="24" customFormat="1" x14ac:dyDescent="0.25"/>
    <row r="142" s="24" customFormat="1" x14ac:dyDescent="0.25"/>
    <row r="143" s="24" customFormat="1" x14ac:dyDescent="0.25"/>
    <row r="144" s="24" customFormat="1" x14ac:dyDescent="0.25"/>
    <row r="145" s="24" customFormat="1" x14ac:dyDescent="0.25"/>
    <row r="146" s="24" customFormat="1" x14ac:dyDescent="0.25"/>
    <row r="147" s="24" customFormat="1" x14ac:dyDescent="0.25"/>
    <row r="148" s="24" customFormat="1" x14ac:dyDescent="0.25"/>
    <row r="149" s="24" customFormat="1" x14ac:dyDescent="0.25"/>
    <row r="150" s="24" customFormat="1" x14ac:dyDescent="0.25"/>
  </sheetData>
  <mergeCells count="9">
    <mergeCell ref="B16:G16"/>
    <mergeCell ref="B17:G17"/>
    <mergeCell ref="D4:D5"/>
    <mergeCell ref="B19:H20"/>
    <mergeCell ref="B2:H2"/>
    <mergeCell ref="B3:H3"/>
    <mergeCell ref="B12:G12"/>
    <mergeCell ref="B14:H14"/>
    <mergeCell ref="B15:G15"/>
  </mergeCells>
  <pageMargins left="0.75" right="0.75" top="1" bottom="1"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62BA6-CE70-47BA-A50B-8F62E702C2DE}">
  <sheetPr>
    <tabColor rgb="FFFFC000"/>
  </sheetPr>
  <dimension ref="B3:E40"/>
  <sheetViews>
    <sheetView showGridLines="0" topLeftCell="A19" workbookViewId="0">
      <selection activeCell="B38" sqref="B38:E40"/>
    </sheetView>
  </sheetViews>
  <sheetFormatPr baseColWidth="10" defaultColWidth="9.140625" defaultRowHeight="15" x14ac:dyDescent="0.25"/>
  <cols>
    <col min="2" max="2" width="33.140625" customWidth="1"/>
    <col min="3" max="3" width="11.140625" bestFit="1" customWidth="1"/>
    <col min="4" max="4" width="23.42578125" customWidth="1"/>
    <col min="5" max="5" width="18.5703125" customWidth="1"/>
  </cols>
  <sheetData>
    <row r="3" spans="2:4" x14ac:dyDescent="0.25">
      <c r="B3" s="67" t="s">
        <v>84</v>
      </c>
      <c r="C3" s="68" t="s">
        <v>85</v>
      </c>
      <c r="D3" s="69" t="s">
        <v>86</v>
      </c>
    </row>
    <row r="4" spans="2:4" x14ac:dyDescent="0.25">
      <c r="B4" s="70" t="s">
        <v>87</v>
      </c>
      <c r="C4" s="71">
        <v>210</v>
      </c>
      <c r="D4" s="124">
        <v>356.4</v>
      </c>
    </row>
    <row r="5" spans="2:4" x14ac:dyDescent="0.25">
      <c r="B5" s="72" t="s">
        <v>88</v>
      </c>
      <c r="C5" s="73">
        <v>383</v>
      </c>
      <c r="D5" s="124"/>
    </row>
    <row r="6" spans="2:4" x14ac:dyDescent="0.25">
      <c r="B6" s="70" t="s">
        <v>89</v>
      </c>
      <c r="C6" s="71">
        <v>333</v>
      </c>
      <c r="D6" s="124"/>
    </row>
    <row r="7" spans="2:4" x14ac:dyDescent="0.25">
      <c r="B7" s="72" t="s">
        <v>90</v>
      </c>
      <c r="C7" s="73">
        <v>471</v>
      </c>
      <c r="D7" s="124"/>
    </row>
    <row r="8" spans="2:4" x14ac:dyDescent="0.25">
      <c r="B8" s="70" t="s">
        <v>91</v>
      </c>
      <c r="C8" s="71">
        <v>362</v>
      </c>
      <c r="D8" s="124"/>
    </row>
    <row r="9" spans="2:4" x14ac:dyDescent="0.25">
      <c r="B9" s="72" t="s">
        <v>92</v>
      </c>
      <c r="C9" s="73">
        <v>443</v>
      </c>
      <c r="D9" s="124"/>
    </row>
    <row r="10" spans="2:4" x14ac:dyDescent="0.25">
      <c r="B10" s="70" t="s">
        <v>93</v>
      </c>
      <c r="C10" s="71">
        <v>354</v>
      </c>
      <c r="D10" s="124"/>
    </row>
    <row r="11" spans="2:4" x14ac:dyDescent="0.25">
      <c r="B11" s="72" t="s">
        <v>94</v>
      </c>
      <c r="C11" s="73">
        <v>295</v>
      </c>
      <c r="D11" s="124"/>
    </row>
    <row r="12" spans="2:4" x14ac:dyDescent="0.25">
      <c r="B12" s="74" t="s">
        <v>95</v>
      </c>
      <c r="C12" s="75">
        <v>2851</v>
      </c>
      <c r="D12" s="125"/>
    </row>
    <row r="32" spans="2:5" ht="45" x14ac:dyDescent="0.25">
      <c r="B32" s="76" t="s">
        <v>49</v>
      </c>
      <c r="C32" s="77" t="s">
        <v>96</v>
      </c>
      <c r="D32" s="77" t="s">
        <v>97</v>
      </c>
      <c r="E32" s="78" t="s">
        <v>98</v>
      </c>
    </row>
    <row r="33" spans="2:5" x14ac:dyDescent="0.25">
      <c r="B33" s="70" t="s">
        <v>99</v>
      </c>
      <c r="C33" s="71">
        <v>356.4</v>
      </c>
      <c r="D33" s="71">
        <v>356.4</v>
      </c>
      <c r="E33" s="79">
        <v>712.8</v>
      </c>
    </row>
    <row r="34" spans="2:5" x14ac:dyDescent="0.25">
      <c r="B34" s="80" t="s">
        <v>100</v>
      </c>
      <c r="C34" s="81">
        <v>356.4</v>
      </c>
      <c r="D34" s="81" t="s">
        <v>101</v>
      </c>
      <c r="E34" s="82">
        <v>356.4</v>
      </c>
    </row>
    <row r="35" spans="2:5" x14ac:dyDescent="0.25">
      <c r="B35" s="70" t="s">
        <v>102</v>
      </c>
      <c r="C35" s="71">
        <v>356.4</v>
      </c>
      <c r="D35" s="71" t="s">
        <v>101</v>
      </c>
      <c r="E35" s="79">
        <v>356.4</v>
      </c>
    </row>
    <row r="36" spans="2:5" x14ac:dyDescent="0.25">
      <c r="B36" s="83" t="s">
        <v>103</v>
      </c>
      <c r="C36" s="84">
        <v>1069.2</v>
      </c>
      <c r="D36" s="84">
        <v>356.4</v>
      </c>
      <c r="E36" s="85">
        <v>1425.6</v>
      </c>
    </row>
    <row r="38" spans="2:5" ht="123.75" customHeight="1" x14ac:dyDescent="0.25">
      <c r="B38" s="126" t="s">
        <v>104</v>
      </c>
      <c r="C38" s="127"/>
      <c r="D38" s="127"/>
      <c r="E38" s="127"/>
    </row>
    <row r="39" spans="2:5" x14ac:dyDescent="0.25">
      <c r="B39" s="127"/>
      <c r="C39" s="127"/>
      <c r="D39" s="127"/>
      <c r="E39" s="127"/>
    </row>
    <row r="40" spans="2:5" x14ac:dyDescent="0.25">
      <c r="B40" s="127"/>
      <c r="C40" s="127"/>
      <c r="D40" s="127"/>
      <c r="E40" s="127"/>
    </row>
  </sheetData>
  <mergeCells count="2">
    <mergeCell ref="D4:D12"/>
    <mergeCell ref="B38:E40"/>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2"/>
  </sheetPr>
  <dimension ref="A1:U101"/>
  <sheetViews>
    <sheetView tabSelected="1" zoomScaleNormal="100" workbookViewId="0">
      <selection activeCell="J4" sqref="J4"/>
    </sheetView>
  </sheetViews>
  <sheetFormatPr baseColWidth="10" defaultColWidth="8.7109375" defaultRowHeight="15" x14ac:dyDescent="0.25"/>
  <cols>
    <col min="1" max="1" width="1" style="24" customWidth="1"/>
    <col min="2" max="2" width="52.140625" customWidth="1"/>
    <col min="3" max="3" width="24.5703125" customWidth="1"/>
    <col min="4" max="4" width="20" customWidth="1"/>
    <col min="5" max="5" width="23.140625" customWidth="1"/>
    <col min="6" max="6" width="26.5703125" customWidth="1"/>
    <col min="7" max="7" width="20.5703125" style="24" customWidth="1"/>
    <col min="8" max="9" width="8.7109375" style="24"/>
    <col min="10" max="10" width="16.7109375" style="24" customWidth="1"/>
    <col min="11" max="13" width="8.7109375" style="24"/>
    <col min="14" max="14" width="18.42578125" style="24" customWidth="1"/>
    <col min="15" max="15" width="14.42578125" style="24" customWidth="1"/>
    <col min="16" max="16" width="13.5703125" style="24" customWidth="1"/>
    <col min="17" max="17" width="13.28515625" style="24" customWidth="1"/>
    <col min="18" max="21" width="8.7109375" style="24"/>
  </cols>
  <sheetData>
    <row r="1" spans="2:7" s="24" customFormat="1" ht="15.75" thickBot="1" x14ac:dyDescent="0.3"/>
    <row r="2" spans="2:7" ht="24.75" customHeight="1" x14ac:dyDescent="0.25">
      <c r="B2" s="128" t="s">
        <v>105</v>
      </c>
      <c r="C2" s="129" t="s">
        <v>106</v>
      </c>
      <c r="D2" s="130" t="s">
        <v>112</v>
      </c>
      <c r="E2" s="130"/>
      <c r="F2" s="130"/>
      <c r="G2" s="131"/>
    </row>
    <row r="3" spans="2:7" ht="24.75" thickBot="1" x14ac:dyDescent="0.3">
      <c r="B3" s="135"/>
      <c r="C3" s="136"/>
      <c r="D3" s="137" t="s">
        <v>108</v>
      </c>
      <c r="E3" s="137" t="s">
        <v>109</v>
      </c>
      <c r="F3" s="137" t="s">
        <v>110</v>
      </c>
      <c r="G3" s="138" t="s">
        <v>111</v>
      </c>
    </row>
    <row r="4" spans="2:7" ht="33.75" customHeight="1" thickBot="1" x14ac:dyDescent="0.3">
      <c r="B4" s="132" t="s">
        <v>107</v>
      </c>
      <c r="C4" s="133">
        <v>1426</v>
      </c>
      <c r="D4" s="134">
        <v>19611</v>
      </c>
      <c r="E4" s="134">
        <v>11000</v>
      </c>
      <c r="F4" s="134">
        <f>+AVERAGE(D4:E4)</f>
        <v>15305.5</v>
      </c>
      <c r="G4" s="139">
        <f>+F4*C4</f>
        <v>21825643</v>
      </c>
    </row>
    <row r="5" spans="2:7" s="24" customFormat="1" x14ac:dyDescent="0.25"/>
    <row r="6" spans="2:7" s="24" customFormat="1" x14ac:dyDescent="0.25"/>
    <row r="7" spans="2:7" s="24" customFormat="1" x14ac:dyDescent="0.25"/>
    <row r="8" spans="2:7" s="24" customFormat="1" x14ac:dyDescent="0.25"/>
    <row r="9" spans="2:7" s="24" customFormat="1" x14ac:dyDescent="0.25"/>
    <row r="10" spans="2:7" s="24" customFormat="1" x14ac:dyDescent="0.25"/>
    <row r="11" spans="2:7" s="24" customFormat="1" x14ac:dyDescent="0.25"/>
    <row r="12" spans="2:7" s="24" customFormat="1" x14ac:dyDescent="0.25"/>
    <row r="13" spans="2:7" s="24" customFormat="1" x14ac:dyDescent="0.25"/>
    <row r="14" spans="2:7" s="24" customFormat="1" x14ac:dyDescent="0.25"/>
    <row r="15" spans="2:7" s="24" customFormat="1" x14ac:dyDescent="0.25"/>
    <row r="16" spans="2:7" s="24" customFormat="1" x14ac:dyDescent="0.25"/>
    <row r="17" spans="2:6" s="24" customFormat="1" x14ac:dyDescent="0.25"/>
    <row r="18" spans="2:6" s="24" customFormat="1" x14ac:dyDescent="0.25"/>
    <row r="19" spans="2:6" s="24" customFormat="1" x14ac:dyDescent="0.25"/>
    <row r="20" spans="2:6" s="24" customFormat="1" x14ac:dyDescent="0.25"/>
    <row r="21" spans="2:6" s="24" customFormat="1" x14ac:dyDescent="0.25"/>
    <row r="22" spans="2:6" s="24" customFormat="1" x14ac:dyDescent="0.25"/>
    <row r="23" spans="2:6" s="24" customFormat="1" x14ac:dyDescent="0.25"/>
    <row r="24" spans="2:6" s="24" customFormat="1" x14ac:dyDescent="0.25"/>
    <row r="25" spans="2:6" x14ac:dyDescent="0.25">
      <c r="B25" s="24"/>
      <c r="C25" s="24"/>
      <c r="D25" s="24"/>
      <c r="E25" s="24"/>
      <c r="F25" s="24"/>
    </row>
    <row r="26" spans="2:6" x14ac:dyDescent="0.25">
      <c r="B26" s="24"/>
      <c r="C26" s="24"/>
      <c r="D26" s="24"/>
      <c r="E26" s="24"/>
      <c r="F26" s="24"/>
    </row>
    <row r="27" spans="2:6" x14ac:dyDescent="0.25">
      <c r="B27" s="24"/>
      <c r="C27" s="24"/>
      <c r="D27" s="24"/>
      <c r="E27" s="24"/>
      <c r="F27" s="24"/>
    </row>
    <row r="28" spans="2:6" x14ac:dyDescent="0.25">
      <c r="B28" s="24"/>
      <c r="C28" s="24"/>
      <c r="D28" s="24"/>
      <c r="E28" s="24"/>
      <c r="F28" s="24"/>
    </row>
    <row r="29" spans="2:6" x14ac:dyDescent="0.25">
      <c r="B29" s="24"/>
      <c r="C29" s="24"/>
      <c r="D29" s="24"/>
      <c r="E29" s="24"/>
      <c r="F29" s="24"/>
    </row>
    <row r="30" spans="2:6" x14ac:dyDescent="0.25">
      <c r="B30" s="24"/>
      <c r="C30" s="24"/>
      <c r="D30" s="24"/>
      <c r="E30" s="24"/>
      <c r="F30" s="24"/>
    </row>
    <row r="31" spans="2:6" x14ac:dyDescent="0.25">
      <c r="B31" s="24"/>
      <c r="C31" s="24"/>
      <c r="D31" s="24"/>
      <c r="E31" s="24"/>
      <c r="F31" s="24"/>
    </row>
    <row r="32" spans="2:6" x14ac:dyDescent="0.25">
      <c r="B32" s="24"/>
      <c r="C32" s="24"/>
      <c r="D32" s="24"/>
      <c r="E32" s="24"/>
      <c r="F32" s="24"/>
    </row>
    <row r="33" spans="2:6" x14ac:dyDescent="0.25">
      <c r="B33" s="24"/>
      <c r="C33" s="24"/>
      <c r="D33" s="24"/>
      <c r="E33" s="24"/>
      <c r="F33" s="24"/>
    </row>
    <row r="34" spans="2:6" x14ac:dyDescent="0.25">
      <c r="B34" s="24"/>
      <c r="C34" s="24"/>
      <c r="D34" s="24"/>
      <c r="E34" s="24"/>
      <c r="F34" s="24"/>
    </row>
    <row r="35" spans="2:6" x14ac:dyDescent="0.25">
      <c r="B35" s="24"/>
      <c r="C35" s="24"/>
      <c r="D35" s="24"/>
      <c r="E35" s="24"/>
      <c r="F35" s="24"/>
    </row>
    <row r="36" spans="2:6" x14ac:dyDescent="0.25">
      <c r="B36" s="24"/>
      <c r="C36" s="24"/>
      <c r="D36" s="24"/>
      <c r="E36" s="24"/>
      <c r="F36" s="24"/>
    </row>
    <row r="37" spans="2:6" x14ac:dyDescent="0.25">
      <c r="B37" s="24"/>
      <c r="C37" s="24"/>
      <c r="D37" s="24"/>
      <c r="E37" s="24"/>
      <c r="F37" s="24"/>
    </row>
    <row r="38" spans="2:6" x14ac:dyDescent="0.25">
      <c r="B38" s="24"/>
      <c r="C38" s="24"/>
      <c r="D38" s="24"/>
      <c r="E38" s="24"/>
      <c r="F38" s="24"/>
    </row>
    <row r="39" spans="2:6" x14ac:dyDescent="0.25">
      <c r="B39" s="24"/>
      <c r="C39" s="24"/>
      <c r="D39" s="24"/>
      <c r="E39" s="24"/>
      <c r="F39" s="24"/>
    </row>
    <row r="40" spans="2:6" x14ac:dyDescent="0.25">
      <c r="B40" s="24"/>
      <c r="C40" s="24"/>
      <c r="D40" s="24"/>
      <c r="E40" s="24"/>
      <c r="F40" s="24"/>
    </row>
    <row r="41" spans="2:6" x14ac:dyDescent="0.25">
      <c r="B41" s="24"/>
      <c r="C41" s="24"/>
      <c r="D41" s="24"/>
      <c r="E41" s="24"/>
      <c r="F41" s="24"/>
    </row>
    <row r="42" spans="2:6" x14ac:dyDescent="0.25">
      <c r="B42" s="24"/>
      <c r="C42" s="24"/>
      <c r="D42" s="24"/>
      <c r="E42" s="24"/>
      <c r="F42" s="24"/>
    </row>
    <row r="43" spans="2:6" x14ac:dyDescent="0.25">
      <c r="B43" s="24"/>
      <c r="C43" s="24"/>
      <c r="D43" s="24"/>
      <c r="E43" s="24"/>
      <c r="F43" s="24"/>
    </row>
    <row r="44" spans="2:6" x14ac:dyDescent="0.25">
      <c r="B44" s="24"/>
      <c r="C44" s="24"/>
      <c r="D44" s="24"/>
      <c r="E44" s="24"/>
      <c r="F44" s="24"/>
    </row>
    <row r="45" spans="2:6" x14ac:dyDescent="0.25">
      <c r="B45" s="24"/>
      <c r="C45" s="24"/>
      <c r="D45" s="24"/>
      <c r="E45" s="24"/>
      <c r="F45" s="24"/>
    </row>
    <row r="46" spans="2:6" x14ac:dyDescent="0.25">
      <c r="B46" s="24"/>
      <c r="C46" s="24"/>
      <c r="D46" s="24"/>
      <c r="E46" s="24"/>
      <c r="F46" s="24"/>
    </row>
    <row r="47" spans="2:6" x14ac:dyDescent="0.25">
      <c r="B47" s="24"/>
      <c r="C47" s="24"/>
      <c r="D47" s="24"/>
      <c r="E47" s="24"/>
      <c r="F47" s="24"/>
    </row>
    <row r="48" spans="2:6" x14ac:dyDescent="0.25">
      <c r="B48" s="24"/>
      <c r="C48" s="24"/>
      <c r="D48" s="24"/>
      <c r="E48" s="24"/>
      <c r="F48" s="24"/>
    </row>
    <row r="49" spans="2:6" x14ac:dyDescent="0.25">
      <c r="B49" s="24"/>
      <c r="C49" s="24"/>
      <c r="D49" s="24"/>
      <c r="E49" s="24"/>
      <c r="F49" s="24"/>
    </row>
    <row r="50" spans="2:6" x14ac:dyDescent="0.25">
      <c r="B50" s="24"/>
      <c r="C50" s="24"/>
      <c r="D50" s="24"/>
      <c r="E50" s="24"/>
      <c r="F50" s="24"/>
    </row>
    <row r="51" spans="2:6" x14ac:dyDescent="0.25">
      <c r="B51" s="24"/>
      <c r="C51" s="24"/>
      <c r="D51" s="24"/>
      <c r="E51" s="24"/>
      <c r="F51" s="24"/>
    </row>
    <row r="52" spans="2:6" x14ac:dyDescent="0.25">
      <c r="B52" s="24"/>
      <c r="C52" s="24"/>
      <c r="D52" s="24"/>
      <c r="E52" s="24"/>
      <c r="F52" s="24"/>
    </row>
    <row r="53" spans="2:6" x14ac:dyDescent="0.25">
      <c r="B53" s="24"/>
      <c r="C53" s="24"/>
      <c r="D53" s="24"/>
      <c r="E53" s="24"/>
      <c r="F53" s="24"/>
    </row>
    <row r="54" spans="2:6" x14ac:dyDescent="0.25">
      <c r="B54" s="24"/>
      <c r="C54" s="24"/>
      <c r="D54" s="24"/>
      <c r="E54" s="24"/>
      <c r="F54" s="24"/>
    </row>
    <row r="55" spans="2:6" x14ac:dyDescent="0.25">
      <c r="B55" s="24"/>
      <c r="C55" s="24"/>
      <c r="D55" s="24"/>
      <c r="E55" s="24"/>
      <c r="F55" s="24"/>
    </row>
    <row r="56" spans="2:6" x14ac:dyDescent="0.25">
      <c r="B56" s="24"/>
      <c r="C56" s="24"/>
      <c r="D56" s="24"/>
      <c r="E56" s="24"/>
      <c r="F56" s="24"/>
    </row>
    <row r="57" spans="2:6" x14ac:dyDescent="0.25">
      <c r="B57" s="24"/>
      <c r="C57" s="24"/>
      <c r="D57" s="24"/>
      <c r="E57" s="24"/>
      <c r="F57" s="24"/>
    </row>
    <row r="58" spans="2:6" x14ac:dyDescent="0.25">
      <c r="B58" s="24"/>
      <c r="C58" s="24"/>
      <c r="D58" s="24"/>
      <c r="E58" s="24"/>
      <c r="F58" s="24"/>
    </row>
    <row r="59" spans="2:6" x14ac:dyDescent="0.25">
      <c r="B59" s="145" t="s">
        <v>115</v>
      </c>
      <c r="C59" s="24"/>
      <c r="D59" s="24"/>
      <c r="E59" s="24"/>
      <c r="F59" s="24"/>
    </row>
    <row r="60" spans="2:6" ht="15.75" thickBot="1" x14ac:dyDescent="0.3">
      <c r="C60" s="24"/>
      <c r="D60" s="24"/>
      <c r="E60" s="24"/>
      <c r="F60" s="24"/>
    </row>
    <row r="61" spans="2:6" ht="24.75" thickBot="1" x14ac:dyDescent="0.3">
      <c r="B61" s="140" t="s">
        <v>108</v>
      </c>
      <c r="C61" s="141" t="s">
        <v>109</v>
      </c>
      <c r="D61" s="141" t="s">
        <v>114</v>
      </c>
      <c r="E61" s="142" t="s">
        <v>113</v>
      </c>
      <c r="F61" s="24"/>
    </row>
    <row r="62" spans="2:6" ht="15.75" thickBot="1" x14ac:dyDescent="0.3">
      <c r="B62" s="143">
        <v>19611</v>
      </c>
      <c r="C62" s="134">
        <v>11000</v>
      </c>
      <c r="D62" s="134">
        <f>+B62-C62</f>
        <v>8611</v>
      </c>
      <c r="E62" s="144">
        <f>+(B62-C62)/B62</f>
        <v>0.43909030646065983</v>
      </c>
      <c r="F62" s="24"/>
    </row>
    <row r="63" spans="2:6" x14ac:dyDescent="0.25">
      <c r="B63" s="24"/>
      <c r="C63" s="24"/>
      <c r="D63" s="24"/>
      <c r="E63" s="24"/>
      <c r="F63" s="24"/>
    </row>
    <row r="64" spans="2:6" x14ac:dyDescent="0.25">
      <c r="B64" s="24"/>
      <c r="C64" s="24"/>
      <c r="D64" s="24"/>
      <c r="E64" s="24"/>
      <c r="F64" s="24"/>
    </row>
    <row r="65" spans="2:6" x14ac:dyDescent="0.25">
      <c r="B65" s="24"/>
      <c r="C65" s="24"/>
      <c r="D65" s="24"/>
      <c r="E65" s="24"/>
      <c r="F65" s="24"/>
    </row>
    <row r="66" spans="2:6" x14ac:dyDescent="0.25">
      <c r="B66" s="24"/>
      <c r="C66" s="24"/>
      <c r="D66" s="24"/>
      <c r="E66" s="24"/>
      <c r="F66" s="24"/>
    </row>
    <row r="67" spans="2:6" x14ac:dyDescent="0.25">
      <c r="B67" s="24"/>
      <c r="C67" s="24"/>
      <c r="D67" s="24"/>
      <c r="E67" s="24"/>
      <c r="F67" s="24"/>
    </row>
    <row r="68" spans="2:6" x14ac:dyDescent="0.25">
      <c r="B68" s="24"/>
      <c r="C68" s="24"/>
      <c r="D68" s="24"/>
      <c r="E68" s="24"/>
      <c r="F68" s="24"/>
    </row>
    <row r="69" spans="2:6" x14ac:dyDescent="0.25">
      <c r="B69" s="24"/>
      <c r="C69" s="24"/>
      <c r="D69" s="24"/>
      <c r="E69" s="24"/>
      <c r="F69" s="24"/>
    </row>
    <row r="70" spans="2:6" x14ac:dyDescent="0.25">
      <c r="B70" s="24"/>
      <c r="C70" s="24"/>
      <c r="D70" s="24"/>
      <c r="E70" s="24"/>
      <c r="F70" s="24"/>
    </row>
    <row r="71" spans="2:6" x14ac:dyDescent="0.25">
      <c r="B71" s="24"/>
      <c r="C71" s="24"/>
      <c r="D71" s="24"/>
      <c r="E71" s="24"/>
      <c r="F71" s="24"/>
    </row>
    <row r="72" spans="2:6" x14ac:dyDescent="0.25">
      <c r="B72" s="24"/>
      <c r="C72" s="24"/>
      <c r="D72" s="24"/>
      <c r="E72" s="24"/>
      <c r="F72" s="24"/>
    </row>
    <row r="73" spans="2:6" x14ac:dyDescent="0.25">
      <c r="B73" s="24"/>
      <c r="C73" s="24"/>
      <c r="D73" s="24"/>
      <c r="E73" s="24"/>
      <c r="F73" s="24"/>
    </row>
    <row r="74" spans="2:6" x14ac:dyDescent="0.25">
      <c r="B74" s="24"/>
      <c r="C74" s="24"/>
      <c r="D74" s="24"/>
      <c r="E74" s="24"/>
      <c r="F74" s="24"/>
    </row>
    <row r="75" spans="2:6" x14ac:dyDescent="0.25">
      <c r="B75" s="24"/>
      <c r="C75" s="24"/>
      <c r="D75" s="24"/>
      <c r="E75" s="24"/>
      <c r="F75" s="24"/>
    </row>
    <row r="76" spans="2:6" x14ac:dyDescent="0.25">
      <c r="B76" s="24"/>
      <c r="C76" s="24"/>
      <c r="D76" s="24"/>
      <c r="E76" s="24"/>
      <c r="F76" s="24"/>
    </row>
    <row r="77" spans="2:6" x14ac:dyDescent="0.25">
      <c r="B77" s="24"/>
      <c r="C77" s="24"/>
      <c r="D77" s="24"/>
      <c r="E77" s="24"/>
      <c r="F77" s="24"/>
    </row>
    <row r="78" spans="2:6" x14ac:dyDescent="0.25">
      <c r="B78" s="24"/>
      <c r="C78" s="24"/>
      <c r="D78" s="24"/>
      <c r="E78" s="24"/>
      <c r="F78" s="24"/>
    </row>
    <row r="79" spans="2:6" x14ac:dyDescent="0.25">
      <c r="B79" s="24"/>
      <c r="C79" s="24"/>
      <c r="D79" s="24"/>
      <c r="E79" s="24"/>
      <c r="F79" s="24"/>
    </row>
    <row r="80" spans="2:6" x14ac:dyDescent="0.25">
      <c r="B80" s="24"/>
      <c r="C80" s="24"/>
      <c r="D80" s="24"/>
      <c r="E80" s="24"/>
      <c r="F80" s="24"/>
    </row>
    <row r="81" spans="2:6" x14ac:dyDescent="0.25">
      <c r="B81" s="24"/>
      <c r="C81" s="24"/>
      <c r="D81" s="24"/>
      <c r="E81" s="24"/>
      <c r="F81" s="24"/>
    </row>
    <row r="82" spans="2:6" x14ac:dyDescent="0.25">
      <c r="B82" s="24"/>
      <c r="C82" s="24"/>
      <c r="D82" s="24"/>
      <c r="E82" s="24"/>
      <c r="F82" s="24"/>
    </row>
    <row r="83" spans="2:6" x14ac:dyDescent="0.25">
      <c r="B83" s="24"/>
      <c r="C83" s="24"/>
      <c r="D83" s="24"/>
      <c r="E83" s="24"/>
      <c r="F83" s="24"/>
    </row>
    <row r="84" spans="2:6" x14ac:dyDescent="0.25">
      <c r="B84" s="24"/>
      <c r="C84" s="24"/>
      <c r="D84" s="24"/>
      <c r="E84" s="24"/>
      <c r="F84" s="24"/>
    </row>
    <row r="85" spans="2:6" x14ac:dyDescent="0.25">
      <c r="B85" s="24"/>
      <c r="C85" s="24"/>
      <c r="D85" s="24"/>
      <c r="E85" s="24"/>
      <c r="F85" s="24"/>
    </row>
    <row r="86" spans="2:6" x14ac:dyDescent="0.25">
      <c r="B86" s="24"/>
      <c r="C86" s="24"/>
      <c r="D86" s="24"/>
      <c r="E86" s="24"/>
      <c r="F86" s="24"/>
    </row>
    <row r="87" spans="2:6" x14ac:dyDescent="0.25">
      <c r="B87" s="24"/>
      <c r="C87" s="24"/>
      <c r="D87" s="24"/>
      <c r="E87" s="24"/>
      <c r="F87" s="24"/>
    </row>
    <row r="88" spans="2:6" x14ac:dyDescent="0.25">
      <c r="B88" s="24"/>
      <c r="C88" s="24"/>
      <c r="D88" s="24"/>
      <c r="E88" s="24"/>
      <c r="F88" s="24"/>
    </row>
    <row r="89" spans="2:6" x14ac:dyDescent="0.25">
      <c r="B89" s="24"/>
      <c r="C89" s="24"/>
      <c r="D89" s="24"/>
      <c r="E89" s="24"/>
      <c r="F89" s="24"/>
    </row>
    <row r="90" spans="2:6" x14ac:dyDescent="0.25">
      <c r="B90" s="24"/>
      <c r="C90" s="24"/>
      <c r="D90" s="24"/>
      <c r="E90" s="24"/>
      <c r="F90" s="24"/>
    </row>
    <row r="91" spans="2:6" x14ac:dyDescent="0.25">
      <c r="B91" s="24"/>
      <c r="C91" s="24"/>
      <c r="D91" s="24"/>
      <c r="E91" s="24"/>
      <c r="F91" s="24"/>
    </row>
    <row r="92" spans="2:6" x14ac:dyDescent="0.25">
      <c r="B92" s="24"/>
      <c r="C92" s="24"/>
      <c r="D92" s="24"/>
      <c r="E92" s="24"/>
      <c r="F92" s="24"/>
    </row>
    <row r="93" spans="2:6" x14ac:dyDescent="0.25">
      <c r="B93" s="24"/>
      <c r="C93" s="24"/>
      <c r="D93" s="24"/>
      <c r="E93" s="24"/>
      <c r="F93" s="24"/>
    </row>
    <row r="94" spans="2:6" x14ac:dyDescent="0.25">
      <c r="B94" s="24"/>
      <c r="C94" s="24"/>
      <c r="D94" s="24"/>
      <c r="E94" s="24"/>
      <c r="F94" s="24"/>
    </row>
    <row r="95" spans="2:6" x14ac:dyDescent="0.25">
      <c r="B95" s="24"/>
      <c r="C95" s="24"/>
      <c r="D95" s="24"/>
      <c r="E95" s="24"/>
      <c r="F95" s="24"/>
    </row>
    <row r="96" spans="2:6" x14ac:dyDescent="0.25">
      <c r="B96" s="24"/>
      <c r="C96" s="24"/>
      <c r="D96" s="24"/>
      <c r="E96" s="24"/>
      <c r="F96" s="24"/>
    </row>
    <row r="97" spans="2:6" x14ac:dyDescent="0.25">
      <c r="B97" s="24"/>
      <c r="C97" s="24"/>
      <c r="D97" s="24"/>
      <c r="E97" s="24"/>
      <c r="F97" s="24"/>
    </row>
    <row r="98" spans="2:6" x14ac:dyDescent="0.25">
      <c r="B98" s="24"/>
      <c r="C98" s="24"/>
      <c r="D98" s="24"/>
      <c r="E98" s="24"/>
      <c r="F98" s="24"/>
    </row>
    <row r="99" spans="2:6" x14ac:dyDescent="0.25">
      <c r="B99" s="24"/>
      <c r="C99" s="24"/>
      <c r="D99" s="24"/>
      <c r="E99" s="24"/>
      <c r="F99" s="24"/>
    </row>
    <row r="100" spans="2:6" x14ac:dyDescent="0.25">
      <c r="B100" s="24"/>
      <c r="C100" s="24"/>
      <c r="D100" s="24"/>
      <c r="E100" s="24"/>
      <c r="F100" s="24"/>
    </row>
    <row r="101" spans="2:6" x14ac:dyDescent="0.25">
      <c r="B101" s="24"/>
      <c r="C101" s="24"/>
      <c r="D101" s="24"/>
      <c r="E101" s="24"/>
      <c r="F101" s="24"/>
    </row>
  </sheetData>
  <mergeCells count="3">
    <mergeCell ref="B2:B3"/>
    <mergeCell ref="C2:C3"/>
    <mergeCell ref="D2:F2"/>
  </mergeCells>
  <pageMargins left="0.75" right="0.75" top="1" bottom="1" header="0.511811023622047" footer="0.511811023622047"/>
  <pageSetup paperSize="9"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PORTADA</vt:lpstr>
      <vt:lpstr>CONTRATOS POR ENTIDAD</vt:lpstr>
      <vt:lpstr>HISTORICO - CONTRATOS</vt:lpstr>
      <vt:lpstr>VarNal</vt:lpstr>
      <vt:lpstr>INDEXACION</vt:lpstr>
      <vt:lpstr>ESTIMACIÓN CONSUMO</vt:lpstr>
      <vt:lpstr>PRESUPUESTO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Juan Antonio Mayorga Pineda</cp:lastModifiedBy>
  <cp:revision>0</cp:revision>
  <dcterms:created xsi:type="dcterms:W3CDTF">2026-07-31T16:12:13Z</dcterms:created>
  <dcterms:modified xsi:type="dcterms:W3CDTF">2026-09-16T15:18:18Z</dcterms:modified>
  <cp:category/>
  <cp:contentStatus/>
</cp:coreProperties>
</file>