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D:\SECRETARIA DE PLANEACION\CONTRATOS 2026\SALON COMUNAL CERRO VERDE\PRECONTRACTUAL\VERSION FINAL\"/>
    </mc:Choice>
  </mc:AlternateContent>
  <xr:revisionPtr revIDLastSave="0" documentId="13_ncr:1_{6FB4A1DC-B772-4C3B-8B26-7F438B33D3AA}" xr6:coauthVersionLast="47" xr6:coauthVersionMax="47" xr10:uidLastSave="{00000000-0000-0000-0000-000000000000}"/>
  <bookViews>
    <workbookView xWindow="-105" yWindow="0" windowWidth="14610" windowHeight="15585" xr2:uid="{00000000-000D-0000-FFFF-FFFF00000000}"/>
  </bookViews>
  <sheets>
    <sheet name="PRESUPUESTO OFICIAL (Entidad)" sheetId="265" r:id="rId1"/>
    <sheet name="APU 1.1" sheetId="271" r:id="rId2"/>
    <sheet name="APU 1.2" sheetId="272" r:id="rId3"/>
    <sheet name="APU 1.3" sheetId="273" r:id="rId4"/>
    <sheet name="APU 1.4" sheetId="274" r:id="rId5"/>
    <sheet name="APU 1.5" sheetId="275" r:id="rId6"/>
    <sheet name="APU 1.6" sheetId="276" r:id="rId7"/>
    <sheet name="APU 1.7" sheetId="277" r:id="rId8"/>
    <sheet name="BIENES RELVANTES" sheetId="270" r:id="rId9"/>
    <sheet name="PROPUESTA ECONOMICA(Proponente)" sheetId="269" r:id="rId10"/>
    <sheet name="INDICAR CÓDIGO DEL ITEM DE PAGO" sheetId="268"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#REF!</definedName>
    <definedName name="\00">#REF!</definedName>
    <definedName name="\a" localSheetId="1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0">#REF!</definedName>
    <definedName name="\s">#REF!</definedName>
    <definedName name="\V">#REF!</definedName>
    <definedName name="\X" localSheetId="10">'INDICAR CÓDIGO DEL ITEM DE PAGO'!ERR</definedName>
    <definedName name="\X">[0]!ERR</definedName>
    <definedName name="\Z" localSheetId="10">'INDICAR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10">#REF!</definedName>
    <definedName name="________MA2">#REF!</definedName>
    <definedName name="________PJ50" localSheetId="1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0">#REF!</definedName>
    <definedName name="_______MA2">#REF!</definedName>
    <definedName name="_______PJ50" localSheetId="1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0">#REF!</definedName>
    <definedName name="______MA2">#REF!</definedName>
    <definedName name="______PJ50" localSheetId="10">#REF!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9">[9]!_xlbgnm.ane7</definedName>
    <definedName name="_____ane7">[9]!_xlbgnm.ane7</definedName>
    <definedName name="_____ane8" localSheetId="9">[9]!_xlbgnm.ane8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0">#REF!</definedName>
    <definedName name="_____MA2">#REF!</definedName>
    <definedName name="_____OCD1">[11]Tablas!#REF!</definedName>
    <definedName name="_____OCI1">[11]Tablas!#REF!</definedName>
    <definedName name="_____PJ50" localSheetId="10">#REF!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9">[13]!_xlbgnm.ane7</definedName>
    <definedName name="____ane7">[13]!_xlbgnm.ane7</definedName>
    <definedName name="____ane8" localSheetId="9">[13]!_xlbgnm.ane8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10">#REF!</definedName>
    <definedName name="____MA2">#REF!</definedName>
    <definedName name="____OCD1">[11]Tablas!#REF!</definedName>
    <definedName name="____OCI1">[11]Tablas!#REF!</definedName>
    <definedName name="____PJ50" localSheetId="10">#REF!</definedName>
    <definedName name="____PJ50">#REF!</definedName>
    <definedName name="____pj51" localSheetId="1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9">[15]!_xlbgnm.ane7</definedName>
    <definedName name="___ane7">[15]!_xlbgnm.ane7</definedName>
    <definedName name="___ane8" localSheetId="9">[15]!_xlbgnm.ane8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10">#REF!</definedName>
    <definedName name="___MA2">#REF!</definedName>
    <definedName name="___OCD1">[11]Tablas!#REF!</definedName>
    <definedName name="___OCI1">[11]Tablas!#REF!</definedName>
    <definedName name="___PJ50" localSheetId="10">#REF!</definedName>
    <definedName name="___PJ50">#REF!</definedName>
    <definedName name="___pj51" localSheetId="1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9">[13]!_xlbgnm.ane7</definedName>
    <definedName name="__ane7">[13]!_xlbgnm.ane7</definedName>
    <definedName name="__ane8" localSheetId="9">[13]!_xlbgnm.ane8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0">'INDICAR CÓDIGO DEL ITEM DE PAGO'!ERR</definedName>
    <definedName name="__F">[0]!ERR</definedName>
    <definedName name="__FS01" localSheetId="10">'INDICAR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10">#REF!</definedName>
    <definedName name="__MA2">#REF!</definedName>
    <definedName name="__mun2" localSheetId="10">[19]PESOS!#REF!</definedName>
    <definedName name="__mun2">[19]PESOS!#REF!</definedName>
    <definedName name="__num10" localSheetId="10">#REF!</definedName>
    <definedName name="__num10">#REF!</definedName>
    <definedName name="__num2" localSheetId="10">#REF!</definedName>
    <definedName name="__num2">#REF!</definedName>
    <definedName name="__num3" localSheetId="10">#REF!</definedName>
    <definedName name="__num3">#REF!</definedName>
    <definedName name="__num4" localSheetId="10">#REF!</definedName>
    <definedName name="__num4">#REF!</definedName>
    <definedName name="__num5" localSheetId="10">#REF!</definedName>
    <definedName name="__num5">#REF!</definedName>
    <definedName name="__num6" localSheetId="10">#REF!</definedName>
    <definedName name="__num6">#REF!</definedName>
    <definedName name="__num7" localSheetId="10">#REF!</definedName>
    <definedName name="__num7">#REF!</definedName>
    <definedName name="__num8" localSheetId="10">#REF!</definedName>
    <definedName name="__num8">#REF!</definedName>
    <definedName name="__num9" localSheetId="10">#REF!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0">#REF!</definedName>
    <definedName name="__PJ50">#REF!</definedName>
    <definedName name="__pj51" localSheetId="1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0">#REF!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9">[13]!_xlbgnm.ane7</definedName>
    <definedName name="_ane7">[13]!_xlbgnm.ane7</definedName>
    <definedName name="_ane8" localSheetId="9">[13]!_xlbgnm.ane8</definedName>
    <definedName name="_ane8">[13]!_xlbgnm.ane8</definedName>
    <definedName name="_APU221" localSheetId="10">#REF!</definedName>
    <definedName name="_APU221">#REF!</definedName>
    <definedName name="_APU465" localSheetId="9">[21]!absc</definedName>
    <definedName name="_APU465">[21]!absc</definedName>
    <definedName name="_Atp2">[17]EMPRESA!$F$22</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0">#REF!</definedName>
    <definedName name="_EST1">#REF!</definedName>
    <definedName name="_EST10" localSheetId="10">#REF!</definedName>
    <definedName name="_EST10">#REF!</definedName>
    <definedName name="_EST11" localSheetId="10">#REF!</definedName>
    <definedName name="_EST11">#REF!</definedName>
    <definedName name="_EST12" localSheetId="10">#REF!</definedName>
    <definedName name="_EST12">#REF!</definedName>
    <definedName name="_EST13" localSheetId="10">#REF!</definedName>
    <definedName name="_EST13">#REF!</definedName>
    <definedName name="_EST14" localSheetId="10">#REF!</definedName>
    <definedName name="_EST14">#REF!</definedName>
    <definedName name="_EST15" localSheetId="10">#REF!</definedName>
    <definedName name="_EST15">#REF!</definedName>
    <definedName name="_EST16" localSheetId="10">#REF!</definedName>
    <definedName name="_EST16">#REF!</definedName>
    <definedName name="_EST17" localSheetId="10">#REF!</definedName>
    <definedName name="_EST17">#REF!</definedName>
    <definedName name="_EST18" localSheetId="10">#REF!</definedName>
    <definedName name="_EST18">#REF!</definedName>
    <definedName name="_EST19" localSheetId="10">#REF!</definedName>
    <definedName name="_EST19">#REF!</definedName>
    <definedName name="_EST2" localSheetId="10">#REF!</definedName>
    <definedName name="_EST2">#REF!</definedName>
    <definedName name="_EST3" localSheetId="10">#REF!</definedName>
    <definedName name="_EST3">#REF!</definedName>
    <definedName name="_EST4" localSheetId="10">#REF!</definedName>
    <definedName name="_EST4">#REF!</definedName>
    <definedName name="_EST5" localSheetId="10">#REF!</definedName>
    <definedName name="_EST5">#REF!</definedName>
    <definedName name="_EST6" localSheetId="10">#REF!</definedName>
    <definedName name="_EST6">#REF!</definedName>
    <definedName name="_EST7" localSheetId="10">#REF!</definedName>
    <definedName name="_EST7">#REF!</definedName>
    <definedName name="_EST8" localSheetId="10">#REF!</definedName>
    <definedName name="_EST8">#REF!</definedName>
    <definedName name="_EST9" localSheetId="10">#REF!</definedName>
    <definedName name="_EST9">#REF!</definedName>
    <definedName name="_EXC1" localSheetId="10">#REF!</definedName>
    <definedName name="_EXC1">#REF!</definedName>
    <definedName name="_EXC10" localSheetId="10">#REF!</definedName>
    <definedName name="_EXC10">#REF!</definedName>
    <definedName name="_EXC11" localSheetId="10">#REF!</definedName>
    <definedName name="_EXC11">#REF!</definedName>
    <definedName name="_EXC12" localSheetId="10">#REF!</definedName>
    <definedName name="_EXC12">#REF!</definedName>
    <definedName name="_EXC2" localSheetId="10">#REF!</definedName>
    <definedName name="_EXC2">#REF!</definedName>
    <definedName name="_EXC3" localSheetId="10">#REF!</definedName>
    <definedName name="_EXC3">#REF!</definedName>
    <definedName name="_EXC4" localSheetId="10">#REF!</definedName>
    <definedName name="_EXC4">#REF!</definedName>
    <definedName name="_EXC5" localSheetId="10">#REF!</definedName>
    <definedName name="_EXC5">#REF!</definedName>
    <definedName name="_EXC6" localSheetId="10">#REF!</definedName>
    <definedName name="_EXC6">#REF!</definedName>
    <definedName name="_EXC7" localSheetId="10">#REF!</definedName>
    <definedName name="_EXC7">#REF!</definedName>
    <definedName name="_EXC8" localSheetId="10">#REF!</definedName>
    <definedName name="_EXC8">#REF!</definedName>
    <definedName name="_EXC9" localSheetId="10">#REF!</definedName>
    <definedName name="_EXC9">#REF!</definedName>
    <definedName name="_F" localSheetId="10">'INDICAR CÓDIGO DEL ITEM DE PAGO'!ERR</definedName>
    <definedName name="_F">[0]!ERR</definedName>
    <definedName name="_F10">#REF!</definedName>
    <definedName name="_FC">#REF!</definedName>
    <definedName name="_Fill" localSheetId="10" hidden="1">#REF!</definedName>
    <definedName name="_Fill" hidden="1">#REF!</definedName>
    <definedName name="_xlnm._FilterDatabase" localSheetId="0" hidden="1">'PRESUPUESTO OFICIAL (Entidad)'!$I$11:$I$117</definedName>
    <definedName name="_xlnm._FilterDatabase" localSheetId="9" hidden="1">'PROPUESTA ECONOMICA(Proponente)'!$I$11:$I$40</definedName>
    <definedName name="_FS01" localSheetId="10">'INDICAR CÓDIGO DEL ITEM DE PAGO'!ERR</definedName>
    <definedName name="_FS01">[0]!ERR</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hidden="1">{#N/A,#N/A,TRUE,"1842CWN0"}</definedName>
    <definedName name="_i4" localSheetId="10"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10">#REF!</definedName>
    <definedName name="_IPC2002">#REF!</definedName>
    <definedName name="_IVA1">#REF!</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10"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lar03" localSheetId="10">#REF!</definedName>
    <definedName name="_lar03">#REF!</definedName>
    <definedName name="_LEY80">#REF!</definedName>
    <definedName name="_m3" localSheetId="10"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10">#REF!</definedName>
    <definedName name="_MA2">#REF!</definedName>
    <definedName name="_MAT1">#REF!</definedName>
    <definedName name="_MOD1">#REF!</definedName>
    <definedName name="_mun2" localSheetId="10">[19]PESOS!#REF!</definedName>
    <definedName name="_mun2">[19]PESOS!#REF!</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0">#REF!</definedName>
    <definedName name="_num10">#REF!</definedName>
    <definedName name="_num2" localSheetId="10">#REF!</definedName>
    <definedName name="_num2">#REF!</definedName>
    <definedName name="_num3" localSheetId="10">#REF!</definedName>
    <definedName name="_num3">#REF!</definedName>
    <definedName name="_num4" localSheetId="10">#REF!</definedName>
    <definedName name="_num4">#REF!</definedName>
    <definedName name="_num5" localSheetId="10">#REF!</definedName>
    <definedName name="_num5">#REF!</definedName>
    <definedName name="_num6" localSheetId="10">#REF!</definedName>
    <definedName name="_num6">#REF!</definedName>
    <definedName name="_num7" localSheetId="10">#REF!</definedName>
    <definedName name="_num7">#REF!</definedName>
    <definedName name="_num8" localSheetId="10">#REF!</definedName>
    <definedName name="_num8">#REF!</definedName>
    <definedName name="_num9" localSheetId="10">#REF!</definedName>
    <definedName name="_num9">#REF!</definedName>
    <definedName name="_nyn7" localSheetId="10"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0"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0">#REF!</definedName>
    <definedName name="_PJ50">#REF!</definedName>
    <definedName name="_pj51" localSheetId="1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0">#REF!</definedName>
    <definedName name="_PRE1">#REF!</definedName>
    <definedName name="_PTO97">#REF!</definedName>
    <definedName name="_PW2">#REF!</definedName>
    <definedName name="_QTY1">#REF!</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hidden="1">{"via1",#N/A,TRUE,"general";"via2",#N/A,TRUE,"general";"via3",#N/A,TRUE,"general"}</definedName>
    <definedName name="_REC1">"Rectángulo 31"</definedName>
    <definedName name="_ref4" localSheetId="10">#REF!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0"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0" hidden="1">#REF!</definedName>
    <definedName name="_Sort" hidden="1">#REF!</definedName>
    <definedName name="_srn001" localSheetId="10">#REF!</definedName>
    <definedName name="_srn001">#REF!</definedName>
    <definedName name="_SUM1">#REF!</definedName>
    <definedName name="_SUM2">#REF!</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xlchart.v1.0" hidden="1">'BIENES RELVANTES'!$W$3:$W$80</definedName>
    <definedName name="_xlchart.v1.1" hidden="1">'BIENES RELVANTES'!$X$3:$X$80</definedName>
    <definedName name="_xlchart.v1.2" hidden="1">'BIENES RELVANTES'!$Y$3:$Y$80</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a" localSheetId="10">'[23]DUB-823'!#REF!</definedName>
    <definedName name="a">'[23]DUB-823'!#REF!</definedName>
    <definedName name="A_1">#REF!</definedName>
    <definedName name="A_impresión_IM" localSheetId="10">#REF!</definedName>
    <definedName name="A_impresión_IM">#REF!</definedName>
    <definedName name="A18A200">[24]ESPEC!#REF!</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a" localSheetId="10">'INDICAR CÓDIGO DEL ITEM DE PAGO'!ERR</definedName>
    <definedName name="aa">[0]!ERR</definedName>
    <definedName name="AAA" localSheetId="10">'INDICAR CÓDIGO DEL ITEM DE PAGO'!ERR</definedName>
    <definedName name="AAA">[0]!ERR</definedName>
    <definedName name="aaaaaa">[25]otros!$C$5</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0">#REF!</definedName>
    <definedName name="abc">#REF!</definedName>
    <definedName name="ABCD" hidden="1">#REF!</definedName>
    <definedName name="ABCDE" hidden="1">#REF!</definedName>
    <definedName name="ABG">[6]AASHTO!$A$2:$F$5</definedName>
    <definedName name="absc1" localSheetId="9">[26]!absc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0">#REF!</definedName>
    <definedName name="ad">#REF!</definedName>
    <definedName name="adasd">#REF!</definedName>
    <definedName name="ADFGSDB" localSheetId="1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9">[26]!absc</definedName>
    <definedName name="adoc1">[26]!absc</definedName>
    <definedName name="ADOC125" localSheetId="9">[29]!absc</definedName>
    <definedName name="ADOC125">[29]!absc</definedName>
    <definedName name="adoq" localSheetId="9">[30]!absc</definedName>
    <definedName name="adoq">[30]!absc</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efa" localSheetId="10"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hidden="1">{"via1",#N/A,TRUE,"general";"via2",#N/A,TRUE,"general";"via3",#N/A,TRUE,"general"}</definedName>
    <definedName name="aida">#REF!</definedName>
    <definedName name="aida1">#REF!</definedName>
    <definedName name="AIU" localSheetId="10">#REF!</definedName>
    <definedName name="AIU">#REF!</definedName>
    <definedName name="AIU_01">#REF!</definedName>
    <definedName name="AIU_1">#REF!</definedName>
    <definedName name="AIU_2">#REF!</definedName>
    <definedName name="AjustDelAIU" localSheetId="10">#REF!</definedName>
    <definedName name="AjustDelAIU">#REF!</definedName>
    <definedName name="alam">#REF!</definedName>
    <definedName name="alc" localSheetId="9">[31]!absc</definedName>
    <definedName name="alc">[31]!absc</definedName>
    <definedName name="AlcanceProyecto">#REF!</definedName>
    <definedName name="ALM">#REF!</definedName>
    <definedName name="ALTO">[32]Tabla!$A$1:$A$5</definedName>
    <definedName name="Amount">#REF!</definedName>
    <definedName name="ANCLAJE" localSheetId="10">'[33]MC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9">[38]!absc</definedName>
    <definedName name="APU">[38]!absc</definedName>
    <definedName name="APU_directos" localSheetId="10">#REF!</definedName>
    <definedName name="APU_directos">#REF!</definedName>
    <definedName name="APU221.1" localSheetId="10">#REF!</definedName>
    <definedName name="APU221.1">#REF!</definedName>
    <definedName name="APU221.2" localSheetId="10">#REF!</definedName>
    <definedName name="APU221.2">#REF!</definedName>
    <definedName name="aq" localSheetId="10">'INDICAR CÓDIGO DEL ITEM DE PAGO'!ERR</definedName>
    <definedName name="aq">[0]!ERR</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0">'INDICAR CÓDIGO DEL ITEM DE PAGO'!$A$1:$Q$93</definedName>
    <definedName name="_xlnm.Print_Area" localSheetId="0">'PRESUPUESTO OFICIAL (Entidad)'!$A$1:$M$133</definedName>
    <definedName name="_xlnm.Print_Area" localSheetId="9">'PROPUESTA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10">'INDICAR CÓDIGO DEL ITEM DE PAGO'!ERR</definedName>
    <definedName name="armuve">[0]!ERR</definedName>
    <definedName name="ARP">#REF!</definedName>
    <definedName name="ARS">#REF!</definedName>
    <definedName name="as" localSheetId="10">'INDICAR CÓDIGO DEL ITEM DE PAGO'!ERR</definedName>
    <definedName name="as">[0]!ERR</definedName>
    <definedName name="ASB">[6]AASHTO!$A$8:$F$11</definedName>
    <definedName name="ASD" localSheetId="10"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f" localSheetId="10"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DFGHJKLÑ" localSheetId="10">'INDICAR CÓDIGO DEL ITEM DE PAGO'!ERR</definedName>
    <definedName name="ASDFGHJKLÑ">[0]!ERR</definedName>
    <definedName name="asfasd" localSheetId="10"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9">MODULO10.auto_abrir</definedName>
    <definedName name="_xlnm.Auto_Open">MODULO10.auto_abrir</definedName>
    <definedName name="auto1" localSheetId="10">#REF!</definedName>
    <definedName name="auto1">#REF!</definedName>
    <definedName name="auto123" localSheetId="10">#REF!</definedName>
    <definedName name="auto123">#REF!</definedName>
    <definedName name="auto2" localSheetId="10">#REF!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10">#REF!</definedName>
    <definedName name="AW">#REF!</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10" hidden="1">{"via1",#N/A,TRUE,"general";"via2",#N/A,TRUE,"general";"via3",#N/A,TRUE,"general"}</definedName>
    <definedName name="B" hidden="1">{"via1",#N/A,TRUE,"general";"via2",#N/A,TRUE,"general";"via3",#N/A,TRUE,"general"}</definedName>
    <definedName name="Bajo_L">[32]Tabla!$A$1:$A$5</definedName>
    <definedName name="bASE" localSheetId="10">#REF!</definedName>
    <definedName name="Base">#REF!</definedName>
    <definedName name="Base_datos_IM">#REF!</definedName>
    <definedName name="base1">#REF!</definedName>
    <definedName name="base2">#REF!</definedName>
    <definedName name="basedatos">[42]Hoja1!$A$4:$BZ$55</definedName>
    <definedName name="_xlnm.Database" localSheetId="10">#REF!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10">'INDICAR CÓDIGO DEL ITEM DE PAGO'!ERR</definedName>
    <definedName name="BB">[0]!ERR</definedName>
    <definedName name="bbbbbb" localSheetId="10"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0"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T">#REF!</definedName>
    <definedName name="bgvfcdx" localSheetId="1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10">#REF!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0"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0"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C._C.">#REF!</definedName>
    <definedName name="C_" localSheetId="10">#REF!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0">#REF!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0">#REF!</definedName>
    <definedName name="CAP">#REF!</definedName>
    <definedName name="CAPAC._HSE">#REF!</definedName>
    <definedName name="CARGA">#REF!</definedName>
    <definedName name="CARGOS">#REF!</definedName>
    <definedName name="carlos" localSheetId="9">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CCCC" localSheetId="10">'[51]A. P. U.'!#REF!</definedName>
    <definedName name="CCCCCC">'[51]A. P. U.'!#REF!</definedName>
    <definedName name="CCT">#REF!</definedName>
    <definedName name="ccto210" localSheetId="10">#REF!</definedName>
    <definedName name="ccto210">#REF!</definedName>
    <definedName name="cd">[52]Hoja1!$C$81</definedName>
    <definedName name="cdcdc" localSheetId="10"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MENTO" localSheetId="10">[53]Insum!$A$3:$H$63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0">'INDICAR CÓDIGO DEL ITEM DE PAGO'!ERR</definedName>
    <definedName name="COPIA">[0]!ERR</definedName>
    <definedName name="COPIA1">#REF!</definedName>
    <definedName name="COPIA2">#REF!</definedName>
    <definedName name="copiao4" localSheetId="10">'INDICAR CÓDIGO DEL ITEM DE PAGO'!ERR</definedName>
    <definedName name="copiao4">[0]!ERR</definedName>
    <definedName name="corri" localSheetId="10">'INDICAR CÓDIGO DEL ITEM DE PAGO'!ERR</definedName>
    <definedName name="corri">[0]!ERR</definedName>
    <definedName name="COSTO_FRENTE">[57]BITACORA!$E$1:$E$65536</definedName>
    <definedName name="costo2" hidden="1">#REF!</definedName>
    <definedName name="COSTODIRECTO" localSheetId="10">#REF!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10">#REF!</definedName>
    <definedName name="CTA">#REF!</definedName>
    <definedName name="CTE">#REF!</definedName>
    <definedName name="CTR">'[3]7422CW00'!#REF!</definedName>
    <definedName name="CTRPAG">'[3]7422CW00'!#REF!</definedName>
    <definedName name="CUAL" localSheetId="10">'INDICAR CÓDIGO DEL ITEM DE PAGO'!ERR</definedName>
    <definedName name="CUAL">[0]!ERR</definedName>
    <definedName name="CUBS" localSheetId="10">#REF!</definedName>
    <definedName name="CUBS">#REF!</definedName>
    <definedName name="CUNET" localSheetId="10" hidden="1">{"via1",#N/A,TRUE,"general";"via2",#N/A,TRUE,"general";"via3",#N/A,TRUE,"general"}</definedName>
    <definedName name="CUNET" hidden="1">{"via1",#N/A,TRUE,"general";"via2",#N/A,TRUE,"general";"via3",#N/A,TRUE,"general"}</definedName>
    <definedName name="Customize" localSheetId="9">[50]!Customize</definedName>
    <definedName name="Customize">[50]!Customize</definedName>
    <definedName name="cv" localSheetId="10">#REF!</definedName>
    <definedName name="cv">#REF!</definedName>
    <definedName name="CVa">'[20]Cambio de Valv.'!$E$1:$E$65536</definedName>
    <definedName name="cvbcvbf" hidden="1">{#N/A,#N/A,TRUE,"INGENIERIA";#N/A,#N/A,TRUE,"COMPRAS";#N/A,#N/A,TRUE,"DIRECCION";#N/A,#N/A,TRUE,"RESUMEN"}</definedName>
    <definedName name="cvfvd" localSheetId="10"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hidden="1">{"via1",#N/A,TRUE,"general";"via2",#N/A,TRUE,"general";"via3",#N/A,TRUE,"general"}</definedName>
    <definedName name="d" localSheetId="1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0">'[23]GPI 526'!#REF!</definedName>
    <definedName name="dario">'[23]GPI 526'!#REF!</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10">#REF!</definedName>
    <definedName name="datos">#REF!</definedName>
    <definedName name="DBASE1">#REF!</definedName>
    <definedName name="DBASE2">#REF!</definedName>
    <definedName name="DBASE3">#REF!</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gcm" localSheetId="10">#REF!</definedName>
    <definedName name="Dbgcm">#REF!</definedName>
    <definedName name="dc">#REF!</definedName>
    <definedName name="Dcacm" localSheetId="10">#REF!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0" hidden="1">{"via1",#N/A,TRUE,"general";"via2",#N/A,TRUE,"general";"via3",#N/A,TRUE,"general"}</definedName>
    <definedName name="DCSDCTV" hidden="1">{"via1",#N/A,TRUE,"general";"via2",#N/A,TRUE,"general";"via3",#N/A,TRUE,"general"}</definedName>
    <definedName name="dd" localSheetId="10">#REF!</definedName>
    <definedName name="dd">#REF!</definedName>
    <definedName name="ddd" localSheetId="1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10"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hidden="1">{"via1",#N/A,TRUE,"general";"via2",#N/A,TRUE,"general";"via3",#N/A,TRUE,"general"}</definedName>
    <definedName name="demanto" localSheetId="10">#REF!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10">#REF!</definedName>
    <definedName name="DEX">#REF!</definedName>
    <definedName name="DF">[64]Cronograma!#REF!</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0"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0" hidden="1">{"via1",#N/A,TRUE,"general";"via2",#N/A,TRUE,"general";"via3",#N/A,TRUE,"general"}</definedName>
    <definedName name="dry" hidden="1">{"via1",#N/A,TRUE,"general";"via2",#N/A,TRUE,"general";"via3",#N/A,TRUE,"general"}</definedName>
    <definedName name="DS">[64]Cronograma!#REF!</definedName>
    <definedName name="DSAD" localSheetId="10"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bcm" localSheetId="10">#REF!</definedName>
    <definedName name="Dsbcm">#REF!</definedName>
    <definedName name="DsctoFondo">[67]EMPRESA!$I$25</definedName>
    <definedName name="DsctoPension">[67]EMPRESA!$I$23</definedName>
    <definedName name="DsctoSalud">[67]EMPRESA!$I$24</definedName>
    <definedName name="DSD" localSheetId="10"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0"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E">#REF!</definedName>
    <definedName name="e3e33" localSheetId="1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hidden="1">{"via1",#N/A,TRUE,"general";"via2",#N/A,TRUE,"general";"via3",#N/A,TRUE,"general"}</definedName>
    <definedName name="EE" localSheetId="10">'INDICAR CÓDIGO DEL ITEM DE PAGO'!ERR</definedName>
    <definedName name="EE">[0]!ERR</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hidden="1">{"via1",#N/A,TRUE,"general";"via2",#N/A,TRUE,"general";"via3",#N/A,TRUE,"general"}</definedName>
    <definedName name="EF">#REF!</definedName>
    <definedName name="EFA">#REF!</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10">#REF!</definedName>
    <definedName name="emanto">#REF!</definedName>
    <definedName name="eme" localSheetId="10">'INDICAR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10">#REF!</definedName>
    <definedName name="ENTRADASP">#REF!</definedName>
    <definedName name="EPECIALIDAD_SIDOE">[12]Tablas!#REF!</definedName>
    <definedName name="equipo">[69]Equipo!$A$7:$A$65536</definedName>
    <definedName name="EQUIPO1">#REF!</definedName>
    <definedName name="EQUIPOS" localSheetId="10">'[70]TABLA EQUIPOS'!$A$3:$D$70</definedName>
    <definedName name="Equipos">#REF!</definedName>
    <definedName name="EQUIPOS1">#REF!</definedName>
    <definedName name="eqw" localSheetId="10"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0"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 localSheetId="10">'INDICAR CÓDIGO DEL ITEM DE PAGO'!ERR</definedName>
    <definedName name="ES">[0]!ERR</definedName>
    <definedName name="ESA">#REF!</definedName>
    <definedName name="ESE">#REF!</definedName>
    <definedName name="ESPE">#REF!</definedName>
    <definedName name="ESPECIFICACION" localSheetId="10">#REF!</definedName>
    <definedName name="ESPECIFICACION">#REF!</definedName>
    <definedName name="Especificación" localSheetId="10">#REF!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10" hidden="1">{"via1",#N/A,TRUE,"general";"via2",#N/A,TRUE,"general";"via3",#N/A,TRUE,"general"}</definedName>
    <definedName name="etertgg" hidden="1">{"via1",#N/A,TRUE,"general";"via2",#N/A,TRUE,"general";"via3",#N/A,TRUE,"general"}</definedName>
    <definedName name="etertt" hidden="1">{#N/A,#N/A,TRUE,"1842CWN0"}</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0">#REF!</definedName>
    <definedName name="EXC">#REF!</definedName>
    <definedName name="EXCAV_1">#REF!</definedName>
    <definedName name="EXCAV_2">#REF!</definedName>
    <definedName name="exCEL" localSheetId="10">#REF!</definedName>
    <definedName name="exCEL">#REF!</definedName>
    <definedName name="Excel_BuiltIn_Print_Area_3" localSheetId="10">#REF!</definedName>
    <definedName name="Excel_BuiltIn_Print_Area_3">#REF!</definedName>
    <definedName name="Excel_BuiltIn_Print_Area_3_X" localSheetId="10">#REF!</definedName>
    <definedName name="Excel_BuiltIn_Print_Area_3_X">#REF!</definedName>
    <definedName name="Excel_BuiltIn_Print_Titles_10" localSheetId="10">[23]SKJ452!#REF!</definedName>
    <definedName name="Excel_BuiltIn_Print_Titles_10">[23]SKJ452!#REF!</definedName>
    <definedName name="Excel_BuiltIn_Print_Titles_11" localSheetId="10">[23]ITA878!#REF!</definedName>
    <definedName name="Excel_BuiltIn_Print_Titles_11">[23]ITA878!#REF!</definedName>
    <definedName name="Excel_BuiltIn_Print_Titles_12" localSheetId="10">'[23]AEA-944'!#REF!</definedName>
    <definedName name="Excel_BuiltIn_Print_Titles_12">'[23]AEA-944'!#REF!</definedName>
    <definedName name="Excel_BuiltIn_Print_Titles_13" localSheetId="10">'[23]DUB-823'!#REF!</definedName>
    <definedName name="Excel_BuiltIn_Print_Titles_13">'[23]DUB-823'!#REF!</definedName>
    <definedName name="Excel_BuiltIn_Print_Titles_14" localSheetId="10">'[23]GPI 526'!#REF!</definedName>
    <definedName name="Excel_BuiltIn_Print_Titles_14">'[23]GPI 526'!#REF!</definedName>
    <definedName name="Excel_BuiltIn_Print_Titles_15" localSheetId="10">#REF!</definedName>
    <definedName name="Excel_BuiltIn_Print_Titles_15">#REF!</definedName>
    <definedName name="Excel_BuiltIn_Print_Titles_16" localSheetId="10">#REF!</definedName>
    <definedName name="Excel_BuiltIn_Print_Titles_16">#REF!</definedName>
    <definedName name="Excel_BuiltIn_Print_Titles_17" localSheetId="10">#REF!</definedName>
    <definedName name="Excel_BuiltIn_Print_Titles_17">#REF!</definedName>
    <definedName name="Excel_BuiltIn_Print_Titles_18" localSheetId="10">#REF!</definedName>
    <definedName name="Excel_BuiltIn_Print_Titles_18">#REF!</definedName>
    <definedName name="Excel_BuiltIn_Print_Titles_19" localSheetId="10">[23]XXJ617!#REF!</definedName>
    <definedName name="Excel_BuiltIn_Print_Titles_19">[23]XXJ617!#REF!</definedName>
    <definedName name="Excel_BuiltIn_Print_Titles_20" localSheetId="10">#REF!</definedName>
    <definedName name="Excel_BuiltIn_Print_Titles_20">#REF!</definedName>
    <definedName name="Excel_BuiltIn_Print_Titles_21" localSheetId="10">[23]SNG_855!#REF!</definedName>
    <definedName name="Excel_BuiltIn_Print_Titles_21">[23]SNG_855!#REF!</definedName>
    <definedName name="Excel_BuiltIn_Print_Titles_23" localSheetId="10">#REF!</definedName>
    <definedName name="Excel_BuiltIn_Print_Titles_23">#REF!</definedName>
    <definedName name="Excel_BuiltIn_Print_Titles_3" localSheetId="10">#REF!</definedName>
    <definedName name="Excel_BuiltIn_Print_Titles_3">#REF!</definedName>
    <definedName name="Excel_BuiltIn_Print_Titles_5" localSheetId="10">'[23]VEA 374'!#REF!</definedName>
    <definedName name="Excel_BuiltIn_Print_Titles_5">'[23]VEA 374'!#REF!</definedName>
    <definedName name="Excel_BuiltIn_Print_Titles_5_XX" localSheetId="10">'[23]VEA 374'!#REF!</definedName>
    <definedName name="Excel_BuiltIn_Print_Titles_5_XX">'[23]VEA 374'!#REF!</definedName>
    <definedName name="Excel_BuiltIn_Print_Titles_6" localSheetId="10">#REF!</definedName>
    <definedName name="Excel_BuiltIn_Print_Titles_6">#REF!</definedName>
    <definedName name="Excel_BuiltIn_Print_Titles_7" localSheetId="10">[23]HFB024!#REF!</definedName>
    <definedName name="Excel_BuiltIn_Print_Titles_7">[23]HFB024!#REF!</definedName>
    <definedName name="Excel_BuiltIn_Print_Titles_8" localSheetId="10">#REF!</definedName>
    <definedName name="Excel_BuiltIn_Print_Titles_8">#REF!</definedName>
    <definedName name="Excel_BuiltIn_Print_Titles_9" localSheetId="10">[23]PAJ825!#REF!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9">[50]!FareWellStmnt</definedName>
    <definedName name="FareWellStmnt">[50]!FareWellStmnt</definedName>
    <definedName name="FaseProyecto">#REF!</definedName>
    <definedName name="FD" localSheetId="10">'INDICAR CÓDIGO DEL ITEM DE PAGO'!ERR</definedName>
    <definedName name="FD">[0]!ERR</definedName>
    <definedName name="fda" localSheetId="10" hidden="1">{"TAB1",#N/A,TRUE,"GENERAL";"TAB2",#N/A,TRUE,"GENERAL";"TAB3",#N/A,TRUE,"GENERAL";"TAB4",#N/A,TRUE,"GENERAL";"TAB5",#N/A,TRUE,"GENERAL"}</definedName>
    <definedName name="fda"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10">'[37]Res-Accide-10'!#REF!</definedName>
    <definedName name="fer">'[37]Res-Accide-10'!#REF!</definedName>
    <definedName name="ferfer" localSheetId="10" hidden="1">{"via1",#N/A,TRUE,"general";"via2",#N/A,TRUE,"general";"via3",#N/A,TRUE,"general"}</definedName>
    <definedName name="ferfer" hidden="1">{"via1",#N/A,TRUE,"general";"via2",#N/A,TRUE,"general";"via3",#N/A,TRUE,"general"}</definedName>
    <definedName name="ff" localSheetId="10">'INDICAR CÓDIGO DEL ITEM DE PAGO'!ERR</definedName>
    <definedName name="ff">[0]!ERR</definedName>
    <definedName name="fff" localSheetId="10"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g" localSheetId="10">'INDICAR CÓDIGO DEL ITEM DE PAGO'!ERR</definedName>
    <definedName name="fg">[0]!ERR</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'[76]7422CW00'!#REF!</definedName>
    <definedName name="FGHFBC" localSheetId="10"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hidden="1">{"via1",#N/A,TRUE,"general";"via2",#N/A,TRUE,"general";"via3",#N/A,TRUE,"general"}</definedName>
    <definedName name="fhg" hidden="1">{#N/A,#N/A,TRUE,"1842CWN0"}</definedName>
    <definedName name="fhgh" localSheetId="10"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0">'INDICAR CÓDIGO DEL ITEM DE PAGO'!ERR</definedName>
    <definedName name="FINANCIACION">[0]!ERR</definedName>
    <definedName name="FinePrint" localSheetId="9">[50]!FinePrint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0">'INDICAR CÓDIGO DEL ITEM DE PAGO'!ERR</definedName>
    <definedName name="fu">[0]!ERR</definedName>
    <definedName name="Full_Print">#REF!</definedName>
    <definedName name="fwff" localSheetId="10"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10">#REF!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0" hidden="1">{"via1",#N/A,TRUE,"general";"via2",#N/A,TRUE,"general";"via3",#N/A,TRUE,"general"}</definedName>
    <definedName name="geg" hidden="1">{"via1",#N/A,TRUE,"general";"via2",#N/A,TRUE,"general";"via3",#N/A,TRUE,"general"}</definedName>
    <definedName name="GENERAL">#REF!</definedName>
    <definedName name="GENERAL1">#REF!</definedName>
    <definedName name="Geotex" localSheetId="10">#REF!</definedName>
    <definedName name="Geotex">#REF!</definedName>
    <definedName name="GERENCIA">#REF!</definedName>
    <definedName name="GERENCIA1">#REF!</definedName>
    <definedName name="GERENCIA2">#REF!</definedName>
    <definedName name="Gerente">[40]EMPRESA!$F$12</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10"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hidden="1">{"via1",#N/A,TRUE,"general";"via2",#N/A,TRUE,"general";"via3",#N/A,TRUE,"general"}</definedName>
    <definedName name="GFN">[12]Tablas!#REF!</definedName>
    <definedName name="gfutyj6" localSheetId="10"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 localSheetId="10">'INDICAR CÓDIGO DEL ITEM DE PAGO'!ERR</definedName>
    <definedName name="GGG">[0]!ERR</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hidden="1">{"via1",#N/A,TRUE,"general";"via2",#N/A,TRUE,"general";"via3",#N/A,TRUE,"general"}</definedName>
    <definedName name="ggjgjkg" hidden="1">{#N/A,#N/A,TRUE,"1842CWN0"}</definedName>
    <definedName name="ggtgt" localSheetId="10"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'[76]7422CW00'!#REF!</definedName>
    <definedName name="ghfg" localSheetId="10" hidden="1">{"via1",#N/A,TRUE,"general";"via2",#N/A,TRUE,"general";"via3",#N/A,TRUE,"general"}</definedName>
    <definedName name="ghfg" hidden="1">{"via1",#N/A,TRUE,"general";"via2",#N/A,TRUE,"general";"via3",#N/A,TRUE,"general"}</definedName>
    <definedName name="ghghy">#REF!</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10"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2" localSheetId="10">#REF!</definedName>
    <definedName name="GRAF2">#REF!</definedName>
    <definedName name="GRAF3" localSheetId="10">#REF!</definedName>
    <definedName name="GRAF3">#REF!</definedName>
    <definedName name="GRC">[12]Tablas!#REF!</definedName>
    <definedName name="GRC_ON_ASO">[12]Tablas!#REF!</definedName>
    <definedName name="GRC_ON_DAPIAY">#REF!</definedName>
    <definedName name="GRC_ON_GER">#REF!</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UPO1" localSheetId="10">#REF!</definedName>
    <definedName name="GRUPO1">#REF!</definedName>
    <definedName name="GRUPO123" localSheetId="10">#REF!</definedName>
    <definedName name="GRUPO123">#REF!</definedName>
    <definedName name="GRUPO13" localSheetId="10">#REF!</definedName>
    <definedName name="GRUPO13">#REF!</definedName>
    <definedName name="GRUPO2" localSheetId="1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0"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0">#REF!</definedName>
    <definedName name="GTRE">#REF!</definedName>
    <definedName name="h">#REF!</definedName>
    <definedName name="H_pump">#REF!</definedName>
    <definedName name="h9h" localSheetId="10" hidden="1">{"via1",#N/A,TRUE,"general";"via2",#N/A,TRUE,"general";"via3",#N/A,TRUE,"general"}</definedName>
    <definedName name="h9h" hidden="1">{"via1",#N/A,TRUE,"general";"via2",#N/A,TRUE,"general";"via3",#N/A,TRUE,"general"}</definedName>
    <definedName name="Hazards">#REF!</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10"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h" localSheetId="10">'INDICAR CÓDIGO DEL ITEM DE PAGO'!ERR</definedName>
    <definedName name="hh">[0]!ERR</definedName>
    <definedName name="hhg" hidden="1">{#N/A,#N/A,TRUE,"1842CWN0"}</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0"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K" localSheetId="10">'INDICAR CÓDIGO DEL ITEM DE PAGO'!ERR</definedName>
    <definedName name="HK">[0]!ERR</definedName>
    <definedName name="HM">#REF!</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OJA1" localSheetId="10">#REF!</definedName>
    <definedName name="HOJA1">#REF!</definedName>
    <definedName name="horat">'[20]Itemes Renovación'!#REF!</definedName>
    <definedName name="Hornos">#REF!</definedName>
    <definedName name="HP_stg_Hz">#REF!</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0" hidden="1">{"via1",#N/A,TRUE,"general";"via2",#N/A,TRUE,"general";"via3",#N/A,TRUE,"general"}</definedName>
    <definedName name="hsfg" hidden="1">{"via1",#N/A,TRUE,"general";"via2",#N/A,TRUE,"general";"via3",#N/A,TRUE,"general"}</definedName>
    <definedName name="HTAS">#REF!</definedName>
    <definedName name="HTAS1">#REF!</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ryrt7" localSheetId="10" hidden="1">{"via1",#N/A,TRUE,"general";"via2",#N/A,TRUE,"general";"via3",#N/A,TRUE,"general"}</definedName>
    <definedName name="htryrt7" hidden="1">{"via1",#N/A,TRUE,"general";"via2",#N/A,TRUE,"general";"via3",#N/A,TRUE,"general"}</definedName>
    <definedName name="hut">#REF!</definedName>
    <definedName name="hxdfk">#REF!</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hidden="1">{"via1",#N/A,TRUE,"general";"via2",#N/A,TRUE,"general";"via3",#N/A,TRUE,"general"}</definedName>
    <definedName name="I" localSheetId="10">#REF!</definedName>
    <definedName name="I">#REF!</definedName>
    <definedName name="i0">#REF!</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0">'INDICAR CÓDIGO DEL ITEM DE PAGO'!ERR</definedName>
    <definedName name="ID">[0]!ERR</definedName>
    <definedName name="IF" localSheetId="10">'[51]A. P. U.'!#REF!</definedName>
    <definedName name="IF">'[51]A. P. U.'!#REF!</definedName>
    <definedName name="Ig">#REF!</definedName>
    <definedName name="ii" localSheetId="10"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10">#REF!</definedName>
    <definedName name="INDICE">#REF!</definedName>
    <definedName name="inf" localSheetId="10">#REF!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10">[82]Insumos!#REF!</definedName>
    <definedName name="Insumos_auxiliares">[82]Insumos!#REF!</definedName>
    <definedName name="Insumos_basicos" localSheetId="10">#REF!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9">[50]!INV_Payments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0">'INDICAR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0">#REF!</definedName>
    <definedName name="ITEM1">#REF!</definedName>
    <definedName name="ITEM15" localSheetId="10">#REF!</definedName>
    <definedName name="ITEM15">#REF!</definedName>
    <definedName name="ITEM2" localSheetId="10">#REF!</definedName>
    <definedName name="ITEM2">#REF!</definedName>
    <definedName name="item210.3" localSheetId="10">#REF!</definedName>
    <definedName name="item210.3">#REF!</definedName>
    <definedName name="item230.1" localSheetId="10">#REF!</definedName>
    <definedName name="item230.1">#REF!</definedName>
    <definedName name="ITEM3" localSheetId="10">#REF!</definedName>
    <definedName name="ITEM3">#REF!</definedName>
    <definedName name="item310" localSheetId="10">#REF!</definedName>
    <definedName name="item310">#REF!</definedName>
    <definedName name="item320.2" localSheetId="10">#REF!</definedName>
    <definedName name="item320.2">#REF!</definedName>
    <definedName name="item330.1" localSheetId="10">#REF!</definedName>
    <definedName name="item330.1">#REF!</definedName>
    <definedName name="item420" localSheetId="10">#REF!</definedName>
    <definedName name="item420">#REF!</definedName>
    <definedName name="item450.2P" localSheetId="10">#REF!</definedName>
    <definedName name="item450.2P">#REF!</definedName>
    <definedName name="item600.1" localSheetId="10">#REF!</definedName>
    <definedName name="item600.1">#REF!</definedName>
    <definedName name="item610.1" localSheetId="10">#REF!</definedName>
    <definedName name="item610.1">#REF!</definedName>
    <definedName name="item610.2" localSheetId="10">#REF!</definedName>
    <definedName name="item610.2">#REF!</definedName>
    <definedName name="item630.4" localSheetId="10">#REF!</definedName>
    <definedName name="item630.4">#REF!</definedName>
    <definedName name="item630.6" localSheetId="10">#REF!</definedName>
    <definedName name="item630.6">#REF!</definedName>
    <definedName name="item630.7" localSheetId="10">#REF!</definedName>
    <definedName name="item630.7">#REF!</definedName>
    <definedName name="item640.3" localSheetId="10">#REF!</definedName>
    <definedName name="item640.3">#REF!</definedName>
    <definedName name="item661" localSheetId="10">#REF!</definedName>
    <definedName name="item661">#REF!</definedName>
    <definedName name="item671" localSheetId="10">#REF!</definedName>
    <definedName name="item671">#REF!</definedName>
    <definedName name="item673.1" localSheetId="10">#REF!</definedName>
    <definedName name="item673.1">#REF!</definedName>
    <definedName name="item673.3" localSheetId="10">#REF!</definedName>
    <definedName name="item673.3">#REF!</definedName>
    <definedName name="item681" localSheetId="10">#REF!</definedName>
    <definedName name="item681">#REF!</definedName>
    <definedName name="item700.1" localSheetId="10">#REF!</definedName>
    <definedName name="item700.1">#REF!</definedName>
    <definedName name="item710.1" localSheetId="10">#REF!</definedName>
    <definedName name="item710.1">#REF!</definedName>
    <definedName name="item710.2" localSheetId="10">#REF!</definedName>
    <definedName name="item710.2">#REF!</definedName>
    <definedName name="item730.1" localSheetId="10">#REF!</definedName>
    <definedName name="item730.1">#REF!</definedName>
    <definedName name="item730.2" localSheetId="10">#REF!</definedName>
    <definedName name="item730.2">#REF!</definedName>
    <definedName name="item730.2.4" localSheetId="10">#REF!</definedName>
    <definedName name="item730.2.4">#REF!</definedName>
    <definedName name="item900.2" localSheetId="10">#REF!</definedName>
    <definedName name="item900.2">#REF!</definedName>
    <definedName name="ItemCodos">#REF!</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10">#REF!</definedName>
    <definedName name="IVA">#REF!</definedName>
    <definedName name="iwjer">#REF!</definedName>
    <definedName name="iyuiuyi" localSheetId="10"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10">'INDICAR CÓDIGO DEL ITEM DE PAGO'!ERR</definedName>
    <definedName name="jj">[0]!ERR</definedName>
    <definedName name="jjfq" localSheetId="10" hidden="1">{"via1",#N/A,TRUE,"general";"via2",#N/A,TRUE,"general";"via3",#N/A,TRUE,"general"}</definedName>
    <definedName name="jjfq" hidden="1">{"via1",#N/A,TRUE,"general";"via2",#N/A,TRUE,"general";"via3",#N/A,TRUE,"general"}</definedName>
    <definedName name="JJJ" hidden="1">{#N/A,#N/A,FALSE,"Hoja1";#N/A,#N/A,FALSE,"Hoja2"}</definedName>
    <definedName name="jjjhjddfg" localSheetId="10"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10">#REF!</definedName>
    <definedName name="jkl">#REF!</definedName>
    <definedName name="JOHNNY" localSheetId="10">'INDICAR CÓDIGO DEL ITEM DE PAGO'!ERR</definedName>
    <definedName name="JOHNNY">[0]!ERR</definedName>
    <definedName name="JRYJ" localSheetId="10"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vv" localSheetId="10">#REF!</definedName>
    <definedName name="jvv">#REF!</definedName>
    <definedName name="jyjt7" localSheetId="10"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0F1" localSheetId="10">#REF!</definedName>
    <definedName name="K0F1">#REF!</definedName>
    <definedName name="K0F2" localSheetId="10">#REF!</definedName>
    <definedName name="K0F2">#REF!</definedName>
    <definedName name="K10ALO" localSheetId="10">#REF!</definedName>
    <definedName name="K10ALO">#REF!</definedName>
    <definedName name="K11ALO" localSheetId="10">#REF!</definedName>
    <definedName name="K11ALO">#REF!</definedName>
    <definedName name="K1F1" localSheetId="10">#REF!</definedName>
    <definedName name="K1F1">#REF!</definedName>
    <definedName name="K1F2" localSheetId="10">#REF!</definedName>
    <definedName name="K1F2">#REF!</definedName>
    <definedName name="K2F1" localSheetId="10">#REF!</definedName>
    <definedName name="K2F1">#REF!</definedName>
    <definedName name="K2F2" localSheetId="10">#REF!</definedName>
    <definedName name="K2F2">#REF!</definedName>
    <definedName name="K3F1" localSheetId="10">#REF!</definedName>
    <definedName name="K3F1">#REF!</definedName>
    <definedName name="K3F2" localSheetId="10">#REF!</definedName>
    <definedName name="K3F2">#REF!</definedName>
    <definedName name="K4F1" localSheetId="10">#REF!</definedName>
    <definedName name="K4F1">#REF!</definedName>
    <definedName name="K4F2" localSheetId="10">#REF!</definedName>
    <definedName name="K4F2">#REF!</definedName>
    <definedName name="K5F1" localSheetId="10">#REF!</definedName>
    <definedName name="K5F1">#REF!</definedName>
    <definedName name="K5F2" localSheetId="10">#REF!</definedName>
    <definedName name="K5F2">#REF!</definedName>
    <definedName name="K6F1" localSheetId="10">#REF!</definedName>
    <definedName name="K6F1">#REF!</definedName>
    <definedName name="K6F2" localSheetId="10">#REF!</definedName>
    <definedName name="K6F2">#REF!</definedName>
    <definedName name="K7F1" localSheetId="10">#REF!</definedName>
    <definedName name="K7F1">#REF!</definedName>
    <definedName name="K7F2" localSheetId="10">#REF!</definedName>
    <definedName name="K7F2">#REF!</definedName>
    <definedName name="K8ALO" localSheetId="10">#REF!</definedName>
    <definedName name="K8ALO">#REF!</definedName>
    <definedName name="K8F1" localSheetId="10">#REF!</definedName>
    <definedName name="K8F1">#REF!</definedName>
    <definedName name="K8F2" localSheetId="10">#REF!</definedName>
    <definedName name="K8F2">#REF!</definedName>
    <definedName name="K9ALO" localSheetId="10">#REF!</definedName>
    <definedName name="K9ALO">#REF!</definedName>
    <definedName name="kdmfm" hidden="1">#REF!</definedName>
    <definedName name="kf">#REF!</definedName>
    <definedName name="kh">#REF!</definedName>
    <definedName name="KHGGH" localSheetId="10"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hidden="1">{"via1",#N/A,TRUE,"general";"via2",#N/A,TRUE,"general";"via3",#N/A,TRUE,"general"}</definedName>
    <definedName name="kj">#REF!</definedName>
    <definedName name="kjhkd" localSheetId="10" hidden="1">{"via1",#N/A,TRUE,"general";"via2",#N/A,TRUE,"general";"via3",#N/A,TRUE,"general"}</definedName>
    <definedName name="kjhkd" hidden="1">{"via1",#N/A,TRUE,"general";"via2",#N/A,TRUE,"general";"via3",#N/A,TRUE,"general"}</definedName>
    <definedName name="kjj">#REF!</definedName>
    <definedName name="kjk" localSheetId="10"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#REF!</definedName>
    <definedName name="kkkki" localSheetId="10"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l" localSheetId="10">'INDICAR CÓDIGO DEL ITEM DE PAGO'!ERR</definedName>
    <definedName name="kl">[0]!ERR</definedName>
    <definedName name="klklk" localSheetId="10">#REF!</definedName>
    <definedName name="klklk">#REF!</definedName>
    <definedName name="km">#REF!</definedName>
    <definedName name="krtrk" localSheetId="1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0">#REF!</definedName>
    <definedName name="LICITACION">#REF!</definedName>
    <definedName name="LINEA" localSheetId="10">[85]CONT_ADI!#REF!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10"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9">[26]!absc</definedName>
    <definedName name="LOCA">[26]!absc</definedName>
    <definedName name="LOCA1" localSheetId="9">[38]!absc</definedName>
    <definedName name="LOCA1">[38]!absc</definedName>
    <definedName name="LOCALIZACION_Y_REPLANTEO" localSheetId="10">#REF!</definedName>
    <definedName name="LOCALIZACION_Y_REPLANTEO">#REF!</definedName>
    <definedName name="LOGO" localSheetId="10">'INDICAR CÓDIGO DEL ITEM DE PAGO'!ERR</definedName>
    <definedName name="LOGO">[0]!ERR</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0" hidden="1">{"via1",#N/A,TRUE,"general";"via2",#N/A,TRUE,"general";"via3",#N/A,TRUE,"general"}</definedName>
    <definedName name="lplpl" hidden="1">{"via1",#N/A,TRUE,"general";"via2",#N/A,TRUE,"general";"via3",#N/A,TRUE,"general"}</definedName>
    <definedName name="lt">#REF!</definedName>
    <definedName name="lun" localSheetId="10">'[37]Res-Accide-10'!#REF!</definedName>
    <definedName name="lun">'[37]Res-Accide-10'!#REF!</definedName>
    <definedName name="lv">#REF!</definedName>
    <definedName name="m">#REF!</definedName>
    <definedName name="MA" localSheetId="10">'[37]Res-Accide-10'!#REF!</definedName>
    <definedName name="MA">'[37]Res-Accide-10'!#REF!</definedName>
    <definedName name="MACR">#REF!</definedName>
    <definedName name="MACRDEL">'[3]7422CW00'!#REF!</definedName>
    <definedName name="Macroactividad">#REF!</definedName>
    <definedName name="mafdsf" localSheetId="10" hidden="1">{"via1",#N/A,TRUE,"general";"via2",#N/A,TRUE,"general";"via3",#N/A,TRUE,"general"}</definedName>
    <definedName name="mafdsf" hidden="1">{"via1",#N/A,TRUE,"general";"via2",#N/A,TRUE,"general";"via3",#N/A,TRUE,"general"}</definedName>
    <definedName name="MANUAL">#REF!</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hidden="1">{"via1",#N/A,TRUE,"general";"via2",#N/A,TRUE,"general";"via3",#N/A,TRUE,"general"}</definedName>
    <definedName name="MAQUINAR" localSheetId="10">[53]Insum!$A$68:$H$98</definedName>
    <definedName name="MAQUINAR">[54]Insum!$A$68:$H$98</definedName>
    <definedName name="mar" localSheetId="10">'[37]Res-Accide-10'!#REF!</definedName>
    <definedName name="mar">'[37]Res-Accide-10'!#REF!</definedName>
    <definedName name="MARCO_H">#REF!</definedName>
    <definedName name="marina">'[88]Informe Semanal 1'!#REF!</definedName>
    <definedName name="masor" localSheetId="10" hidden="1">{"via1",#N/A,TRUE,"general";"via2",#N/A,TRUE,"general";"via3",#N/A,TRUE,"general"}</definedName>
    <definedName name="masor" hidden="1">{"via1",#N/A,TRUE,"general";"via2",#N/A,TRUE,"general";"via3",#N/A,TRUE,"general"}</definedName>
    <definedName name="MAT" localSheetId="10">#REF!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10" hidden="1">{"via1",#N/A,TRUE,"general";"via2",#N/A,TRUE,"general";"via3",#N/A,TRUE,"general"}</definedName>
    <definedName name="mdd" hidden="1">{"via1",#N/A,TRUE,"general";"via2",#N/A,TRUE,"general";"via3",#N/A,TRUE,"general"}</definedName>
    <definedName name="mediah_reposo_comida">'[89]CCP,LEYES, Y DEC.'!#REF!</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0">#REF!</definedName>
    <definedName name="MESES">#REF!</definedName>
    <definedName name="MesesMora">'[10]LIQ-NOM'!$I$3</definedName>
    <definedName name="Meta1">#REF!</definedName>
    <definedName name="Meta2">#REF!</definedName>
    <definedName name="Meta3">#REF!</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0"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U">#REF!</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9">[9]!Módulo3.anexo1</definedName>
    <definedName name="Módulo3.anexo1">[9]!Módulo3.anexo1</definedName>
    <definedName name="Módulo3.anexo10" localSheetId="9">[9]!Módulo3.anexo10</definedName>
    <definedName name="Módulo3.anexo10">[9]!Módulo3.anexo10</definedName>
    <definedName name="Módulo3.anexo11" localSheetId="9">[9]!Módulo3.anexo11</definedName>
    <definedName name="Módulo3.anexo11">[9]!Módulo3.anexo11</definedName>
    <definedName name="Módulo3.anexo12" localSheetId="9">[9]!Módulo3.anexo12</definedName>
    <definedName name="Módulo3.anexo12">[9]!Módulo3.anexo12</definedName>
    <definedName name="Módulo3.anexo3" localSheetId="9">[9]!Módulo3.anexo3</definedName>
    <definedName name="Módulo3.anexo3">[9]!Módulo3.anexo3</definedName>
    <definedName name="Módulo3.anexo4" localSheetId="9">[9]!Módulo3.anexo4</definedName>
    <definedName name="Módulo3.anexo4">[9]!Módulo3.anexo4</definedName>
    <definedName name="Módulo3.anexo5" localSheetId="9">[9]!Módulo3.anexo5</definedName>
    <definedName name="Módulo3.anexo5">[9]!Módulo3.anexo5</definedName>
    <definedName name="Módulo3.anexo6" localSheetId="9">[9]!Módulo3.anexo6</definedName>
    <definedName name="Módulo3.anexo6">[9]!Módulo3.anexo6</definedName>
    <definedName name="Módulo8.anexo16" localSheetId="9">[9]!Módulo8.anexo16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10" hidden="1">{"via1",#N/A,TRUE,"general";"via2",#N/A,TRUE,"general";"via3",#N/A,TRUE,"general"}</definedName>
    <definedName name="n" hidden="1">{"via1",#N/A,TRUE,"general";"via2",#N/A,TRUE,"general";"via3",#N/A,TRUE,"general"}</definedName>
    <definedName name="Nada" localSheetId="9">[50]!Nada</definedName>
    <definedName name="Nada">[50]!Nada</definedName>
    <definedName name="Nafta_2">'[91] ASR+Nafta'!$K$19:$AS$19</definedName>
    <definedName name="Nafta2">'[91] ASR+Nafta'!$K$19:$AS$19</definedName>
    <definedName name="Nafta3">'[91]Todos+Nafta'!$K$19:$AS$19</definedName>
    <definedName name="nbvnv" localSheetId="10"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#REF!</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hidden="1">{"via1",#N/A,TRUE,"general";"via2",#N/A,TRUE,"general";"via3",#N/A,TRUE,"general"}</definedName>
    <definedName name="NH">#REF!</definedName>
    <definedName name="nhn" localSheetId="10"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10"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hidden="1">{"via1",#N/A,TRUE,"general";"via2",#N/A,TRUE,"general";"via3",#N/A,TRUE,"general"}</definedName>
    <definedName name="NO" localSheetId="10">'INDICAR CÓDIGO DEL ITEM DE PAGO'!ERR</definedName>
    <definedName name="NO">[0]!ERR</definedName>
    <definedName name="No_desarrolladas">'[27]Reservas de Petróleo'!$A$2,'[27]Reservas de Petróleo'!$A$1,'[27]Reservas de Petróleo'!$D$4,'[27]Reservas de Petróleo'!$G$1:$G$65536</definedName>
    <definedName name="NOMBRE" localSheetId="10">#REF!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10">#REF!</definedName>
    <definedName name="NUEVO">#REF!</definedName>
    <definedName name="Num_Pmt_Per_Year">#REF!</definedName>
    <definedName name="Number_of_Payments">MATCH(0.01,End_Bal,-1)+1</definedName>
    <definedName name="nxn" localSheetId="10"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º1" localSheetId="10">#REF!</definedName>
    <definedName name="º1">#REF!</definedName>
    <definedName name="o9o9" localSheetId="10"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10">#REF!</definedName>
    <definedName name="Obra">#REF!</definedName>
    <definedName name="obras" hidden="1">#REF!</definedName>
    <definedName name="obras1" localSheetId="9">DATE(YEAR([92]!Loan_Start),MONTH([92]!Loan_Start)+Payment_Number,DAY([92]!Loan_Start))</definedName>
    <definedName name="obras1">DATE(YEAR([92]!Loan_Start),MONTH([92]!Loan_Start)+Payment_Number,DAY([92]!Loan_Start))</definedName>
    <definedName name="obras11" hidden="1">#REF!</definedName>
    <definedName name="obras111" localSheetId="9">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hidden="1">{"via1",#N/A,TRUE,"general";"via2",#N/A,TRUE,"general";"via3",#N/A,TRUE,"general"}</definedName>
    <definedName name="OnceThru">0</definedName>
    <definedName name="OÑ">#REF!</definedName>
    <definedName name="ooo" localSheetId="10"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10"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9">DATE(YEAR([0]!Loan_Start),MONTH([0]!Loan_Start)+Payment_Number,DAY([0]!Loan_Start))</definedName>
    <definedName name="Payment_Date">DATE(YEAR(Loan_Start),MONTH(Loan_Start)+Payment_Number,DAY(Loan_Start))</definedName>
    <definedName name="Payment_Date1" localSheetId="9">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0">'INDICAR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0">#REF!</definedName>
    <definedName name="PlazoAIU">#REF!</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0">#REF!</definedName>
    <definedName name="POCETAS">#REF!</definedName>
    <definedName name="POIUP" localSheetId="10"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u" localSheetId="10">#REF!</definedName>
    <definedName name="popu">#REF!</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 localSheetId="10">#REF!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10"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10"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0" hidden="1">{"via1",#N/A,TRUE,"general";"via2",#N/A,TRUE,"general";"via3",#N/A,TRUE,"general"}</definedName>
    <definedName name="pqroj" hidden="1">{"via1",#N/A,TRUE,"general";"via2",#N/A,TRUE,"general";"via3",#N/A,TRUE,"general"}</definedName>
    <definedName name="Pr">[46]medelo!$D$46</definedName>
    <definedName name="PRE" localSheetId="10">#REF!</definedName>
    <definedName name="PRE">#REF!</definedName>
    <definedName name="Precio">#REF!</definedName>
    <definedName name="precio2">#REF!</definedName>
    <definedName name="PrecioS">#REF!</definedName>
    <definedName name="PREST" localSheetId="10">#REF!</definedName>
    <definedName name="PREST">#REF!</definedName>
    <definedName name="PRIMER" localSheetId="10" hidden="1">{"via1",#N/A,TRUE,"general";"via2",#N/A,TRUE,"general";"via3",#N/A,TRUE,"general"}</definedName>
    <definedName name="PRIMER" hidden="1">{"via1",#N/A,TRUE,"general";"via2",#N/A,TRUE,"general";"via3",#N/A,TRUE,"general"}</definedName>
    <definedName name="PRIMERO">'[88]Informe Semanal 1'!$V$43:$W$43</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10">#REF!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10">'INDICAR CÓDIGO DEL ITEM DE PAGO'!ERR</definedName>
    <definedName name="programainv">[0]!ERR</definedName>
    <definedName name="Proponente" localSheetId="10">#REF!</definedName>
    <definedName name="Proponente">#REF!</definedName>
    <definedName name="PRUEBA" localSheetId="9">[96]!absc</definedName>
    <definedName name="PRUEBA">[96]!absc</definedName>
    <definedName name="prueba1" localSheetId="9">[96]!absc</definedName>
    <definedName name="prueba1">[96]!absc</definedName>
    <definedName name="PRUEBA2" localSheetId="10">#REF!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10">#REF!</definedName>
    <definedName name="Q">#REF!</definedName>
    <definedName name="Q_actual">'[97]ORITO 02 '!$E$7</definedName>
    <definedName name="Q_BRUTO">#REF!</definedName>
    <definedName name="q1q1q" localSheetId="10"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az" localSheetId="10">#REF!</definedName>
    <definedName name="qaz">#REF!</definedName>
    <definedName name="qedcd" localSheetId="10"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hidden="1">{"via1",#N/A,TRUE,"general";"via2",#N/A,TRUE,"general";"via3",#N/A,TRUE,"general"}</definedName>
    <definedName name="Qmax">[46]medelo!$B$63</definedName>
    <definedName name="qqqqqw" localSheetId="10"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10"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#REF!</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RTY" localSheetId="10">'INDICAR CÓDIGO DEL ITEM DE PAGO'!ERR</definedName>
    <definedName name="QWERTY">[0]!ERR</definedName>
    <definedName name="qwewertet" hidden="1">{#N/A,#N/A,TRUE,"1842CWN0"}</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ICIO" localSheetId="10">'INDICAR CÓDIGO DEL ITEM DE PAGO'!ERR</definedName>
    <definedName name="REICIO">[0]!ERR</definedName>
    <definedName name="Reimbursement">"Reembolso"</definedName>
    <definedName name="reinicio" localSheetId="10">'INDICAR CÓDIGO DEL ITEM DE PAGO'!ERR</definedName>
    <definedName name="reinicio">[0]!ERR</definedName>
    <definedName name="REJHE" localSheetId="10" hidden="1">{"via1",#N/A,TRUE,"general";"via2",#N/A,TRUE,"general";"via3",#N/A,TRUE,"general"}</definedName>
    <definedName name="REJHE" hidden="1">{"via1",#N/A,TRUE,"general";"via2",#N/A,TRUE,"general";"via3",#N/A,TRUE,"general"}</definedName>
    <definedName name="rell" localSheetId="10">#REF!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0"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0">[99]original_sist!$B$1:$L$167</definedName>
    <definedName name="RESU">#REF!</definedName>
    <definedName name="resu8" localSheetId="9">[9]!resu8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0"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f" localSheetId="10" hidden="1">{"via1",#N/A,TRUE,"general";"via2",#N/A,TRUE,"general";"via3",#N/A,TRUE,"general"}</definedName>
    <definedName name="rfrf" hidden="1">{"via1",#N/A,TRUE,"general";"via2",#N/A,TRUE,"general";"via3",#N/A,TRUE,"general"}</definedName>
    <definedName name="RFV">#REF!</definedName>
    <definedName name="RG">#REF!</definedName>
    <definedName name="rge" localSheetId="10"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10">'INDICAR CÓDIGO DEL ITEM DE PAGO'!ERR</definedName>
    <definedName name="rr">[0]!ERR</definedName>
    <definedName name="rrr" localSheetId="10" hidden="1">{"via1",#N/A,TRUE,"general";"via2",#N/A,TRUE,"general";"via3",#N/A,TRUE,"general"}</definedName>
    <definedName name="rrr" hidden="1">{"via1",#N/A,TRUE,"general";"via2",#N/A,TRUE,"general";"via3",#N/A,TRUE,"general"}</definedName>
    <definedName name="rrrr">'[101]Form5 _Pág_ 1'!#REF!</definedName>
    <definedName name="rrrrrb" localSheetId="10"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hidden="1">{"via1",#N/A,TRUE,"general";"via2",#N/A,TRUE,"general";"via3",#N/A,TRUE,"general"}</definedName>
    <definedName name="Rs">#REF!</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0"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0"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hidden="1">{"via1",#N/A,TRUE,"general";"via2",#N/A,TRUE,"general";"via3",#N/A,TRUE,"general"}</definedName>
    <definedName name="s" localSheetId="10">'INDICAR CÓDIGO DEL ITEM DE PAGO'!ERR</definedName>
    <definedName name="s">[0]!ERR</definedName>
    <definedName name="saa" localSheetId="10"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larios" localSheetId="10">'INDICAR CÓDIGO DEL ITEM DE PAGO'!ERR</definedName>
    <definedName name="salarios">[0]!ERR</definedName>
    <definedName name="SalConv">'[10]DATOS CONTRATO'!$G$14</definedName>
    <definedName name="SALID1">#REF!</definedName>
    <definedName name="SalMinimo">[35]BASES!$E$41</definedName>
    <definedName name="sbgfbgdr" localSheetId="1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0"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hidden="1">{"via1",#N/A,TRUE,"general";"via2",#N/A,TRUE,"general";"via3",#N/A,TRUE,"general"}</definedName>
    <definedName name="SDFDG" hidden="1">{#N/A,#N/A,TRUE,"1842CWN0"}</definedName>
    <definedName name="sdfds" localSheetId="10"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0"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hidden="1">{"via1",#N/A,TRUE,"general";"via2",#N/A,TRUE,"general";"via3",#N/A,TRUE,"general"}</definedName>
    <definedName name="sdsdfsdff" hidden="1">{#N/A,#N/A,TRUE,"1842CWN0"}</definedName>
    <definedName name="SECTOR" localSheetId="10">#REF!</definedName>
    <definedName name="SECTOR">#REF!</definedName>
    <definedName name="SEMANA_C3">#REF!</definedName>
    <definedName name="sena">[55]Hoja1!$C$14</definedName>
    <definedName name="SERO" localSheetId="10">'INDICAR CÓDIGO DEL ITEM DE PAGO'!ERR</definedName>
    <definedName name="SERO">[0]!ERR</definedName>
    <definedName name="setrj" localSheetId="10"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[55]Hoja1!$C$12</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0">'INDICAR CÓDIGO DEL ITEM DE PAGO'!ERR</definedName>
    <definedName name="SI">[0]!ERR</definedName>
    <definedName name="SINGOLO">'[3]7422CW00'!#REF!</definedName>
    <definedName name="SISISIS" localSheetId="10">'INDICAR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0" hidden="1">'INDICAR CÓDIGO DEL ITEM DE PAGO'!#REF!</definedName>
    <definedName name="solver_adj" localSheetId="0" hidden="1">'PRESUPUESTO OFICIAL (Entidad)'!#REF!</definedName>
    <definedName name="solver_adj" localSheetId="9" hidden="1">'PROPUESTA ECONOMICA(Proponente)'!$K$42</definedName>
    <definedName name="solver_cvg" localSheetId="10" hidden="1">0.0001</definedName>
    <definedName name="solver_cvg" localSheetId="0" hidden="1">0.0001</definedName>
    <definedName name="solver_cvg" localSheetId="9" hidden="1">0.0001</definedName>
    <definedName name="solver_drv" localSheetId="10" hidden="1">1</definedName>
    <definedName name="solver_drv" localSheetId="0" hidden="1">1</definedName>
    <definedName name="solver_drv" localSheetId="9" hidden="1">1</definedName>
    <definedName name="solver_est" localSheetId="10" hidden="1">1</definedName>
    <definedName name="solver_est" localSheetId="0" hidden="1">1</definedName>
    <definedName name="solver_est" localSheetId="9" hidden="1">1</definedName>
    <definedName name="solver_itr" localSheetId="10" hidden="1">100</definedName>
    <definedName name="solver_itr" localSheetId="0" hidden="1">100</definedName>
    <definedName name="solver_itr" localSheetId="9" hidden="1">100</definedName>
    <definedName name="solver_lhs1" localSheetId="10" hidden="1">'INDICAR CÓDIGO DEL ITEM DE PAGO'!#REF!</definedName>
    <definedName name="solver_lhs1" localSheetId="0" hidden="1">'PRESUPUESTO OFICIAL (Entidad)'!$K$128</definedName>
    <definedName name="solver_lhs1" localSheetId="9" hidden="1">'PROPUESTA ECONOMICA(Proponente)'!$K$54</definedName>
    <definedName name="solver_lin" localSheetId="10" hidden="1">2</definedName>
    <definedName name="solver_lin" localSheetId="0" hidden="1">2</definedName>
    <definedName name="solver_lin" localSheetId="9" hidden="1">2</definedName>
    <definedName name="solver_neg" localSheetId="10" hidden="1">2</definedName>
    <definedName name="solver_neg" localSheetId="0" hidden="1">2</definedName>
    <definedName name="solver_neg" localSheetId="9" hidden="1">2</definedName>
    <definedName name="solver_num" localSheetId="10" hidden="1">1</definedName>
    <definedName name="solver_num" localSheetId="0" hidden="1">1</definedName>
    <definedName name="solver_num" localSheetId="9" hidden="1">1</definedName>
    <definedName name="solver_nwt" localSheetId="10" hidden="1">1</definedName>
    <definedName name="solver_nwt" localSheetId="0" hidden="1">1</definedName>
    <definedName name="solver_nwt" localSheetId="9" hidden="1">1</definedName>
    <definedName name="solver_opt" localSheetId="10" hidden="1">'INDICAR CÓDIGO DEL ITEM DE PAGO'!#REF!</definedName>
    <definedName name="solver_opt" localSheetId="0" hidden="1">'PRESUPUESTO OFICIAL (Entidad)'!$K$128</definedName>
    <definedName name="solver_opt" localSheetId="9" hidden="1">'PROPUESTA ECONOMICA(Proponente)'!$K$54</definedName>
    <definedName name="solver_pre" localSheetId="10" hidden="1">0.000001</definedName>
    <definedName name="solver_pre" localSheetId="0" hidden="1">0.000001</definedName>
    <definedName name="solver_pre" localSheetId="9" hidden="1">0.000001</definedName>
    <definedName name="solver_rel1" localSheetId="10" hidden="1">2</definedName>
    <definedName name="solver_rel1" localSheetId="0" hidden="1">2</definedName>
    <definedName name="solver_rel1" localSheetId="9" hidden="1">2</definedName>
    <definedName name="solver_rhs1" localSheetId="10" hidden="1">'INDICAR CÓDIGO DEL ITEM DE PAGO'!#REF!</definedName>
    <definedName name="solver_rhs1" localSheetId="0" hidden="1">'PRESUPUESTO OFICIAL (Entidad)'!$K$129</definedName>
    <definedName name="solver_rhs1" localSheetId="9" hidden="1">'PROPUESTA ECONOMICA(Proponente)'!$K$55</definedName>
    <definedName name="solver_scl" localSheetId="10" hidden="1">2</definedName>
    <definedName name="solver_scl" localSheetId="0" hidden="1">2</definedName>
    <definedName name="solver_scl" localSheetId="9" hidden="1">2</definedName>
    <definedName name="solver_sho" localSheetId="10" hidden="1">2</definedName>
    <definedName name="solver_sho" localSheetId="0" hidden="1">2</definedName>
    <definedName name="solver_sho" localSheetId="9" hidden="1">2</definedName>
    <definedName name="solver_tim" localSheetId="10" hidden="1">100</definedName>
    <definedName name="solver_tim" localSheetId="0" hidden="1">100</definedName>
    <definedName name="solver_tim" localSheetId="9" hidden="1">100</definedName>
    <definedName name="solver_tol" localSheetId="10" hidden="1">0.05</definedName>
    <definedName name="solver_tol" localSheetId="0" hidden="1">0.05</definedName>
    <definedName name="solver_tol" localSheetId="9" hidden="1">0.05</definedName>
    <definedName name="solver_typ" localSheetId="10" hidden="1">3</definedName>
    <definedName name="solver_typ" localSheetId="0" hidden="1">3</definedName>
    <definedName name="solver_typ" localSheetId="9" hidden="1">3</definedName>
    <definedName name="solver_val" localSheetId="10" hidden="1">490454</definedName>
    <definedName name="solver_val" localSheetId="0" hidden="1">63899000000</definedName>
    <definedName name="solver_val" localSheetId="9" hidden="1">63899000000</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 localSheetId="10">#REF!</definedName>
    <definedName name="SS">#REF!</definedName>
    <definedName name="SS_AVG_SIZE">#REF!</definedName>
    <definedName name="SS_WELDING">#REF!</definedName>
    <definedName name="ssa">[55]Hoja1!$C$25</definedName>
    <definedName name="ssh">[55]Hoja1!$C$24</definedName>
    <definedName name="sss" localSheetId="9">MODULO10.auto_abrir</definedName>
    <definedName name="sss">MODULO10.auto_abrir</definedName>
    <definedName name="SSSS" localSheetId="10">'INDICAR CÓDIGO DEL ITEM DE PAGO'!ERR</definedName>
    <definedName name="SSSS">[0]!ERR</definedName>
    <definedName name="sssss7" localSheetId="10"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0">#REF!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10">'INDICAR CÓDIGO DEL ITEM DE PAGO'!ERR</definedName>
    <definedName name="sw">[0]!ERR</definedName>
    <definedName name="swsw" localSheetId="10"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t" localSheetId="9">[21]!absc</definedName>
    <definedName name="t">[21]!absc</definedName>
    <definedName name="t_1" localSheetId="9">Scheduled_Payment+Extra_Payment</definedName>
    <definedName name="t_1">Scheduled_Payment+Extra_Payment</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0">#REF!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0">'INDICAR CÓDIGO DEL ITEM DE PAGO'!ERR</definedName>
    <definedName name="TER">[0]!ERR</definedName>
    <definedName name="TERM" localSheetId="10">'INDICAR CÓDIGO DEL ITEM DE PAGO'!ERR</definedName>
    <definedName name="TERM">[0]!ERR</definedName>
    <definedName name="TÉRMINOS" localSheetId="10">'INDICAR CÓDIGO DEL ITEM DE PAGO'!ERR</definedName>
    <definedName name="TÉRMINOS">[0]!ERR</definedName>
    <definedName name="TERR">[25]PRESUPUESTO!$I$7</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hidden="1">{"via1",#N/A,TRUE,"general";"via2",#N/A,TRUE,"general";"via3",#N/A,TRUE,"general"}</definedName>
    <definedName name="TGB">#REF!</definedName>
    <definedName name="TH">#REF!</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0"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10">#REF!</definedName>
    <definedName name="TITULO">#REF!</definedName>
    <definedName name="_xlnm.Print_Titles">#N/A</definedName>
    <definedName name="Títulos_a_imprimir_IM" localSheetId="10">#REF!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hidden="1">{"via1",#N/A,TRUE,"general";"via2",#N/A,TRUE,"general";"via3",#N/A,TRUE,"general"}</definedName>
    <definedName name="TOT">#REF!</definedName>
    <definedName name="TOTAL" localSheetId="10">#REF!</definedName>
    <definedName name="TOTAL">#REF!</definedName>
    <definedName name="Total_Interest">#REF!</definedName>
    <definedName name="Total_Pay">#REF!</definedName>
    <definedName name="Total_Payment" localSheetId="9">Scheduled_Payment+Extra_Payment</definedName>
    <definedName name="Total_Payment">Scheduled_Payment+Extra_Payment</definedName>
    <definedName name="Total_Payment1" localSheetId="9">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0">[106]desmonte!$E$48</definedName>
    <definedName name="TRAT">[107]desmonte!$E$48</definedName>
    <definedName name="TREM">#REF!</definedName>
    <definedName name="Trenes">#REF!</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0" hidden="1">{"via1",#N/A,TRUE,"general";"via2",#N/A,TRUE,"general";"via3",#N/A,TRUE,"general"}</definedName>
    <definedName name="trjfgjh" hidden="1">{"via1",#N/A,TRUE,"general";"via2",#N/A,TRUE,"general";"via3",#N/A,TRUE,"general"}</definedName>
    <definedName name="TRM">[108]Tablas!$B$2</definedName>
    <definedName name="tru" localSheetId="10"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CD" localSheetId="10">#REF!</definedName>
    <definedName name="TtCD">#REF!</definedName>
    <definedName name="TTR" localSheetId="10"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U" localSheetId="10">#REF!</definedName>
    <definedName name="U">#REF!</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bicación" localSheetId="10">#REF!</definedName>
    <definedName name="Ubicación">#REF!</definedName>
    <definedName name="UFrm2InUse">1</definedName>
    <definedName name="UI" localSheetId="10" hidden="1">{"via1",#N/A,TRUE,"general";"via2",#N/A,TRUE,"general";"via3",#N/A,TRUE,"general"}</definedName>
    <definedName name="UI" hidden="1">{"via1",#N/A,TRUE,"general";"via2",#N/A,TRUE,"general";"via3",#N/A,TRUE,"general"}</definedName>
    <definedName name="UIC">[12]Tablas!#REF!</definedName>
    <definedName name="uijhj" localSheetId="10"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0">#REF!</definedName>
    <definedName name="Unitarios">#REF!</definedName>
    <definedName name="unj" hidden="1">[18]INST!#REF!</definedName>
    <definedName name="uno" localSheetId="10">'INDICAR CÓDIGO DEL ITEM DE PAGO'!ERR</definedName>
    <definedName name="uno">[0]!ERR</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riel" localSheetId="10">'INDICAR CÓDIGO DEL ITEM DE PAGO'!ERR</definedName>
    <definedName name="uriel">[0]!ERR</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0"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hidden="1">{"via1",#N/A,TRUE,"general";"via2",#N/A,TRUE,"general";"via3",#N/A,TRUE,"general"}</definedName>
    <definedName name="uv">375000</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hidden="1">{"via1",#N/A,TRUE,"general";"via2",#N/A,TRUE,"general";"via3",#N/A,TRUE,"general"}</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LDES" localSheetId="10">#REF!</definedName>
    <definedName name="VALDES">#REF!</definedName>
    <definedName name="valor1" localSheetId="10">#REF!</definedName>
    <definedName name="valor1">#REF!</definedName>
    <definedName name="valor2" localSheetId="10">#REF!</definedName>
    <definedName name="valor2">#REF!</definedName>
    <definedName name="VALOR3" localSheetId="10">#REF!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0"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taAiu" localSheetId="10">#REF!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0" hidden="1">{"via1",#N/A,TRUE,"general";"via2",#N/A,TRUE,"general";"via3",#N/A,TRUE,"general"}</definedName>
    <definedName name="vfbgnhyt" hidden="1">{"via1",#N/A,TRUE,"general";"via2",#N/A,TRUE,"general";"via3",#N/A,TRUE,"general"}</definedName>
    <definedName name="vfh">'[76]7422CW00'!#REF!</definedName>
    <definedName name="VFR">#REF!</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0"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0" hidden="1">{"via1",#N/A,TRUE,"general";"via2",#N/A,TRUE,"general";"via3",#N/A,TRUE,"general"}</definedName>
    <definedName name="vt" hidden="1">{"via1",#N/A,TRUE,"general";"via2",#N/A,TRUE,"general";"via3",#N/A,TRUE,"general"}</definedName>
    <definedName name="vutil">#REF!</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0">#REF!</definedName>
    <definedName name="VVV">#REF!</definedName>
    <definedName name="vvvvt" localSheetId="10"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10">'[37]Res-Accide-10'!#REF!</definedName>
    <definedName name="WDFSDF">'[37]Res-Accide-10'!#REF!</definedName>
    <definedName name="wedw">#REF!</definedName>
    <definedName name="WEFWE" localSheetId="10">'[37]Res-Accide-10'!#REF!</definedName>
    <definedName name="WEFWE">'[37]Res-Accide-10'!#REF!</definedName>
    <definedName name="WER">'[37]Res-Accide-10'!$S$2:$S$7</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ILSON" localSheetId="10">'[37]Res-Accide-10'!#REF!</definedName>
    <definedName name="WILSON">'[37]Res-Accide-10'!#REF!</definedName>
    <definedName name="WQ">#REF!</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10" hidden="1">{"via1",#N/A,TRUE,"general";"via2",#N/A,TRUE,"general";"via3",#N/A,TRUE,"general"}</definedName>
    <definedName name="wrn.via."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SX">#REF!</definedName>
    <definedName name="Wtot">#REF!</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0" hidden="1">{"via1",#N/A,TRUE,"general";"via2",#N/A,TRUE,"general";"via3",#N/A,TRUE,"general"}</definedName>
    <definedName name="wwded3" hidden="1">{"via1",#N/A,TRUE,"general";"via2",#N/A,TRUE,"general";"via3",#N/A,TRUE,"general"}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hidden="1">{"via1",#N/A,TRUE,"general";"via2",#N/A,TRUE,"general";"via3",#N/A,TRUE,"general"}</definedName>
    <definedName name="x">#REF!</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10">#REF!</definedName>
    <definedName name="XX">#REF!</definedName>
    <definedName name="xxfg" localSheetId="10" hidden="1">{"via1",#N/A,TRUE,"general";"via2",#N/A,TRUE,"general";"via3",#N/A,TRUE,"general"}</definedName>
    <definedName name="xxfg" hidden="1">{"via1",#N/A,TRUE,"general";"via2",#N/A,TRUE,"general";"via3",#N/A,TRUE,"general"}</definedName>
    <definedName name="XXXX" hidden="1">#REF!</definedName>
    <definedName name="xxxxx" localSheetId="9">[113]!absc</definedName>
    <definedName name="xxxxx">[113]!absc</definedName>
    <definedName name="xxxxxds" localSheetId="1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0">#REF!</definedName>
    <definedName name="XXXXXXXXXX">#REF!</definedName>
    <definedName name="xxxxxxxxxx29" localSheetId="10" hidden="1">{"via1",#N/A,TRUE,"general";"via2",#N/A,TRUE,"general";"via3",#N/A,TRUE,"general"}</definedName>
    <definedName name="xxxxxxxxxx29" hidden="1">{"via1",#N/A,TRUE,"general";"via2",#N/A,TRUE,"general";"via3",#N/A,TRUE,"general"}</definedName>
    <definedName name="XXXXXXXXXXXX" localSheetId="10">#REF!</definedName>
    <definedName name="XXXXXXXXXXXX">#REF!</definedName>
    <definedName name="XZS" hidden="1">#REF!</definedName>
    <definedName name="XZXZV" localSheetId="10" hidden="1">{"via1",#N/A,TRUE,"general";"via2",#N/A,TRUE,"general";"via3",#N/A,TRUE,"general"}</definedName>
    <definedName name="XZXZV" hidden="1">{"via1",#N/A,TRUE,"general";"via2",#N/A,TRUE,"general";"via3",#N/A,TRUE,"general"}</definedName>
    <definedName name="Y" localSheetId="9">[26]!absc</definedName>
    <definedName name="Y">[26]!absc</definedName>
    <definedName name="y6y6" localSheetId="10" hidden="1">{"via1",#N/A,TRUE,"general";"via2",#N/A,TRUE,"general";"via3",#N/A,TRUE,"general"}</definedName>
    <definedName name="y6y6" hidden="1">{"via1",#N/A,TRUE,"general";"via2",#N/A,TRUE,"general";"via3",#N/A,TRUE,"general"}</definedName>
    <definedName name="YA" localSheetId="10">#REF!</definedName>
    <definedName name="YA">#REF!</definedName>
    <definedName name="yery" localSheetId="10" hidden="1">{"via1",#N/A,TRUE,"general";"via2",#N/A,TRUE,"general";"via3",#N/A,TRUE,"general"}</definedName>
    <definedName name="yery" hidden="1">{"via1",#N/A,TRUE,"general";"via2",#N/A,TRUE,"general";"via3",#N/A,TRUE,"general"}</definedName>
    <definedName name="YHN">#REF!</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0"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#REF!</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10" hidden="1">{"via1",#N/A,TRUE,"general";"via2",#N/A,TRUE,"general";"via3",#N/A,TRUE,"general"}</definedName>
    <definedName name="zdervr" hidden="1">{"via1",#N/A,TRUE,"general";"via2",#N/A,TRUE,"general";"via3",#N/A,TRUE,"general"}</definedName>
    <definedName name="ZDF" localSheetId="10">#REF!</definedName>
    <definedName name="ZDF">#REF!</definedName>
    <definedName name="ZONA1">#REF!</definedName>
    <definedName name="ZONA3">#REF!</definedName>
    <definedName name="ZONA4">#REF!</definedName>
    <definedName name="zx" localSheetId="10">'INDICAR CÓDIGO DEL ITEM DE PAGO'!ERR</definedName>
    <definedName name="zx">[0]!ERR</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ZZZZZZZZZZ" localSheetId="10">'[51]A.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1" i="277" l="1"/>
  <c r="I50" i="277"/>
  <c r="I49" i="277"/>
  <c r="I48" i="277"/>
  <c r="I47" i="277"/>
  <c r="I46" i="277"/>
  <c r="I45" i="277"/>
  <c r="L40" i="277"/>
  <c r="L28" i="277"/>
  <c r="L27" i="277"/>
  <c r="L34" i="277" s="1"/>
  <c r="L23" i="277"/>
  <c r="I50" i="276"/>
  <c r="I49" i="276"/>
  <c r="I48" i="276"/>
  <c r="I47" i="276"/>
  <c r="I46" i="276"/>
  <c r="I45" i="276"/>
  <c r="L44" i="276"/>
  <c r="L51" i="276" s="1"/>
  <c r="I44" i="276"/>
  <c r="L40" i="276"/>
  <c r="L38" i="276"/>
  <c r="L28" i="276"/>
  <c r="L27" i="276"/>
  <c r="L34" i="276" s="1"/>
  <c r="L16" i="276"/>
  <c r="L23" i="276" s="1"/>
  <c r="I50" i="275"/>
  <c r="I49" i="275"/>
  <c r="I48" i="275"/>
  <c r="I47" i="275"/>
  <c r="F46" i="275"/>
  <c r="I46" i="275" s="1"/>
  <c r="L46" i="275" s="1"/>
  <c r="L45" i="275"/>
  <c r="I45" i="275"/>
  <c r="I44" i="275"/>
  <c r="L44" i="275" s="1"/>
  <c r="L51" i="275" s="1"/>
  <c r="L52" i="275" s="1"/>
  <c r="L40" i="275"/>
  <c r="L38" i="275"/>
  <c r="L29" i="275"/>
  <c r="L28" i="275"/>
  <c r="L27" i="275"/>
  <c r="L34" i="275" s="1"/>
  <c r="L19" i="275"/>
  <c r="L18" i="275"/>
  <c r="L17" i="275"/>
  <c r="L16" i="275"/>
  <c r="L23" i="275" s="1"/>
  <c r="I50" i="274"/>
  <c r="I49" i="274"/>
  <c r="I48" i="274"/>
  <c r="I47" i="274"/>
  <c r="F46" i="274"/>
  <c r="I46" i="274" s="1"/>
  <c r="L46" i="274" s="1"/>
  <c r="L45" i="274"/>
  <c r="I45" i="274"/>
  <c r="I44" i="274"/>
  <c r="L44" i="274" s="1"/>
  <c r="L51" i="274" s="1"/>
  <c r="L52" i="274" s="1"/>
  <c r="L40" i="274"/>
  <c r="L38" i="274"/>
  <c r="L29" i="274"/>
  <c r="L28" i="274"/>
  <c r="L27" i="274"/>
  <c r="L34" i="274" s="1"/>
  <c r="L19" i="274"/>
  <c r="L18" i="274"/>
  <c r="L17" i="274"/>
  <c r="L16" i="274"/>
  <c r="L23" i="274" s="1"/>
  <c r="I50" i="273"/>
  <c r="I49" i="273"/>
  <c r="I48" i="273"/>
  <c r="I47" i="273"/>
  <c r="F46" i="273"/>
  <c r="I46" i="273" s="1"/>
  <c r="L46" i="273" s="1"/>
  <c r="L45" i="273"/>
  <c r="I45" i="273"/>
  <c r="I44" i="273"/>
  <c r="L44" i="273" s="1"/>
  <c r="L40" i="273"/>
  <c r="L38" i="273"/>
  <c r="L28" i="273"/>
  <c r="L27" i="273"/>
  <c r="L34" i="273" s="1"/>
  <c r="L18" i="273"/>
  <c r="L17" i="273"/>
  <c r="L16" i="273"/>
  <c r="L23" i="273" s="1"/>
  <c r="I50" i="272"/>
  <c r="I49" i="272"/>
  <c r="I48" i="272"/>
  <c r="I47" i="272"/>
  <c r="I46" i="272"/>
  <c r="L46" i="272" s="1"/>
  <c r="F46" i="272"/>
  <c r="I45" i="272"/>
  <c r="L45" i="272" s="1"/>
  <c r="L44" i="272"/>
  <c r="I44" i="272"/>
  <c r="L38" i="272"/>
  <c r="L40" i="272" s="1"/>
  <c r="L34" i="272"/>
  <c r="L28" i="272"/>
  <c r="L27" i="272"/>
  <c r="L18" i="272"/>
  <c r="L17" i="272"/>
  <c r="L16" i="272"/>
  <c r="L23" i="272" s="1"/>
  <c r="L51" i="271"/>
  <c r="I50" i="271"/>
  <c r="I49" i="271"/>
  <c r="I48" i="271"/>
  <c r="I47" i="271"/>
  <c r="I46" i="271"/>
  <c r="I45" i="271"/>
  <c r="I44" i="271"/>
  <c r="L40" i="271"/>
  <c r="L28" i="271"/>
  <c r="L27" i="271"/>
  <c r="L34" i="271" s="1"/>
  <c r="L23" i="271"/>
  <c r="R62" i="270"/>
  <c r="R21" i="270"/>
  <c r="R68" i="270"/>
  <c r="R55" i="270"/>
  <c r="R40" i="270"/>
  <c r="R47" i="270"/>
  <c r="R49" i="270"/>
  <c r="R63" i="270"/>
  <c r="R73" i="270"/>
  <c r="R32" i="270"/>
  <c r="R57" i="270"/>
  <c r="R64" i="270"/>
  <c r="R35" i="270"/>
  <c r="R46" i="270"/>
  <c r="R34" i="270"/>
  <c r="R16" i="270"/>
  <c r="R23" i="270"/>
  <c r="R28" i="270"/>
  <c r="R33" i="270"/>
  <c r="R53" i="270"/>
  <c r="R77" i="270"/>
  <c r="R59" i="270"/>
  <c r="R51" i="270"/>
  <c r="R61" i="270"/>
  <c r="R72" i="270"/>
  <c r="R78" i="270"/>
  <c r="R58" i="270"/>
  <c r="R71" i="270"/>
  <c r="R79" i="270"/>
  <c r="R69" i="270"/>
  <c r="R50" i="270"/>
  <c r="R76" i="270"/>
  <c r="R19" i="270"/>
  <c r="R36" i="270"/>
  <c r="R44" i="270"/>
  <c r="R80" i="270"/>
  <c r="R52" i="270"/>
  <c r="R75" i="270"/>
  <c r="R70" i="270"/>
  <c r="R56" i="270"/>
  <c r="R9" i="270"/>
  <c r="R67" i="270"/>
  <c r="R18" i="270"/>
  <c r="R17" i="270"/>
  <c r="R41" i="270"/>
  <c r="R48" i="270"/>
  <c r="R27" i="270"/>
  <c r="R30" i="270"/>
  <c r="R37" i="270"/>
  <c r="R66" i="270"/>
  <c r="R60" i="270"/>
  <c r="R54" i="270"/>
  <c r="R65" i="270"/>
  <c r="R43" i="270"/>
  <c r="R20" i="270"/>
  <c r="R5" i="270"/>
  <c r="R12" i="270"/>
  <c r="R13" i="270"/>
  <c r="R7" i="270"/>
  <c r="R10" i="270"/>
  <c r="R6" i="270"/>
  <c r="R39" i="270"/>
  <c r="R29" i="270"/>
  <c r="R26" i="270"/>
  <c r="R22" i="270"/>
  <c r="R4" i="270"/>
  <c r="R3" i="270"/>
  <c r="R74" i="270"/>
  <c r="R38" i="270"/>
  <c r="R14" i="270"/>
  <c r="R11" i="270"/>
  <c r="R8" i="270"/>
  <c r="R31" i="270"/>
  <c r="R15" i="270"/>
  <c r="R42" i="270"/>
  <c r="R25" i="270"/>
  <c r="R24" i="270"/>
  <c r="R45" i="270"/>
  <c r="L52" i="271" l="1"/>
  <c r="L51" i="273"/>
  <c r="L52" i="273" s="1"/>
  <c r="L52" i="276"/>
  <c r="L51" i="272"/>
  <c r="L52" i="272" s="1"/>
  <c r="L52" i="277"/>
  <c r="R81" i="270"/>
  <c r="H80" i="270" l="1"/>
  <c r="H79" i="270"/>
  <c r="H78" i="270"/>
  <c r="I78" i="270" s="1"/>
  <c r="H77" i="270"/>
  <c r="H76" i="270"/>
  <c r="H75" i="270"/>
  <c r="H74" i="270"/>
  <c r="I74" i="270" s="1"/>
  <c r="H73" i="270"/>
  <c r="H72" i="270"/>
  <c r="H71" i="270"/>
  <c r="H70" i="270"/>
  <c r="I70" i="270" s="1"/>
  <c r="H69" i="270"/>
  <c r="H68" i="270"/>
  <c r="H67" i="270"/>
  <c r="H66" i="270"/>
  <c r="I66" i="270" s="1"/>
  <c r="H65" i="270"/>
  <c r="H64" i="270"/>
  <c r="H63" i="270"/>
  <c r="H62" i="270"/>
  <c r="I62" i="270" s="1"/>
  <c r="H61" i="270"/>
  <c r="H60" i="270"/>
  <c r="H59" i="270"/>
  <c r="H58" i="270"/>
  <c r="I58" i="270" s="1"/>
  <c r="H57" i="270"/>
  <c r="H56" i="270"/>
  <c r="H55" i="270"/>
  <c r="H54" i="270"/>
  <c r="I54" i="270" s="1"/>
  <c r="H53" i="270"/>
  <c r="H52" i="270"/>
  <c r="H51" i="270"/>
  <c r="H50" i="270"/>
  <c r="I50" i="270" s="1"/>
  <c r="H49" i="270"/>
  <c r="H48" i="270"/>
  <c r="H47" i="270"/>
  <c r="H46" i="270"/>
  <c r="I46" i="270" s="1"/>
  <c r="H45" i="270"/>
  <c r="H44" i="270"/>
  <c r="H43" i="270"/>
  <c r="H42" i="270"/>
  <c r="I42" i="270" s="1"/>
  <c r="H41" i="270"/>
  <c r="H40" i="270"/>
  <c r="H39" i="270"/>
  <c r="H38" i="270"/>
  <c r="I38" i="270" s="1"/>
  <c r="H37" i="270"/>
  <c r="H36" i="270"/>
  <c r="H35" i="270"/>
  <c r="H34" i="270"/>
  <c r="I34" i="270" s="1"/>
  <c r="H33" i="270"/>
  <c r="H32" i="270"/>
  <c r="H31" i="270"/>
  <c r="H30" i="270"/>
  <c r="I30" i="270" s="1"/>
  <c r="H29" i="270"/>
  <c r="H28" i="270"/>
  <c r="H27" i="270"/>
  <c r="H26" i="270"/>
  <c r="I26" i="270" s="1"/>
  <c r="H25" i="270"/>
  <c r="H24" i="270"/>
  <c r="H23" i="270"/>
  <c r="H22" i="270"/>
  <c r="I22" i="270" s="1"/>
  <c r="H21" i="270"/>
  <c r="H20" i="270"/>
  <c r="H19" i="270"/>
  <c r="H18" i="270"/>
  <c r="I18" i="270" s="1"/>
  <c r="H17" i="270"/>
  <c r="H16" i="270"/>
  <c r="H15" i="270"/>
  <c r="H14" i="270"/>
  <c r="I14" i="270" s="1"/>
  <c r="H13" i="270"/>
  <c r="H12" i="270"/>
  <c r="H11" i="270"/>
  <c r="H10" i="270"/>
  <c r="I10" i="270" s="1"/>
  <c r="H9" i="270"/>
  <c r="H8" i="270"/>
  <c r="H7" i="270"/>
  <c r="H6" i="270"/>
  <c r="I6" i="270" s="1"/>
  <c r="H5" i="270"/>
  <c r="H4" i="270"/>
  <c r="H3" i="270"/>
  <c r="H81" i="270" s="1"/>
  <c r="K70" i="265"/>
  <c r="K69" i="265"/>
  <c r="K71" i="265" s="1"/>
  <c r="K68" i="265"/>
  <c r="K67" i="265"/>
  <c r="K66" i="265"/>
  <c r="K65" i="265"/>
  <c r="K64" i="265"/>
  <c r="K63" i="265"/>
  <c r="K62" i="265"/>
  <c r="K61" i="265"/>
  <c r="K130" i="265"/>
  <c r="K115" i="265"/>
  <c r="K114" i="265"/>
  <c r="K93" i="265"/>
  <c r="K92" i="265"/>
  <c r="K91" i="265"/>
  <c r="K90" i="265"/>
  <c r="K89" i="265"/>
  <c r="K88" i="265"/>
  <c r="K87" i="265"/>
  <c r="K86" i="265"/>
  <c r="K85" i="265"/>
  <c r="K84" i="265"/>
  <c r="K83" i="265"/>
  <c r="K82" i="265"/>
  <c r="K81" i="265"/>
  <c r="K80" i="265"/>
  <c r="K79" i="265"/>
  <c r="K78" i="265"/>
  <c r="K77" i="265"/>
  <c r="K76" i="265"/>
  <c r="K75" i="265"/>
  <c r="K74" i="265"/>
  <c r="K73" i="265"/>
  <c r="K104" i="265"/>
  <c r="K103" i="265"/>
  <c r="K102" i="265"/>
  <c r="K101" i="265"/>
  <c r="K100" i="265"/>
  <c r="K99" i="265"/>
  <c r="K98" i="265"/>
  <c r="K97" i="265"/>
  <c r="K111" i="265"/>
  <c r="K110" i="265"/>
  <c r="K109" i="265"/>
  <c r="K108" i="265"/>
  <c r="K107" i="265"/>
  <c r="K106" i="265"/>
  <c r="K105" i="265"/>
  <c r="K96" i="265"/>
  <c r="K54" i="265"/>
  <c r="K53" i="265"/>
  <c r="K52" i="265"/>
  <c r="K58" i="265"/>
  <c r="K57" i="265"/>
  <c r="K49" i="265"/>
  <c r="K48" i="265"/>
  <c r="K47" i="265"/>
  <c r="K46" i="265"/>
  <c r="K45" i="265"/>
  <c r="K50" i="265" s="1"/>
  <c r="K42" i="265"/>
  <c r="K41" i="265"/>
  <c r="K38" i="265"/>
  <c r="K37" i="265"/>
  <c r="K36" i="265"/>
  <c r="K35" i="265"/>
  <c r="K34" i="265"/>
  <c r="K31" i="265"/>
  <c r="K32" i="265" s="1"/>
  <c r="K28" i="265"/>
  <c r="K27" i="265"/>
  <c r="K26" i="265"/>
  <c r="K25" i="265"/>
  <c r="K24" i="265"/>
  <c r="K23" i="265"/>
  <c r="S75" i="270" l="1"/>
  <c r="S64" i="270"/>
  <c r="S14" i="270"/>
  <c r="S53" i="270"/>
  <c r="S43" i="270"/>
  <c r="S69" i="270"/>
  <c r="S46" i="270"/>
  <c r="S59" i="270"/>
  <c r="S6" i="270"/>
  <c r="S16" i="270"/>
  <c r="S3" i="270"/>
  <c r="S65" i="270"/>
  <c r="S79" i="270"/>
  <c r="S73" i="270"/>
  <c r="S19" i="270"/>
  <c r="S9" i="270"/>
  <c r="S61" i="270"/>
  <c r="S40" i="270"/>
  <c r="S18" i="270"/>
  <c r="S7" i="270"/>
  <c r="S8" i="270"/>
  <c r="S60" i="270"/>
  <c r="S52" i="270"/>
  <c r="S23" i="270"/>
  <c r="S24" i="270"/>
  <c r="S62" i="270"/>
  <c r="S35" i="270"/>
  <c r="S38" i="270"/>
  <c r="S27" i="270"/>
  <c r="S57" i="270"/>
  <c r="S74" i="270"/>
  <c r="S22" i="270"/>
  <c r="S58" i="270"/>
  <c r="S48" i="270"/>
  <c r="S78" i="270"/>
  <c r="S5" i="270"/>
  <c r="S34" i="270"/>
  <c r="S30" i="270"/>
  <c r="S63" i="270"/>
  <c r="S4" i="270"/>
  <c r="S13" i="270"/>
  <c r="S51" i="270"/>
  <c r="S45" i="270"/>
  <c r="S47" i="270"/>
  <c r="S66" i="270"/>
  <c r="S32" i="270"/>
  <c r="S29" i="270"/>
  <c r="S37" i="270"/>
  <c r="S72" i="270"/>
  <c r="S21" i="270"/>
  <c r="S44" i="270"/>
  <c r="S77" i="270"/>
  <c r="S54" i="270"/>
  <c r="S36" i="270"/>
  <c r="S39" i="270"/>
  <c r="S80" i="270"/>
  <c r="S70" i="270"/>
  <c r="S68" i="270"/>
  <c r="S10" i="270"/>
  <c r="S67" i="270"/>
  <c r="S33" i="270"/>
  <c r="S42" i="270"/>
  <c r="S20" i="270"/>
  <c r="S50" i="270"/>
  <c r="S28" i="270"/>
  <c r="S31" i="270"/>
  <c r="S41" i="270"/>
  <c r="S17" i="270"/>
  <c r="S49" i="270"/>
  <c r="S11" i="270"/>
  <c r="S15" i="270"/>
  <c r="S76" i="270"/>
  <c r="S26" i="270"/>
  <c r="S71" i="270"/>
  <c r="S12" i="270"/>
  <c r="S25" i="270"/>
  <c r="S56" i="270"/>
  <c r="S55" i="270"/>
  <c r="I8" i="270"/>
  <c r="I12" i="270"/>
  <c r="I20" i="270"/>
  <c r="I28" i="270"/>
  <c r="I36" i="270"/>
  <c r="I44" i="270"/>
  <c r="I52" i="270"/>
  <c r="I60" i="270"/>
  <c r="I68" i="270"/>
  <c r="I76" i="270"/>
  <c r="I5" i="270"/>
  <c r="I13" i="270"/>
  <c r="I21" i="270"/>
  <c r="I29" i="270"/>
  <c r="I37" i="270"/>
  <c r="I41" i="270"/>
  <c r="I49" i="270"/>
  <c r="I57" i="270"/>
  <c r="I65" i="270"/>
  <c r="I69" i="270"/>
  <c r="I77" i="270"/>
  <c r="I4" i="270"/>
  <c r="I16" i="270"/>
  <c r="I24" i="270"/>
  <c r="I32" i="270"/>
  <c r="I40" i="270"/>
  <c r="I48" i="270"/>
  <c r="I56" i="270"/>
  <c r="I64" i="270"/>
  <c r="I72" i="270"/>
  <c r="I80" i="270"/>
  <c r="I9" i="270"/>
  <c r="I17" i="270"/>
  <c r="I25" i="270"/>
  <c r="I33" i="270"/>
  <c r="I45" i="270"/>
  <c r="I53" i="270"/>
  <c r="I61" i="270"/>
  <c r="I73" i="270"/>
  <c r="I3" i="270"/>
  <c r="I7" i="270"/>
  <c r="I11" i="270"/>
  <c r="I15" i="270"/>
  <c r="I19" i="270"/>
  <c r="I23" i="270"/>
  <c r="I27" i="270"/>
  <c r="I31" i="270"/>
  <c r="I35" i="270"/>
  <c r="I39" i="270"/>
  <c r="I43" i="270"/>
  <c r="I47" i="270"/>
  <c r="I51" i="270"/>
  <c r="I55" i="270"/>
  <c r="I59" i="270"/>
  <c r="I63" i="270"/>
  <c r="I67" i="270"/>
  <c r="I71" i="270"/>
  <c r="I75" i="270"/>
  <c r="I79" i="270"/>
  <c r="K116" i="265"/>
  <c r="K94" i="265"/>
  <c r="K112" i="265"/>
  <c r="K55" i="265"/>
  <c r="K59" i="265"/>
  <c r="K43" i="265"/>
  <c r="K39" i="265"/>
  <c r="K29" i="265"/>
  <c r="K20" i="265"/>
  <c r="K19" i="265"/>
  <c r="K16" i="265"/>
  <c r="K15" i="265"/>
  <c r="K14" i="265"/>
  <c r="T3" i="270" l="1"/>
  <c r="T4" i="270" s="1"/>
  <c r="T5" i="270" s="1"/>
  <c r="T6" i="270" s="1"/>
  <c r="T7" i="270" s="1"/>
  <c r="T8" i="270" s="1"/>
  <c r="T9" i="270" s="1"/>
  <c r="T10" i="270" s="1"/>
  <c r="T11" i="270" s="1"/>
  <c r="T12" i="270" s="1"/>
  <c r="T13" i="270" s="1"/>
  <c r="T14" i="270" s="1"/>
  <c r="T15" i="270" s="1"/>
  <c r="T16" i="270" s="1"/>
  <c r="T17" i="270" s="1"/>
  <c r="T18" i="270" s="1"/>
  <c r="T19" i="270" s="1"/>
  <c r="T20" i="270" s="1"/>
  <c r="T21" i="270" s="1"/>
  <c r="T22" i="270" s="1"/>
  <c r="T23" i="270" s="1"/>
  <c r="T24" i="270" s="1"/>
  <c r="T25" i="270" s="1"/>
  <c r="T26" i="270" s="1"/>
  <c r="T27" i="270" s="1"/>
  <c r="T28" i="270" s="1"/>
  <c r="T29" i="270" s="1"/>
  <c r="T30" i="270" s="1"/>
  <c r="T31" i="270" s="1"/>
  <c r="T32" i="270" s="1"/>
  <c r="T33" i="270" s="1"/>
  <c r="T34" i="270" s="1"/>
  <c r="T35" i="270" s="1"/>
  <c r="T36" i="270" s="1"/>
  <c r="T37" i="270" s="1"/>
  <c r="T38" i="270" s="1"/>
  <c r="T39" i="270" s="1"/>
  <c r="T40" i="270" s="1"/>
  <c r="T41" i="270" s="1"/>
  <c r="T42" i="270" s="1"/>
  <c r="T43" i="270" s="1"/>
  <c r="T44" i="270" s="1"/>
  <c r="T45" i="270" s="1"/>
  <c r="T46" i="270" s="1"/>
  <c r="T47" i="270" s="1"/>
  <c r="T48" i="270" s="1"/>
  <c r="T49" i="270" s="1"/>
  <c r="T50" i="270" s="1"/>
  <c r="T51" i="270" s="1"/>
  <c r="T52" i="270" s="1"/>
  <c r="T53" i="270" s="1"/>
  <c r="T54" i="270" s="1"/>
  <c r="T55" i="270" s="1"/>
  <c r="T56" i="270" s="1"/>
  <c r="T57" i="270" s="1"/>
  <c r="T58" i="270" s="1"/>
  <c r="T59" i="270" s="1"/>
  <c r="T60" i="270" s="1"/>
  <c r="T61" i="270" s="1"/>
  <c r="T62" i="270" s="1"/>
  <c r="T63" i="270" s="1"/>
  <c r="T64" i="270" s="1"/>
  <c r="T65" i="270" s="1"/>
  <c r="T66" i="270" s="1"/>
  <c r="T67" i="270" s="1"/>
  <c r="T68" i="270" s="1"/>
  <c r="T69" i="270" s="1"/>
  <c r="T70" i="270" s="1"/>
  <c r="T71" i="270" s="1"/>
  <c r="T72" i="270" s="1"/>
  <c r="T73" i="270" s="1"/>
  <c r="T74" i="270" s="1"/>
  <c r="T75" i="270" s="1"/>
  <c r="T76" i="270" s="1"/>
  <c r="T77" i="270" s="1"/>
  <c r="T78" i="270" s="1"/>
  <c r="T79" i="270" s="1"/>
  <c r="T80" i="270" s="1"/>
  <c r="U3" i="270"/>
  <c r="K117" i="265"/>
  <c r="K119" i="265" s="1"/>
  <c r="K123" i="265" s="1"/>
  <c r="K21" i="265"/>
  <c r="K17" i="265"/>
</calcChain>
</file>

<file path=xl/sharedStrings.xml><?xml version="1.0" encoding="utf-8"?>
<sst xmlns="http://schemas.openxmlformats.org/spreadsheetml/2006/main" count="1673" uniqueCount="402">
  <si>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</si>
  <si>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</si>
  <si>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</si>
  <si>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</si>
  <si>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</si>
  <si>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</si>
  <si>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</si>
  <si>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</si>
  <si>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</si>
  <si>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</si>
  <si>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</si>
  <si>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</si>
  <si>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</si>
  <si>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</si>
  <si>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</si>
  <si>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</si>
  <si>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</si>
  <si>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</si>
  <si>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</si>
  <si>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</si>
  <si>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</si>
  <si>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</si>
  <si>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</si>
  <si>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</si>
  <si>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</si>
  <si>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</si>
  <si>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</si>
  <si>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</si>
  <si>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</si>
  <si>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</si>
  <si>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</si>
  <si>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</si>
  <si>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</si>
  <si>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</si>
  <si>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</si>
  <si>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</si>
  <si>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</si>
  <si>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</si>
  <si>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</si>
  <si>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</si>
  <si>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</si>
  <si>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</si>
  <si>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</si>
  <si>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</si>
  <si>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</si>
  <si>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</si>
  <si>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</si>
  <si>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</si>
  <si>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</si>
  <si>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</si>
  <si>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</si>
  <si>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</si>
  <si>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</si>
  <si>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</si>
  <si>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</si>
  <si>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</si>
  <si>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</si>
  <si>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</si>
  <si>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</si>
  <si>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</si>
  <si>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</si>
  <si>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</si>
  <si>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</si>
  <si>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</si>
  <si>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</si>
  <si>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</si>
  <si>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</si>
  <si>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</si>
  <si>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</si>
  <si>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</si>
  <si>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</si>
  <si>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</si>
  <si>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</si>
  <si>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</si>
  <si>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</si>
  <si>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</si>
  <si>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</si>
  <si>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</si>
  <si>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</si>
  <si>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</si>
  <si>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</si>
  <si>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</si>
  <si>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</si>
  <si>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</si>
  <si>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</si>
  <si>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</si>
  <si>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</si>
  <si>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</si>
  <si>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</si>
  <si>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</si>
  <si>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</si>
  <si>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</si>
  <si>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</si>
  <si>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ICCU ITEM:1.41.</t>
  </si>
  <si>
    <t>ICCU  ITEM 1,8</t>
  </si>
  <si>
    <t>ICCU  ITEM 1,31</t>
  </si>
  <si>
    <t>CERRAMIENTO PROVICIONAL DE OBRA DE CERCA EN TELA VERDE H = 2.10 M</t>
  </si>
  <si>
    <t>DESCAPOTE MANUAL Y RETIRO  E= 0.20 M APILE A 15 M</t>
  </si>
  <si>
    <t>LOCALIZACIÓN Y REPLANTEO  DE CIMIENTOS CON ELEMENTOS DE PRECISIÓN</t>
  </si>
  <si>
    <t>M2</t>
  </si>
  <si>
    <t>ML</t>
  </si>
  <si>
    <t xml:space="preserve"> RELLENO EN RECEBO COMÚN COMPACTADO MECÁNICAMENTE</t>
  </si>
  <si>
    <t>EXCAVACIONES VARIAS SIN CLASIFICAR  (INCLUYE RETIRO DE SOBRANTES A UNA DISTANCIA MENOR DE 5 KM</t>
  </si>
  <si>
    <t>M3</t>
  </si>
  <si>
    <t>ICCU ITEM:2.9</t>
  </si>
  <si>
    <t>ICCU ITEM:16.8</t>
  </si>
  <si>
    <t>3.1</t>
  </si>
  <si>
    <t>3.2</t>
  </si>
  <si>
    <t>3.3</t>
  </si>
  <si>
    <t>3.4</t>
  </si>
  <si>
    <t>3.5</t>
  </si>
  <si>
    <t>3.6</t>
  </si>
  <si>
    <t>ICCU ITEM:4.25.</t>
  </si>
  <si>
    <t>ICCU ITEM:2.8.</t>
  </si>
  <si>
    <t>ICCU ITEM:4.52.</t>
  </si>
  <si>
    <t>ICCU ITEM:2.7.</t>
  </si>
  <si>
    <t>APU 1.1</t>
  </si>
  <si>
    <t>ICCU ITEM:2.5.</t>
  </si>
  <si>
    <t>CONCRETO CICLÓPEO 2000 PSI PARA LIMPIEZA DE ZAPATAS</t>
  </si>
  <si>
    <t xml:space="preserve">CONSTRUCCUION DE ZAPATAS EN CONCRETO 3500PSI </t>
  </si>
  <si>
    <t>SUMINISTRO FIGURADO Y ARMADO DE ACERO DE REFUERZO 60000 PSI</t>
  </si>
  <si>
    <t xml:space="preserve">CONSTRUCCUION DE VIGAS DE AMARRE EN CONCRETO 3500PSI </t>
  </si>
  <si>
    <t>PLATINAS CON PERNOS PARA ANCLAJES DE PORTICO EN ESTRUCTURA METALICA</t>
  </si>
  <si>
    <t xml:space="preserve"> IMPERMEABILIZACIÓN INTEGRAL MORTERO XYPEX PARA CIMENTACIÓN</t>
  </si>
  <si>
    <t>KG</t>
  </si>
  <si>
    <t>UND</t>
  </si>
  <si>
    <t>4.1</t>
  </si>
  <si>
    <t>APU 1.2</t>
  </si>
  <si>
    <t>SUMINISTRO, FABRICACIÓN Y MONTAJE DE ESTRUCTURA METÁLICA EN PERFILES LAMINADOS ESTRUCTURALES ASTM A36, INCLUYE SOLDADURA, PERNOS, ANTICORROSIVO, ESMALTE, TRANSPORTE E IZAJE.</t>
  </si>
  <si>
    <t>5.1</t>
  </si>
  <si>
    <t>5.2</t>
  </si>
  <si>
    <t>5.3</t>
  </si>
  <si>
    <t>5.4</t>
  </si>
  <si>
    <t>5.5</t>
  </si>
  <si>
    <t>MURO LADRILLO REJILLA 0.12 M, DOS CARAS A LA VISTA</t>
  </si>
  <si>
    <t xml:space="preserve"> PAÑETE IMPERMEABILIZADO MUROS 1:3, E=1.5 CM</t>
  </si>
  <si>
    <t>ESTUCO Y VINILO 3 MANOS</t>
  </si>
  <si>
    <t>DINTELES CONCRETO DE 2500 PSI 15x20, INC. ACERO</t>
  </si>
  <si>
    <t xml:space="preserve">ANCLAJE 3/8" </t>
  </si>
  <si>
    <t>PRELIMINARES SALON COMUNAL</t>
  </si>
  <si>
    <t>EXCAVACIÓN Y RELLENOS PARA CIMENTACIÓN SALON COMUNAL</t>
  </si>
  <si>
    <t>CONSTRUCCIÓN DE ZAPATAS Y VIGAS DE CIMENTACIÓN SALON COMUNAL</t>
  </si>
  <si>
    <t>INSTALACIÓN DE ESTRUCTURA METALICA SALON COMUNAL</t>
  </si>
  <si>
    <t>MAMPOSTERIA SALON COMUNAL</t>
  </si>
  <si>
    <t>CUBIERTA SALON COMUNAL</t>
  </si>
  <si>
    <t>SUMINISTRO E INSTALACIÓN DE TEJA TERMOACÚSTICA</t>
  </si>
  <si>
    <t>CORREA 2 D=1/2" 1 D=1/2" CELOSÍA EN 3/8" INC. ANTICORROSIVO</t>
  </si>
  <si>
    <t>6.1</t>
  </si>
  <si>
    <t>6.2</t>
  </si>
  <si>
    <t>ICCU ITEM:5.43.</t>
  </si>
  <si>
    <t>ICCU ITEM:6.15.</t>
  </si>
  <si>
    <t>ICCU ITEM:18.16.</t>
  </si>
  <si>
    <t>ICCU ITEM:5.5.</t>
  </si>
  <si>
    <t>ICCU ITEM:5.53.</t>
  </si>
  <si>
    <t>ICCU ITEM:7.25.</t>
  </si>
  <si>
    <t>ICCU ITEM:10.11.</t>
  </si>
  <si>
    <t>7.1</t>
  </si>
  <si>
    <t>7.2</t>
  </si>
  <si>
    <t>7.3</t>
  </si>
  <si>
    <t>7.4</t>
  </si>
  <si>
    <t>7.5</t>
  </si>
  <si>
    <t>ICCU ITEM:13.13.</t>
  </si>
  <si>
    <t>ICCU ITEM:9,23.</t>
  </si>
  <si>
    <t>ICCU ITEM:13.1.</t>
  </si>
  <si>
    <t>ICCU ITEM:14.47.</t>
  </si>
  <si>
    <t>ICCU  ITEM:4.13.</t>
  </si>
  <si>
    <t>PLACA BASE CONCRETO 0.10 M DE  2500 PSI</t>
  </si>
  <si>
    <t xml:space="preserve"> REFUERZO MALLA ELECTROSOLDADA</t>
  </si>
  <si>
    <t>ALISTADO ENDURECIDO 1:3, E=0.04</t>
  </si>
  <si>
    <t xml:space="preserve"> BALDOSA CERÁMICA PISO-PARED 30X60 CALIDAD PRIMERA</t>
  </si>
  <si>
    <t>ESCALERA MACIZA 3500 PSI</t>
  </si>
  <si>
    <t>8.1</t>
  </si>
  <si>
    <t>8.2</t>
  </si>
  <si>
    <t>8.3</t>
  </si>
  <si>
    <t>9.1</t>
  </si>
  <si>
    <t>9.2</t>
  </si>
  <si>
    <t>ICCU  ITEM:5.8</t>
  </si>
  <si>
    <t>ICCU  ITEM:17,13</t>
  </si>
  <si>
    <t>MESONES EN CONCRETO 2500 PSI, E=0.1 M (INCLUYE REFUERZO)</t>
  </si>
  <si>
    <t>SUMINISTRO E INSTALACIÓN LAVAPLATOS DE SOBREPONER EN ACERO INOXIDABLE 120 X 60 cm (INCLUYE ACCESORIOS Y GRIFERÍA)</t>
  </si>
  <si>
    <t>COCINETA SALON COMUNAL</t>
  </si>
  <si>
    <t>BAÑOS SALON COMUNAL</t>
  </si>
  <si>
    <t>CARPINTERIA MERALICA Y ALUMINIO SALON COMUNAL</t>
  </si>
  <si>
    <t>10.1</t>
  </si>
  <si>
    <t>10.2</t>
  </si>
  <si>
    <t>10.3</t>
  </si>
  <si>
    <t>10.4</t>
  </si>
  <si>
    <t>10.5</t>
  </si>
  <si>
    <t>10.6</t>
  </si>
  <si>
    <t>10.7</t>
  </si>
  <si>
    <t>10.8</t>
  </si>
  <si>
    <t>10.9</t>
  </si>
  <si>
    <t>10.10</t>
  </si>
  <si>
    <t>ICCU  ITEM:9.10</t>
  </si>
  <si>
    <t>ICCU  ITEM:9.9</t>
  </si>
  <si>
    <t>ICCU  ITEM:9.5.</t>
  </si>
  <si>
    <t>ICCU  ITEM:9.17.</t>
  </si>
  <si>
    <t>ICCU  ITEM:9.17</t>
  </si>
  <si>
    <t>ICCU  ITEM:9.26.</t>
  </si>
  <si>
    <t>ICCU  ITEM:10.2.</t>
  </si>
  <si>
    <t>ICCU  ITEM:7.41</t>
  </si>
  <si>
    <t>APU 1.6</t>
  </si>
  <si>
    <t>ICCU  ITEM:9.1</t>
  </si>
  <si>
    <t>SUMINISTRO E INTALACION DE HOJA PUERTA FORTEC 1.50</t>
  </si>
  <si>
    <t>HOJA PUERTA FORTEC 0.91</t>
  </si>
  <si>
    <t>MARCO PUERTA Y ENCHAPE, TABLA CHAPA x 0.15 M MARCO PUERTA Y ENCHAPE, TABLA CHAPA x 0.15 M</t>
  </si>
  <si>
    <t xml:space="preserve"> VENTANERÍA EN MADERA CEDRO MACHO</t>
  </si>
  <si>
    <t xml:space="preserve"> SUMINISTRO E INSTALACIÓN   VENTANERÍA EN MADERA CEDRO MACHO</t>
  </si>
  <si>
    <t xml:space="preserve"> VIDRIO ESMERILADO INCOLORO 5 mm</t>
  </si>
  <si>
    <t xml:space="preserve"> SUMINISTRO E INTALACION DE VENTANA CELOSÍA ALUMINIO 100CM X 60 CM</t>
  </si>
  <si>
    <t xml:space="preserve"> CORTASOL TIPO CELOSCREEN 110-M1, PASO 200. INC ESTRUCTURA</t>
  </si>
  <si>
    <t>SUMINISTRO E INSTALACION DE PUERTAS CORREDIZAS PARA SEPARACION INTERNA DE SALON COMUNAL EN LAMINA WPC</t>
  </si>
  <si>
    <t>BARANDA EN MADERA CEDRO MACHO</t>
  </si>
  <si>
    <t>11.1</t>
  </si>
  <si>
    <t>11.2</t>
  </si>
  <si>
    <t>11.3</t>
  </si>
  <si>
    <t>11.4</t>
  </si>
  <si>
    <t>11.5</t>
  </si>
  <si>
    <t>11.6</t>
  </si>
  <si>
    <t>11.7</t>
  </si>
  <si>
    <t>11.8</t>
  </si>
  <si>
    <t>11.9</t>
  </si>
  <si>
    <t>11.10</t>
  </si>
  <si>
    <t>11.11</t>
  </si>
  <si>
    <t>11.12</t>
  </si>
  <si>
    <t>11.13</t>
  </si>
  <si>
    <t>11.14</t>
  </si>
  <si>
    <t>11.15</t>
  </si>
  <si>
    <t>11.16</t>
  </si>
  <si>
    <t>11.17</t>
  </si>
  <si>
    <t>11.18</t>
  </si>
  <si>
    <t>11.19</t>
  </si>
  <si>
    <t>11.20</t>
  </si>
  <si>
    <t>11.21</t>
  </si>
  <si>
    <t>ICCU  ITEM:11.1.</t>
  </si>
  <si>
    <t>ICCU  ITEM:16.3.</t>
  </si>
  <si>
    <t>ICCU  ITEM:11.23.</t>
  </si>
  <si>
    <t>ICCU  ITEM:1.1</t>
  </si>
  <si>
    <t>ICCU  ITEM:4.20</t>
  </si>
  <si>
    <t>ICCU  ITEM:11,45</t>
  </si>
  <si>
    <t>APU 1,7</t>
  </si>
  <si>
    <t>ICCU  ITEM:12.97.</t>
  </si>
  <si>
    <t>ICCU  ITEM:10.11</t>
  </si>
  <si>
    <t>ICCU  ITEM:11.16.</t>
  </si>
  <si>
    <t>ICCU  ITEM:11.12.</t>
  </si>
  <si>
    <t>ICCU  ITEM:11.19.</t>
  </si>
  <si>
    <t>ICCU  ITEM:11.20</t>
  </si>
  <si>
    <t>ICCU  ITEM:11.21</t>
  </si>
  <si>
    <t>ICCU  ITEM:11.22</t>
  </si>
  <si>
    <t>ICCU  ITEM:11.31</t>
  </si>
  <si>
    <t>ICCU  ITEM:11.32</t>
  </si>
  <si>
    <t>ICCU  ITEM:3.3</t>
  </si>
  <si>
    <t>ICCU  ITEM:11.33</t>
  </si>
  <si>
    <t>ICCU  ITEM:3.17</t>
  </si>
  <si>
    <t>ACOMETIDA EN PVC 1/2" 5M. INC CHEQUE , REGISTRO, ACCESORIOS</t>
  </si>
  <si>
    <t>EXCAVACIÓN MANUAL ZANJA EN TIERRA H=1.0 M</t>
  </si>
  <si>
    <t xml:space="preserve"> SUMINISTRO E INSTALACIÓN RED SUMINISTRO CPVC 1/2"</t>
  </si>
  <si>
    <t>PORTACANDADO</t>
  </si>
  <si>
    <t>CONSTRUCCIÓN DE PLACA FLOTANTE 0.9 ESTRUCTURAS 3500 PSI</t>
  </si>
  <si>
    <t>SUMINISTRO E INSTALACION DE TANQUE PLÁSTICO ELEVADO 1000 LT (INCLUYE ACCESORIOS E INSTALACIÓN)</t>
  </si>
  <si>
    <t>BOMBA PRESURIZADORA GRIVAL 3 PUNTOS</t>
  </si>
  <si>
    <t xml:space="preserve"> INSTALACIÓN BOMBAS AGUA</t>
  </si>
  <si>
    <t>SUMINISTRO E INSTALACIÓN DE PUNTO HIDRÁULICO PVC-P/PARAL 1/2"</t>
  </si>
  <si>
    <t>SUMINISTRO E INSTALACION DE LLAVE MANGUERA</t>
  </si>
  <si>
    <t>SUMINISTRO E INSTALACIÓN DE SALIDA SANITARIA PVC-S/PARAL 2"</t>
  </si>
  <si>
    <t xml:space="preserve"> SUMINISTRO E INSTALACIÓN SALIDA SANITARIA PVC-S/PARAL 3"</t>
  </si>
  <si>
    <t xml:space="preserve"> SUMINISTRO E INSTALACIÓN SALIDA SANITARIA PVC-S/PARAL 4"</t>
  </si>
  <si>
    <t xml:space="preserve"> SUMINISTRO E INSTALACIÓN SALIDA SANITARIA PVC-S/SIFON 3"</t>
  </si>
  <si>
    <t xml:space="preserve"> SUMINISTRO E INSTALACIÓN DE RED SANITARIA PVC-S 2". INC ACCESORIOS</t>
  </si>
  <si>
    <t xml:space="preserve"> SUMINISTRO E INSTALACIÓN DE RED SANITARIA PVC-S 3". INC ACCESORIOS</t>
  </si>
  <si>
    <t xml:space="preserve">CONSTRUCCIÓN DE CAJA DE INSPECCIÓN 100 X 100 </t>
  </si>
  <si>
    <t xml:space="preserve"> SUMINISTRO E INSTALACIÓN DE RED SANITARIA PVC-S 4". INC ACCESORIOS</t>
  </si>
  <si>
    <t>CAJA DE INSPECCIÓN CS274 PARA ACOMETIDAS DE BAJA TENSIÓN, INCLUYE:  MARCO Y TAPA</t>
  </si>
  <si>
    <t>SISTEMA SÉPTICO CON FILTRO ANAEROBIO 1000LT (INCLUYE MATERIAL FILTRANTE)</t>
  </si>
  <si>
    <t>CIRCUITO RAMAL TRIPLEX 3xNo.12AWG-CU-THHN/THWN-2</t>
  </si>
  <si>
    <t xml:space="preserve">ACOMETIDA AÉREA MONOFÁSICA 2xNo.8AWG - CU - </t>
  </si>
  <si>
    <t>SALIDA LÁMPARA TOMA EMT COMPLETA. INC INTERRUPTOR</t>
  </si>
  <si>
    <t>TUBERÍA PVC CONDUIT 3/4". INC ACCESORIOS</t>
  </si>
  <si>
    <t xml:space="preserve"> TUBERÍA COBRE 3/4" TIPO L (INCLUYE ACCESORIOS)</t>
  </si>
  <si>
    <t>TABLERO PARCIAL 4 CIRCUITOS. INC BREAKER</t>
  </si>
  <si>
    <t>LUMINARIA PANEL LED REDONDO - 18W - 4000K/6000K - IP20 - 120V - DE INCRUSTAR 22cmX3cm</t>
  </si>
  <si>
    <t>POSTE CONCRETO 12m - 510kgf</t>
  </si>
  <si>
    <t>STRIP TELEFÓNICO 10 PARES</t>
  </si>
  <si>
    <t xml:space="preserve">LÍNEA A TIERRA TABLERO GENERAL (VARILLA COOPER WELL + 2ml CABLE </t>
  </si>
  <si>
    <t>TABLERO DISTRIBUCIÓN TRIFÁSICO - 5 H - 200A - 600V - 12 CIRCUITOS (SIN BREAKERS), CON PUERTA, CHAPA Y ESPACIO PARA TOTALIZADOR</t>
  </si>
  <si>
    <t xml:space="preserve">SALIDA TOMACORRIENTE DOBLE - 2P + T - 15A - 127V (NEMA 5-15R), INCLUYE: CAJA, ELEMENTOS DE FIJACIÓN, TRAMO DE 4m DE TUBERÍA PVC 1/2" Y CIRCUITO RAMAL </t>
  </si>
  <si>
    <t>INTERRUPTOR TERMOMAGNÉTICO ENCHUFABLE - MONOPOLAR 40A - 50A - 10kA - 120/240V</t>
  </si>
  <si>
    <t>LUMINARIA PANEL LED REDONDO - 12W - 4000K/6000K - IP20 - 120V - DE SOBREPONER 17cmX3cm</t>
  </si>
  <si>
    <t>LUMINARIA LED - 40W - 4000K/6000K - IP65 - IK08 - INTEGRADA CON SISTEMA SOLAR - PANEL FV MONOCRISTALINO - BATERÍA DE LITIO</t>
  </si>
  <si>
    <t>INSTALACIONES HIDRÁULICAS Y SANITARIAS SALON COMUNAL</t>
  </si>
  <si>
    <t>12.1</t>
  </si>
  <si>
    <t>12.2</t>
  </si>
  <si>
    <t>12.3</t>
  </si>
  <si>
    <t>12.4</t>
  </si>
  <si>
    <t>12.5</t>
  </si>
  <si>
    <t>12.6</t>
  </si>
  <si>
    <t>12.7</t>
  </si>
  <si>
    <t>12.8</t>
  </si>
  <si>
    <t>12.9</t>
  </si>
  <si>
    <t>12.10</t>
  </si>
  <si>
    <t>12.11</t>
  </si>
  <si>
    <t>12.12</t>
  </si>
  <si>
    <t>12.13</t>
  </si>
  <si>
    <t>12.14</t>
  </si>
  <si>
    <t>12.15</t>
  </si>
  <si>
    <t>12.16</t>
  </si>
  <si>
    <t>ICCU  ITEM:12.47</t>
  </si>
  <si>
    <t>ICCU  ITEM:12.33</t>
  </si>
  <si>
    <t>ICCU  ITEM:12.36</t>
  </si>
  <si>
    <t>ICCU  ITEM:12.3</t>
  </si>
  <si>
    <t>ICCU  ITEM:12.17</t>
  </si>
  <si>
    <t>ICCU  ITEM:20.2</t>
  </si>
  <si>
    <t>ICCU  ITEM:12.68</t>
  </si>
  <si>
    <t>ICCU  ITEM:12.13</t>
  </si>
  <si>
    <t>ICCU  ITEM:12.91</t>
  </si>
  <si>
    <t>ICCU  ITEM:12.75</t>
  </si>
  <si>
    <t>ICCU  ITEM:12.112</t>
  </si>
  <si>
    <t>ICCU  ITEM:12.114</t>
  </si>
  <si>
    <t>ICCU  ITEM:12.137</t>
  </si>
  <si>
    <t>ICCU  ITEM:12.131</t>
  </si>
  <si>
    <t>ICCU  ITEM:12.8</t>
  </si>
  <si>
    <t>ICCU  ITEM:12.20</t>
  </si>
  <si>
    <t>OBRAS EXTERIORES SALON COMUNAL</t>
  </si>
  <si>
    <t>SUMINISTRO E INSTALACION PARA ADOQUÍN GRES PEATONAL</t>
  </si>
  <si>
    <t xml:space="preserve"> PLACA BASE CONCRETO 0.08 2500 PSI</t>
  </si>
  <si>
    <t>13.1</t>
  </si>
  <si>
    <t>13.2</t>
  </si>
  <si>
    <t>ICCU  ITEM:14.5.</t>
  </si>
  <si>
    <t>ICCU ITEM:13.12.</t>
  </si>
  <si>
    <t>Ajustes Estudios y Diseños</t>
  </si>
  <si>
    <t>Cumplimiento y certificación RETIE</t>
  </si>
  <si>
    <t>Cumplimiento y certificación RETILAP</t>
  </si>
  <si>
    <t>% PARTIICPACION</t>
  </si>
  <si>
    <t>% ACUMULADO</t>
  </si>
  <si>
    <t>PROMEDIO DE PARTICIPACION</t>
  </si>
  <si>
    <t>VALOR UNITARIO CON A.I.U.</t>
  </si>
  <si>
    <t>% PARTICIPACION</t>
  </si>
  <si>
    <t xml:space="preserve">  APU PARA PRESUPUESTO OFICIAL DE LA CONSTRUCCIÓN DE SALON COMUNAL Y ADECUACION DE ZONA ADMINISTRATIVA PARA EN LA VEREDA CERRO VERDE DEL MUNICIPIO DE NEMOCON CUNDINAMARCA</t>
  </si>
  <si>
    <t>DATOS GENERALES</t>
  </si>
  <si>
    <t>NOMBRE</t>
  </si>
  <si>
    <t>APU:</t>
  </si>
  <si>
    <t>1.  EQUIPO</t>
  </si>
  <si>
    <t>Unidad</t>
  </si>
  <si>
    <t>Tarifa</t>
  </si>
  <si>
    <t>Rendimiento</t>
  </si>
  <si>
    <t>Vr. Unitario</t>
  </si>
  <si>
    <t/>
  </si>
  <si>
    <t>SUBTOTAL</t>
  </si>
  <si>
    <t>2. MATERIALES</t>
  </si>
  <si>
    <t>Cantidad</t>
  </si>
  <si>
    <t>Precio</t>
  </si>
  <si>
    <t>Anclaje Concreto Cuña 1/2X2-1/4 2Und Fixser</t>
  </si>
  <si>
    <t>3. TRASPORTES</t>
  </si>
  <si>
    <t xml:space="preserve">Material </t>
  </si>
  <si>
    <t>Vol o Peso</t>
  </si>
  <si>
    <t>Distancia</t>
  </si>
  <si>
    <t>4. MANO DE OBRA</t>
  </si>
  <si>
    <t>Trabajador</t>
  </si>
  <si>
    <t>Jornal</t>
  </si>
  <si>
    <t>Prest</t>
  </si>
  <si>
    <t>Jornal total</t>
  </si>
  <si>
    <t>TOTAL COSTO DIRECTO</t>
  </si>
  <si>
    <t>OBSERVACIONES:</t>
  </si>
  <si>
    <t>1.2</t>
  </si>
  <si>
    <t>Tarifa por hora</t>
  </si>
  <si>
    <t>LLAVE DINAMOMETRA</t>
  </si>
  <si>
    <t>EQUIPO DE SOLDAURA</t>
  </si>
  <si>
    <t>PLATAFORMA ELEVADORA</t>
  </si>
  <si>
    <t xml:space="preserve">SUMINISTRO E INSTALACIÓN DE PERFIL H HEB 140 </t>
  </si>
  <si>
    <t>M</t>
  </si>
  <si>
    <t>Soldadura E6013 (1/8")</t>
  </si>
  <si>
    <t>Vol o Peso (KG)</t>
  </si>
  <si>
    <t>Distancia (KM)</t>
  </si>
  <si>
    <t>VOLQUETA</t>
  </si>
  <si>
    <t>TON/KM</t>
  </si>
  <si>
    <t>Ayudante de obra</t>
  </si>
  <si>
    <t>Maestro de obra general</t>
  </si>
  <si>
    <t>Soldador Oficial</t>
  </si>
  <si>
    <t>SUMINISTRO E INSTALACIÓN DE PERFIL HE300A CON UNA LOGITUD DE 4 METROS</t>
  </si>
  <si>
    <t>1.3</t>
  </si>
  <si>
    <t>ANDAMIO</t>
  </si>
  <si>
    <t>PERFIL HE300A CON UNA LOGITUD DE 4 METROS</t>
  </si>
  <si>
    <t>5.6 - 5.7</t>
  </si>
  <si>
    <t>SUMINISTRO E INSTALACIÓN DE PERFIL UPN 140 CON UNA LOGITUD DE 5.6 - METROS</t>
  </si>
  <si>
    <t>1.4</t>
  </si>
  <si>
    <t xml:space="preserve">PERFIL UPN 140 </t>
  </si>
  <si>
    <t>Platinas para union de estructura metalica</t>
  </si>
  <si>
    <t>5.9</t>
  </si>
  <si>
    <t>SUMINISTRO E INSTALACIÓN DE PERFIL C310X37 CON UNA LOGITUD DE 4,32 - METROS</t>
  </si>
  <si>
    <t>1.5</t>
  </si>
  <si>
    <t>PERFIL C310X37</t>
  </si>
  <si>
    <t>HERRAMIENTA MENOR</t>
  </si>
  <si>
    <t>ESTRCUTURA METALICA TUBO 1”x1” CALIBRE 18 CON SOLDADURA INCLUYE ANTICORROSIVO</t>
  </si>
  <si>
    <t>LAMINA WPC TIPO MADERA POR DOBRE COSTADO CON ALTURA DE 2,8 M</t>
  </si>
  <si>
    <t>TRASPORTE</t>
  </si>
  <si>
    <t>30 KM</t>
  </si>
  <si>
    <t>Equipo hidroneumático 1.5 HP con tanque de presión</t>
  </si>
  <si>
    <t>APU:1.7</t>
  </si>
  <si>
    <t>CONSTRUCCIÓN DEL SALÓN COMUNAL DE LA VEREDA CERRO VERDE DEL MUNICIPIO DE NEMOCÓN, CUNDINAMARCA.</t>
  </si>
  <si>
    <t xml:space="preserve"> SUMINISTRO E INSTALACIÓN SANITARIO TANQUE (INCLUYE GRIFERÍA)</t>
  </si>
  <si>
    <t>SUMINISTRO E INSTALACIÓN LAVAMANOS COLGAR (INCLUYE GRIFERÍA)</t>
  </si>
  <si>
    <t xml:space="preserve">SUMINISTRO E INSTALACIÓN ORINAL DE LLAVE (INCLUYE GRIFERÍA)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</si>
</sst>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 numFmtId="203" formatCode="[$$-240A]\ #,##0.00"/>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9"/>
      <name val="Arial"/>
      <family val="2"/>
    </font>
    <font>
      <b/>
      <sz val="8"/>
      <color rgb="FFFF0000"/>
      <name val="Arial"/>
      <family val="2"/>
    </font>
    <font>
      <sz val="12"/>
      <color theme="1"/>
      <name val="Calibri"/>
      <family val="2"/>
      <scheme val="minor"/>
    </font>
    <font>
      <sz val="12"/>
      <color rgb="FF000000"/>
      <name val="Calibri"/>
      <family val="2"/>
      <scheme val="minor"/>
    </font>
    <font>
      <sz val="12"/>
      <name val="Calibri"/>
      <family val="2"/>
      <scheme val="minor"/>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92D050"/>
        <bgColor indexed="64"/>
      </patternFill>
    </fill>
    <fill>
      <patternFill patternType="solid">
        <fgColor rgb="FFC0C0C0"/>
        <bgColor rgb="FFC0C0C0"/>
      </patternFill>
    </fill>
    <fill>
      <patternFill patternType="solid">
        <fgColor theme="6" tint="0.39997558519241921"/>
        <bgColor indexed="64"/>
      </patternFill>
    </fill>
    <fill>
      <patternFill patternType="solid">
        <fgColor theme="3" tint="0.749992370372631"/>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medium">
        <color theme="6" tint="-0.499984740745262"/>
      </left>
      <right style="thin">
        <color indexed="64"/>
      </right>
      <top style="medium">
        <color theme="6" tint="-0.499984740745262"/>
      </top>
      <bottom style="thin">
        <color indexed="64"/>
      </bottom>
      <diagonal/>
    </border>
    <border>
      <left style="thin">
        <color indexed="64"/>
      </left>
      <right style="thin">
        <color indexed="64"/>
      </right>
      <top style="medium">
        <color theme="6" tint="-0.499984740745262"/>
      </top>
      <bottom style="thin">
        <color indexed="64"/>
      </bottom>
      <diagonal/>
    </border>
  </borders>
  <cellStyleXfs count="260">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44" fontId="50" fillId="0" borderId="0" applyFont="0" applyFill="0" applyBorder="0" applyAlignment="0" applyProtection="0"/>
    <xf numFmtId="9" fontId="50"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515">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0" borderId="87" xfId="89" applyFont="1" applyBorder="1"/>
    <xf numFmtId="0" fontId="40" fillId="25" borderId="87" xfId="89" applyFont="1" applyFill="1" applyBorder="1"/>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0" fillId="0" borderId="0" xfId="128" applyFont="1" applyAlignment="1">
      <alignment horizontal="center" vertical="center" wrapText="1"/>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43" fillId="24" borderId="39" xfId="73" applyFont="1" applyFill="1" applyBorder="1" applyAlignment="1">
      <alignment horizontal="center" vertical="center"/>
    </xf>
    <xf numFmtId="0" fontId="40" fillId="0" borderId="18" xfId="74" applyFont="1" applyBorder="1" applyAlignment="1">
      <alignment horizontal="center" vertical="center" wrapText="1"/>
    </xf>
    <xf numFmtId="0" fontId="42" fillId="0" borderId="0" xfId="0" applyFont="1" applyAlignment="1">
      <alignment horizontal="left" wrapText="1"/>
    </xf>
    <xf numFmtId="0" fontId="43" fillId="24" borderId="41" xfId="73" applyFont="1" applyFill="1" applyBorder="1" applyAlignment="1">
      <alignment vertical="center" wrapText="1"/>
    </xf>
    <xf numFmtId="0" fontId="40" fillId="0" borderId="18" xfId="126" applyFont="1" applyBorder="1" applyAlignment="1">
      <alignment horizontal="center" vertical="center" wrapText="1"/>
    </xf>
    <xf numFmtId="0" fontId="40" fillId="0" borderId="18" xfId="135" applyFont="1" applyBorder="1" applyAlignment="1">
      <alignment horizontal="center" vertical="center" wrapText="1"/>
    </xf>
    <xf numFmtId="49" fontId="43" fillId="0" borderId="0" xfId="131" applyNumberFormat="1" applyFont="1" applyAlignment="1">
      <alignment horizontal="right" vertical="center" wrapText="1"/>
    </xf>
    <xf numFmtId="0" fontId="40" fillId="0" borderId="0" xfId="128" applyFont="1" applyAlignment="1">
      <alignment wrapText="1"/>
    </xf>
    <xf numFmtId="0" fontId="40" fillId="0" borderId="0" xfId="126" applyFont="1" applyAlignment="1">
      <alignment horizontal="center" vertical="center" wrapText="1"/>
    </xf>
    <xf numFmtId="0" fontId="40" fillId="0" borderId="0" xfId="128" applyFont="1" applyAlignment="1">
      <alignment horizontal="center" wrapText="1"/>
    </xf>
    <xf numFmtId="0" fontId="40" fillId="0" borderId="81" xfId="89" applyFont="1" applyBorder="1" applyAlignment="1">
      <alignment horizontal="center" wrapText="1"/>
    </xf>
    <xf numFmtId="0" fontId="40" fillId="0" borderId="0" xfId="89" applyFont="1" applyAlignment="1">
      <alignment horizontal="center" wrapText="1"/>
    </xf>
    <xf numFmtId="0" fontId="42" fillId="0" borderId="0" xfId="0" applyFont="1" applyAlignment="1">
      <alignment horizontal="center"/>
    </xf>
    <xf numFmtId="49" fontId="43" fillId="0" borderId="0" xfId="131" applyNumberFormat="1" applyFont="1" applyAlignment="1">
      <alignment horizontal="center" vertical="center"/>
    </xf>
    <xf numFmtId="0" fontId="43" fillId="0" borderId="34" xfId="79" applyFont="1" applyBorder="1" applyAlignment="1">
      <alignment horizontal="center" vertical="center"/>
    </xf>
    <xf numFmtId="9" fontId="43" fillId="27" borderId="30" xfId="95" applyFont="1" applyFill="1" applyBorder="1" applyAlignment="1">
      <alignment horizontal="center" vertical="center"/>
    </xf>
    <xf numFmtId="181" fontId="43" fillId="0" borderId="35" xfId="129" applyNumberFormat="1" applyFont="1" applyBorder="1" applyAlignment="1">
      <alignment vertical="center"/>
    </xf>
    <xf numFmtId="0" fontId="7" fillId="0" borderId="0" xfId="0" applyFont="1"/>
    <xf numFmtId="0" fontId="7" fillId="0" borderId="18" xfId="74" applyFont="1" applyBorder="1" applyAlignment="1">
      <alignment horizontal="center" vertical="center"/>
    </xf>
    <xf numFmtId="0" fontId="7" fillId="0" borderId="18" xfId="74" applyFont="1" applyBorder="1" applyAlignment="1">
      <alignment horizontal="center" vertical="center" wrapText="1"/>
    </xf>
    <xf numFmtId="0" fontId="7" fillId="0" borderId="18" xfId="74" applyFont="1" applyBorder="1" applyAlignment="1">
      <alignment horizontal="left" vertical="center" wrapText="1"/>
    </xf>
    <xf numFmtId="4" fontId="7" fillId="0" borderId="18" xfId="39" applyNumberFormat="1" applyFont="1" applyBorder="1" applyAlignment="1">
      <alignment vertical="center" wrapText="1"/>
    </xf>
    <xf numFmtId="167" fontId="7" fillId="0" borderId="18" xfId="62" applyNumberFormat="1" applyFont="1" applyBorder="1" applyAlignment="1">
      <alignment horizontal="right" vertical="center" wrapText="1"/>
    </xf>
    <xf numFmtId="0" fontId="7" fillId="0" borderId="18" xfId="73" applyFont="1" applyBorder="1" applyAlignment="1">
      <alignment horizontal="center" vertical="center"/>
    </xf>
    <xf numFmtId="0" fontId="7" fillId="0" borderId="18" xfId="73" applyFont="1" applyBorder="1" applyAlignment="1">
      <alignment horizontal="center" vertical="center" wrapText="1"/>
    </xf>
    <xf numFmtId="0" fontId="7" fillId="0" borderId="18" xfId="73" applyFont="1" applyBorder="1" applyAlignment="1">
      <alignment horizontal="left" vertical="center" wrapText="1"/>
    </xf>
    <xf numFmtId="0" fontId="7" fillId="0" borderId="18" xfId="126" applyFont="1" applyBorder="1" applyAlignment="1">
      <alignment horizontal="center" vertical="center"/>
    </xf>
    <xf numFmtId="0" fontId="7" fillId="0" borderId="18" xfId="126" applyFont="1" applyBorder="1" applyAlignment="1">
      <alignment horizontal="center" vertical="center" wrapText="1"/>
    </xf>
    <xf numFmtId="0" fontId="7" fillId="0" borderId="18" xfId="135" applyFont="1" applyBorder="1" applyAlignment="1">
      <alignment horizontal="center" vertical="center"/>
    </xf>
    <xf numFmtId="0" fontId="7" fillId="0" borderId="18" xfId="135" applyFont="1" applyBorder="1" applyAlignment="1">
      <alignment horizontal="center" vertical="center" wrapText="1"/>
    </xf>
    <xf numFmtId="0" fontId="7" fillId="0" borderId="18" xfId="135" applyFont="1" applyBorder="1" applyAlignment="1">
      <alignment horizontal="left" vertical="center" wrapText="1"/>
    </xf>
    <xf numFmtId="167" fontId="7" fillId="0" borderId="18" xfId="62" quotePrefix="1" applyNumberFormat="1" applyFont="1" applyBorder="1" applyAlignment="1">
      <alignment horizontal="right" vertical="center" wrapText="1"/>
    </xf>
    <xf numFmtId="167" fontId="51" fillId="0" borderId="89" xfId="0" applyNumberFormat="1" applyFont="1" applyBorder="1"/>
    <xf numFmtId="0" fontId="8" fillId="0" borderId="18" xfId="126" applyFont="1" applyBorder="1" applyAlignment="1">
      <alignment horizontal="center" vertical="center" wrapText="1"/>
    </xf>
    <xf numFmtId="10" fontId="7" fillId="0" borderId="18" xfId="256" applyNumberFormat="1" applyFont="1" applyBorder="1" applyAlignment="1">
      <alignment horizontal="center" vertical="center" wrapText="1"/>
    </xf>
    <xf numFmtId="0" fontId="7" fillId="0" borderId="33" xfId="73" applyFont="1" applyBorder="1" applyAlignment="1">
      <alignment horizontal="center" vertical="center"/>
    </xf>
    <xf numFmtId="10" fontId="7" fillId="0" borderId="30" xfId="256" applyNumberFormat="1" applyFont="1" applyBorder="1" applyAlignment="1">
      <alignment horizontal="center" vertical="center" wrapText="1"/>
    </xf>
    <xf numFmtId="0" fontId="7" fillId="0" borderId="33" xfId="135" applyFont="1" applyBorder="1" applyAlignment="1">
      <alignment horizontal="center" vertical="center"/>
    </xf>
    <xf numFmtId="0" fontId="7" fillId="0" borderId="20" xfId="126" applyFont="1" applyBorder="1" applyAlignment="1">
      <alignment horizontal="center" vertical="center"/>
    </xf>
    <xf numFmtId="0" fontId="7" fillId="0" borderId="20" xfId="126" applyFont="1" applyBorder="1" applyAlignment="1">
      <alignment horizontal="center" vertical="center" wrapText="1"/>
    </xf>
    <xf numFmtId="0" fontId="7" fillId="0" borderId="20" xfId="73" applyFont="1" applyBorder="1" applyAlignment="1">
      <alignment horizontal="left" vertical="center" wrapText="1"/>
    </xf>
    <xf numFmtId="0" fontId="7" fillId="0" borderId="20" xfId="73" applyFont="1" applyBorder="1" applyAlignment="1">
      <alignment horizontal="center" vertical="center"/>
    </xf>
    <xf numFmtId="4" fontId="7" fillId="0" borderId="20" xfId="39" applyNumberFormat="1" applyFont="1" applyBorder="1" applyAlignment="1">
      <alignment vertical="center" wrapText="1"/>
    </xf>
    <xf numFmtId="167" fontId="7" fillId="0" borderId="20" xfId="62" applyNumberFormat="1" applyFont="1" applyBorder="1" applyAlignment="1">
      <alignment horizontal="right" vertical="center" wrapText="1"/>
    </xf>
    <xf numFmtId="10" fontId="7" fillId="0" borderId="40" xfId="256" applyNumberFormat="1" applyFont="1" applyBorder="1" applyAlignment="1">
      <alignment horizontal="center" vertical="center" wrapText="1"/>
    </xf>
    <xf numFmtId="0" fontId="7" fillId="0" borderId="20" xfId="135" applyFont="1" applyBorder="1" applyAlignment="1">
      <alignment horizontal="center" vertical="center"/>
    </xf>
    <xf numFmtId="0" fontId="7" fillId="0" borderId="20" xfId="135" applyFont="1" applyBorder="1" applyAlignment="1">
      <alignment horizontal="center" vertical="center" wrapText="1"/>
    </xf>
    <xf numFmtId="0" fontId="7" fillId="0" borderId="20" xfId="135" applyFont="1" applyBorder="1" applyAlignment="1">
      <alignment horizontal="left" vertical="center" wrapText="1"/>
    </xf>
    <xf numFmtId="0" fontId="7" fillId="0" borderId="33" xfId="126" applyFont="1" applyBorder="1" applyAlignment="1">
      <alignment horizontal="center" vertical="center"/>
    </xf>
    <xf numFmtId="0" fontId="7" fillId="0" borderId="33" xfId="74" applyFont="1" applyBorder="1" applyAlignment="1">
      <alignment horizontal="center" vertical="center"/>
    </xf>
    <xf numFmtId="0" fontId="7" fillId="0" borderId="46" xfId="135" applyFont="1" applyBorder="1" applyAlignment="1">
      <alignment horizontal="center" vertical="center"/>
    </xf>
    <xf numFmtId="10" fontId="7" fillId="0" borderId="20" xfId="256" applyNumberFormat="1" applyFont="1" applyBorder="1" applyAlignment="1">
      <alignment horizontal="center" vertical="center" wrapText="1"/>
    </xf>
    <xf numFmtId="0" fontId="8" fillId="0" borderId="75" xfId="126" applyFont="1" applyBorder="1" applyAlignment="1">
      <alignment horizontal="center" vertical="center" wrapText="1"/>
    </xf>
    <xf numFmtId="0" fontId="7" fillId="0" borderId="93" xfId="135" applyFont="1" applyBorder="1" applyAlignment="1">
      <alignment horizontal="center" vertical="center"/>
    </xf>
    <xf numFmtId="0" fontId="7" fillId="0" borderId="94" xfId="135" applyFont="1" applyBorder="1" applyAlignment="1">
      <alignment horizontal="center" vertical="center" wrapText="1"/>
    </xf>
    <xf numFmtId="0" fontId="7" fillId="0" borderId="94" xfId="135" applyFont="1" applyBorder="1" applyAlignment="1">
      <alignment horizontal="center" vertical="center"/>
    </xf>
    <xf numFmtId="0" fontId="7" fillId="0" borderId="94" xfId="135" applyFont="1" applyBorder="1" applyAlignment="1">
      <alignment horizontal="left" vertical="center" wrapText="1"/>
    </xf>
    <xf numFmtId="44" fontId="7" fillId="0" borderId="94" xfId="255" applyFont="1" applyBorder="1" applyAlignment="1">
      <alignment horizontal="center" vertical="center"/>
    </xf>
    <xf numFmtId="10" fontId="7" fillId="0" borderId="94" xfId="239" applyNumberFormat="1" applyFont="1" applyBorder="1" applyAlignment="1">
      <alignment horizontal="center" vertical="center"/>
    </xf>
    <xf numFmtId="0" fontId="1" fillId="0" borderId="0" xfId="257"/>
    <xf numFmtId="0" fontId="53" fillId="29" borderId="53" xfId="257" applyFont="1" applyFill="1" applyBorder="1" applyAlignment="1">
      <alignment vertical="center"/>
    </xf>
    <xf numFmtId="0" fontId="53" fillId="29" borderId="63" xfId="257" applyFont="1" applyFill="1" applyBorder="1" applyAlignment="1">
      <alignment vertical="center"/>
    </xf>
    <xf numFmtId="0" fontId="53" fillId="29" borderId="54" xfId="257" applyFont="1" applyFill="1" applyBorder="1" applyAlignment="1">
      <alignment vertical="center"/>
    </xf>
    <xf numFmtId="0" fontId="53" fillId="29" borderId="65" xfId="257" applyFont="1" applyFill="1" applyBorder="1" applyAlignment="1">
      <alignment vertical="center"/>
    </xf>
    <xf numFmtId="0" fontId="54" fillId="31" borderId="18" xfId="257" applyFont="1" applyFill="1" applyBorder="1" applyAlignment="1">
      <alignment vertical="center"/>
    </xf>
    <xf numFmtId="0" fontId="54" fillId="0" borderId="18" xfId="257" applyFont="1" applyBorder="1" applyAlignment="1">
      <alignment vertical="center"/>
    </xf>
    <xf numFmtId="0" fontId="54" fillId="31" borderId="23" xfId="257" applyFont="1" applyFill="1" applyBorder="1" applyAlignment="1">
      <alignment vertical="center"/>
    </xf>
    <xf numFmtId="9" fontId="54" fillId="0" borderId="18" xfId="259" applyFont="1" applyBorder="1" applyAlignment="1">
      <alignment vertical="center"/>
    </xf>
    <xf numFmtId="44" fontId="55" fillId="0" borderId="18" xfId="257" applyNumberFormat="1" applyFont="1" applyBorder="1" applyAlignment="1">
      <alignment vertical="center"/>
    </xf>
    <xf numFmtId="44" fontId="55" fillId="33" borderId="64" xfId="258" applyFont="1" applyFill="1" applyBorder="1" applyAlignment="1">
      <alignment vertical="center"/>
    </xf>
    <xf numFmtId="44" fontId="55" fillId="33" borderId="53" xfId="258" applyFont="1" applyFill="1" applyBorder="1" applyAlignment="1">
      <alignment vertical="center"/>
    </xf>
    <xf numFmtId="44" fontId="55" fillId="33" borderId="63" xfId="258" applyFont="1" applyFill="1" applyBorder="1" applyAlignment="1">
      <alignment vertical="center"/>
    </xf>
    <xf numFmtId="0" fontId="53" fillId="0" borderId="0" xfId="257" applyFont="1"/>
    <xf numFmtId="44" fontId="1" fillId="0" borderId="0" xfId="257" applyNumberFormat="1"/>
    <xf numFmtId="0" fontId="40" fillId="0" borderId="27" xfId="73" applyFont="1" applyBorder="1" applyAlignment="1">
      <alignment horizontal="right" vertical="center"/>
    </xf>
    <xf numFmtId="0" fontId="40" fillId="0" borderId="31" xfId="73" applyFont="1" applyBorder="1" applyAlignment="1">
      <alignment horizontal="right" vertical="center"/>
    </xf>
    <xf numFmtId="0" fontId="40" fillId="0" borderId="28" xfId="73" applyFont="1" applyBorder="1" applyAlignment="1">
      <alignment horizontal="right" vertical="center"/>
    </xf>
    <xf numFmtId="0" fontId="43" fillId="0" borderId="34" xfId="128" applyFont="1" applyBorder="1" applyAlignment="1">
      <alignment horizontal="left" vertical="center"/>
    </xf>
    <xf numFmtId="0" fontId="43" fillId="0" borderId="16" xfId="128" applyFont="1" applyBorder="1" applyAlignment="1">
      <alignment horizontal="left" vertical="center"/>
    </xf>
    <xf numFmtId="0" fontId="43" fillId="0" borderId="17" xfId="128" applyFont="1" applyBorder="1" applyAlignment="1">
      <alignment horizontal="left" vertical="center"/>
    </xf>
    <xf numFmtId="0" fontId="40" fillId="0" borderId="21" xfId="128" applyFont="1" applyBorder="1" applyAlignment="1">
      <alignment horizontal="left" vertical="center" wrapText="1"/>
    </xf>
    <xf numFmtId="0" fontId="40" fillId="0" borderId="22" xfId="128" applyFont="1" applyBorder="1" applyAlignment="1">
      <alignment horizontal="left" vertical="center" wrapText="1"/>
    </xf>
    <xf numFmtId="0" fontId="40" fillId="0" borderId="23" xfId="128" applyFont="1" applyBorder="1" applyAlignment="1">
      <alignment horizontal="left" vertical="center" wrapText="1"/>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3" fontId="43" fillId="26" borderId="18"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3" fillId="24" borderId="13" xfId="73" applyFont="1" applyFill="1" applyBorder="1" applyAlignment="1">
      <alignment horizontal="center" vertical="center"/>
    </xf>
    <xf numFmtId="0" fontId="43" fillId="24" borderId="14" xfId="73" applyFont="1" applyFill="1" applyBorder="1" applyAlignment="1">
      <alignment horizontal="center" vertical="center"/>
    </xf>
    <xf numFmtId="0" fontId="43" fillId="24" borderId="15" xfId="73" applyFont="1" applyFill="1" applyBorder="1" applyAlignment="1">
      <alignment horizontal="center" vertical="center"/>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3" fontId="43" fillId="26" borderId="25"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1" fillId="0" borderId="0" xfId="0" applyFont="1" applyAlignment="1">
      <alignment horizontal="left"/>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0" fontId="43" fillId="0" borderId="85" xfId="130" applyFont="1" applyBorder="1" applyAlignment="1">
      <alignment horizontal="center"/>
    </xf>
    <xf numFmtId="0" fontId="43" fillId="0" borderId="83" xfId="130" applyFont="1" applyBorder="1" applyAlignment="1">
      <alignment horizontal="center"/>
    </xf>
    <xf numFmtId="0" fontId="43" fillId="0" borderId="84" xfId="130" applyFont="1" applyBorder="1" applyAlignment="1">
      <alignment horizontal="center"/>
    </xf>
    <xf numFmtId="0" fontId="40" fillId="0" borderId="54" xfId="130" applyFont="1" applyBorder="1" applyAlignment="1">
      <alignment horizontal="center"/>
    </xf>
    <xf numFmtId="0" fontId="40" fillId="0" borderId="70" xfId="130" applyFont="1" applyBorder="1" applyAlignment="1">
      <alignment horizontal="center"/>
    </xf>
    <xf numFmtId="0" fontId="54" fillId="32" borderId="64" xfId="257" applyFont="1" applyFill="1" applyBorder="1" applyAlignment="1">
      <alignment horizontal="center" vertical="center"/>
    </xf>
    <xf numFmtId="0" fontId="54" fillId="32" borderId="53" xfId="257" applyFont="1" applyFill="1" applyBorder="1" applyAlignment="1">
      <alignment horizontal="center" vertical="center"/>
    </xf>
    <xf numFmtId="0" fontId="54" fillId="32" borderId="63" xfId="257" applyFont="1" applyFill="1" applyBorder="1" applyAlignment="1">
      <alignment horizontal="center" vertical="center"/>
    </xf>
    <xf numFmtId="0" fontId="53" fillId="29" borderId="18" xfId="257" applyFont="1" applyFill="1" applyBorder="1" applyAlignment="1">
      <alignment horizontal="left" vertical="top"/>
    </xf>
    <xf numFmtId="0" fontId="54" fillId="0" borderId="18" xfId="257" applyFont="1" applyBorder="1" applyAlignment="1">
      <alignment horizontal="left" vertical="center"/>
    </xf>
    <xf numFmtId="0" fontId="55" fillId="0" borderId="18" xfId="257" applyFont="1" applyBorder="1" applyAlignment="1">
      <alignment vertical="center"/>
    </xf>
    <xf numFmtId="44" fontId="54" fillId="0" borderId="53" xfId="258" applyFont="1" applyBorder="1" applyAlignment="1">
      <alignment horizontal="center" vertical="center"/>
    </xf>
    <xf numFmtId="44" fontId="54" fillId="0" borderId="63" xfId="258" applyFont="1" applyBorder="1" applyAlignment="1">
      <alignment horizontal="center" vertical="center"/>
    </xf>
    <xf numFmtId="0" fontId="55" fillId="0" borderId="64" xfId="257" applyFont="1" applyBorder="1" applyAlignment="1">
      <alignment horizontal="center" vertical="center"/>
    </xf>
    <xf numFmtId="0" fontId="55" fillId="0" borderId="63" xfId="257" applyFont="1" applyBorder="1" applyAlignment="1">
      <alignment horizontal="center" vertical="center"/>
    </xf>
    <xf numFmtId="44" fontId="54" fillId="0" borderId="18" xfId="258" applyFont="1" applyBorder="1" applyAlignment="1">
      <alignment horizontal="center" vertical="center"/>
    </xf>
    <xf numFmtId="44" fontId="55" fillId="0" borderId="18" xfId="258" applyFont="1" applyBorder="1" applyAlignment="1">
      <alignment vertical="center"/>
    </xf>
    <xf numFmtId="0" fontId="54" fillId="28" borderId="18" xfId="257" applyFont="1" applyFill="1" applyBorder="1" applyAlignment="1">
      <alignment horizontal="center" vertical="center"/>
    </xf>
    <xf numFmtId="44" fontId="55" fillId="28" borderId="18" xfId="258" applyFont="1" applyFill="1" applyBorder="1" applyAlignment="1">
      <alignment horizontal="center" vertical="center"/>
    </xf>
    <xf numFmtId="3" fontId="54" fillId="0" borderId="18" xfId="257" applyNumberFormat="1" applyFont="1" applyBorder="1" applyAlignment="1">
      <alignment horizontal="left" vertical="center"/>
    </xf>
    <xf numFmtId="0" fontId="53" fillId="30" borderId="18" xfId="257" applyFont="1" applyFill="1" applyBorder="1" applyAlignment="1">
      <alignment horizontal="center" vertical="center"/>
    </xf>
    <xf numFmtId="0" fontId="54" fillId="31" borderId="18" xfId="257" applyFont="1" applyFill="1" applyBorder="1" applyAlignment="1">
      <alignment horizontal="center" vertical="center"/>
    </xf>
    <xf numFmtId="0" fontId="54" fillId="31" borderId="19" xfId="257" applyFont="1" applyFill="1" applyBorder="1" applyAlignment="1">
      <alignment horizontal="center" vertical="center"/>
    </xf>
    <xf numFmtId="0" fontId="54" fillId="31" borderId="23" xfId="257" applyFont="1" applyFill="1" applyBorder="1" applyAlignment="1">
      <alignment horizontal="center" vertical="center"/>
    </xf>
    <xf numFmtId="0" fontId="55" fillId="0" borderId="19" xfId="257" applyFont="1" applyBorder="1" applyAlignment="1">
      <alignment horizontal="center" vertical="center"/>
    </xf>
    <xf numFmtId="0" fontId="55" fillId="0" borderId="23" xfId="257" applyFont="1" applyBorder="1" applyAlignment="1">
      <alignment horizontal="center" vertical="center"/>
    </xf>
    <xf numFmtId="203" fontId="54" fillId="0" borderId="19" xfId="257" applyNumberFormat="1" applyFont="1" applyBorder="1" applyAlignment="1">
      <alignment horizontal="center" vertical="center"/>
    </xf>
    <xf numFmtId="203" fontId="54" fillId="0" borderId="23" xfId="257" applyNumberFormat="1" applyFont="1" applyBorder="1" applyAlignment="1">
      <alignment horizontal="center" vertical="center"/>
    </xf>
    <xf numFmtId="2" fontId="54" fillId="0" borderId="19" xfId="257" applyNumberFormat="1" applyFont="1" applyBorder="1" applyAlignment="1">
      <alignment horizontal="center" vertical="center"/>
    </xf>
    <xf numFmtId="2" fontId="54" fillId="0" borderId="22" xfId="257" applyNumberFormat="1" applyFont="1" applyBorder="1" applyAlignment="1">
      <alignment horizontal="center" vertical="center"/>
    </xf>
    <xf numFmtId="2" fontId="54" fillId="0" borderId="23" xfId="257" applyNumberFormat="1" applyFont="1" applyBorder="1" applyAlignment="1">
      <alignment horizontal="center" vertical="center"/>
    </xf>
    <xf numFmtId="0" fontId="54" fillId="0" borderId="19" xfId="257" applyFont="1" applyBorder="1" applyAlignment="1">
      <alignment horizontal="center" vertical="center"/>
    </xf>
    <xf numFmtId="0" fontId="54" fillId="0" borderId="23" xfId="257" applyFont="1" applyBorder="1" applyAlignment="1">
      <alignment horizontal="center" vertical="center"/>
    </xf>
    <xf numFmtId="0" fontId="55" fillId="0" borderId="22" xfId="257" applyFont="1" applyBorder="1" applyAlignment="1">
      <alignment horizontal="center" vertical="center"/>
    </xf>
    <xf numFmtId="44" fontId="55" fillId="0" borderId="19" xfId="258" applyFont="1" applyBorder="1" applyAlignment="1">
      <alignment horizontal="center" vertical="center"/>
    </xf>
    <xf numFmtId="44" fontId="55" fillId="0" borderId="22" xfId="258" applyFont="1" applyBorder="1" applyAlignment="1">
      <alignment horizontal="center" vertical="center"/>
    </xf>
    <xf numFmtId="44" fontId="55" fillId="0" borderId="23" xfId="258" applyFont="1" applyBorder="1" applyAlignment="1">
      <alignment horizontal="center" vertical="center"/>
    </xf>
    <xf numFmtId="3" fontId="54" fillId="0" borderId="18" xfId="257" applyNumberFormat="1" applyFont="1" applyBorder="1" applyAlignment="1">
      <alignment horizontal="left" vertical="center" wrapText="1"/>
    </xf>
    <xf numFmtId="0" fontId="55" fillId="0" borderId="18" xfId="257" applyFont="1" applyBorder="1" applyAlignment="1">
      <alignment vertical="center" wrapText="1"/>
    </xf>
    <xf numFmtId="0" fontId="55" fillId="0" borderId="18" xfId="257" applyFont="1" applyBorder="1" applyAlignment="1">
      <alignment horizontal="center" vertical="center"/>
    </xf>
    <xf numFmtId="0" fontId="54" fillId="31" borderId="22" xfId="257" applyFont="1" applyFill="1" applyBorder="1" applyAlignment="1">
      <alignment horizontal="center" vertical="center"/>
    </xf>
    <xf numFmtId="2" fontId="54" fillId="0" borderId="18" xfId="257" applyNumberFormat="1" applyFont="1" applyBorder="1" applyAlignment="1">
      <alignment horizontal="center" vertical="center"/>
    </xf>
    <xf numFmtId="0" fontId="53" fillId="29" borderId="64" xfId="257" applyFont="1" applyFill="1" applyBorder="1" applyAlignment="1">
      <alignment horizontal="center" vertical="center"/>
    </xf>
    <xf numFmtId="0" fontId="53" fillId="29" borderId="53" xfId="257" applyFont="1" applyFill="1" applyBorder="1" applyAlignment="1">
      <alignment horizontal="center" vertical="center"/>
    </xf>
    <xf numFmtId="0" fontId="53" fillId="29" borderId="66" xfId="257" applyFont="1" applyFill="1" applyBorder="1" applyAlignment="1">
      <alignment horizontal="center" vertical="center"/>
    </xf>
    <xf numFmtId="0" fontId="53" fillId="29" borderId="54" xfId="257" applyFont="1" applyFill="1" applyBorder="1" applyAlignment="1">
      <alignment horizontal="center" vertical="center"/>
    </xf>
    <xf numFmtId="202" fontId="53" fillId="29" borderId="53" xfId="257" applyNumberFormat="1" applyFont="1" applyFill="1" applyBorder="1" applyAlignment="1">
      <alignment horizontal="center" vertical="center"/>
    </xf>
    <xf numFmtId="202" fontId="53" fillId="29" borderId="54" xfId="257" applyNumberFormat="1" applyFont="1" applyFill="1" applyBorder="1" applyAlignment="1">
      <alignment horizontal="center" vertical="center"/>
    </xf>
    <xf numFmtId="0" fontId="53" fillId="0" borderId="18" xfId="257" applyFont="1" applyBorder="1" applyAlignment="1">
      <alignment horizontal="center" vertical="center" wrapText="1"/>
    </xf>
    <xf numFmtId="0" fontId="53" fillId="28" borderId="18" xfId="257" applyFont="1" applyFill="1" applyBorder="1" applyAlignment="1">
      <alignment horizontal="center" vertical="center"/>
    </xf>
    <xf numFmtId="0" fontId="53" fillId="29" borderId="18" xfId="257" applyFont="1" applyFill="1" applyBorder="1" applyAlignment="1">
      <alignment horizontal="center" vertical="center"/>
    </xf>
    <xf numFmtId="0" fontId="53" fillId="0" borderId="18" xfId="257" applyFont="1" applyBorder="1" applyAlignment="1">
      <alignment horizontal="center" vertical="center"/>
    </xf>
    <xf numFmtId="0" fontId="1" fillId="29" borderId="75" xfId="257" applyFill="1" applyBorder="1" applyAlignment="1">
      <alignment horizontal="center" vertical="center"/>
    </xf>
    <xf numFmtId="0" fontId="1" fillId="29" borderId="25" xfId="257" applyFill="1" applyBorder="1" applyAlignment="1">
      <alignment horizontal="center" vertical="center"/>
    </xf>
    <xf numFmtId="0" fontId="53" fillId="0" borderId="64" xfId="257" applyFont="1" applyBorder="1" applyAlignment="1">
      <alignment horizontal="center" vertical="center" wrapText="1"/>
    </xf>
    <xf numFmtId="0" fontId="53" fillId="0" borderId="53" xfId="257" applyFont="1" applyBorder="1" applyAlignment="1">
      <alignment horizontal="center" vertical="center" wrapText="1"/>
    </xf>
    <xf numFmtId="0" fontId="53" fillId="0" borderId="63" xfId="257" applyFont="1" applyBorder="1" applyAlignment="1">
      <alignment horizontal="center" vertical="center" wrapText="1"/>
    </xf>
    <xf numFmtId="0" fontId="53" fillId="0" borderId="66" xfId="257" applyFont="1" applyBorder="1" applyAlignment="1">
      <alignment horizontal="center" vertical="center" wrapText="1"/>
    </xf>
    <xf numFmtId="0" fontId="53" fillId="0" borderId="54" xfId="257" applyFont="1" applyBorder="1" applyAlignment="1">
      <alignment horizontal="center" vertical="center" wrapText="1"/>
    </xf>
    <xf numFmtId="0" fontId="53" fillId="0" borderId="65" xfId="257" applyFont="1" applyBorder="1" applyAlignment="1">
      <alignment horizontal="center" vertical="center" wrapText="1"/>
    </xf>
    <xf numFmtId="44" fontId="54" fillId="0" borderId="19" xfId="258" applyFont="1" applyBorder="1" applyAlignment="1">
      <alignment horizontal="center" vertical="center"/>
    </xf>
    <xf numFmtId="44" fontId="54" fillId="0" borderId="22" xfId="258" applyFont="1" applyBorder="1" applyAlignment="1">
      <alignment horizontal="center" vertical="center"/>
    </xf>
    <xf numFmtId="44" fontId="54" fillId="0" borderId="23" xfId="258" applyFont="1" applyBorder="1" applyAlignment="1">
      <alignment horizontal="center" vertical="center"/>
    </xf>
    <xf numFmtId="4" fontId="8" fillId="25" borderId="29" xfId="135" applyNumberFormat="1" applyFont="1" applyFill="1" applyBorder="1" applyAlignment="1">
      <alignment horizontal="center" vertical="center" wrapText="1"/>
    </xf>
    <xf numFmtId="4" fontId="8" fillId="25" borderId="75" xfId="135" applyNumberFormat="1" applyFont="1" applyFill="1" applyBorder="1" applyAlignment="1">
      <alignment horizontal="center" vertical="center" wrapText="1"/>
    </xf>
    <xf numFmtId="4" fontId="8" fillId="25" borderId="35" xfId="135" applyNumberFormat="1" applyFont="1" applyFill="1" applyBorder="1" applyAlignment="1">
      <alignment horizontal="center" vertical="center" wrapText="1"/>
    </xf>
    <xf numFmtId="4" fontId="8" fillId="25" borderId="74" xfId="135" applyNumberFormat="1" applyFont="1" applyFill="1" applyBorder="1" applyAlignment="1">
      <alignment horizontal="center" vertical="center" wrapText="1"/>
    </xf>
    <xf numFmtId="4" fontId="8" fillId="25" borderId="35" xfId="73" applyNumberFormat="1" applyFont="1" applyFill="1" applyBorder="1" applyAlignment="1">
      <alignment horizontal="center" vertical="center" wrapText="1"/>
    </xf>
    <xf numFmtId="4" fontId="8" fillId="25" borderId="30" xfId="73" applyNumberFormat="1" applyFont="1" applyFill="1" applyBorder="1" applyAlignment="1">
      <alignment horizontal="center" vertical="center" wrapText="1"/>
    </xf>
    <xf numFmtId="0" fontId="8" fillId="25" borderId="32" xfId="135" applyFont="1" applyFill="1" applyBorder="1" applyAlignment="1">
      <alignment horizontal="center" vertical="center" wrapText="1"/>
    </xf>
    <xf numFmtId="0" fontId="8" fillId="25" borderId="92" xfId="135" applyFont="1" applyFill="1" applyBorder="1" applyAlignment="1">
      <alignment horizontal="center" vertical="center" wrapText="1"/>
    </xf>
    <xf numFmtId="0" fontId="8" fillId="0" borderId="29" xfId="126" applyFont="1" applyBorder="1" applyAlignment="1">
      <alignment horizontal="center" vertical="center" wrapText="1"/>
    </xf>
    <xf numFmtId="0" fontId="8" fillId="25" borderId="29" xfId="135" applyFont="1" applyFill="1" applyBorder="1" applyAlignment="1">
      <alignment horizontal="center" vertical="center" wrapText="1"/>
    </xf>
    <xf numFmtId="0" fontId="8" fillId="25" borderId="75" xfId="135" applyFont="1" applyFill="1" applyBorder="1" applyAlignment="1">
      <alignment horizontal="center" vertical="center" wrapText="1"/>
    </xf>
    <xf numFmtId="4" fontId="8" fillId="25" borderId="29" xfId="73" applyNumberFormat="1" applyFont="1" applyFill="1" applyBorder="1" applyAlignment="1">
      <alignment horizontal="center" vertical="center" wrapText="1"/>
    </xf>
    <xf numFmtId="4" fontId="8" fillId="25" borderId="18" xfId="73" applyNumberFormat="1" applyFont="1" applyFill="1" applyBorder="1" applyAlignment="1">
      <alignment horizontal="center" vertical="center" wrapText="1"/>
    </xf>
    <xf numFmtId="0" fontId="8" fillId="0" borderId="18" xfId="0" applyFont="1" applyBorder="1" applyAlignment="1">
      <alignment horizontal="center" vertical="center" wrapText="1"/>
    </xf>
    <xf numFmtId="0" fontId="8" fillId="0" borderId="75" xfId="0" applyFont="1" applyBorder="1" applyAlignment="1">
      <alignment horizontal="center" vertical="center" wrapText="1"/>
    </xf>
    <xf numFmtId="10" fontId="52" fillId="0" borderId="90" xfId="0" applyNumberFormat="1" applyFont="1" applyBorder="1" applyAlignment="1">
      <alignment horizontal="center" vertical="center"/>
    </xf>
    <xf numFmtId="0" fontId="52" fillId="0" borderId="91" xfId="0" applyFont="1" applyBorder="1" applyAlignment="1">
      <alignment horizontal="center" vertical="center"/>
    </xf>
    <xf numFmtId="0" fontId="52" fillId="0" borderId="89" xfId="0" applyFont="1" applyBorder="1" applyAlignment="1">
      <alignment horizontal="center" vertical="center"/>
    </xf>
    <xf numFmtId="0" fontId="8" fillId="25" borderId="29" xfId="73" applyFont="1" applyFill="1" applyBorder="1" applyAlignment="1">
      <alignment horizontal="center" vertical="center" wrapText="1"/>
    </xf>
    <xf numFmtId="0" fontId="8" fillId="25" borderId="18" xfId="73" applyFont="1" applyFill="1" applyBorder="1" applyAlignment="1">
      <alignment horizontal="center" vertical="center" wrapText="1"/>
    </xf>
    <xf numFmtId="0" fontId="8" fillId="25" borderId="32" xfId="73" applyFont="1" applyFill="1" applyBorder="1" applyAlignment="1">
      <alignment horizontal="center" vertical="center" wrapText="1"/>
    </xf>
    <xf numFmtId="0" fontId="8" fillId="25" borderId="33" xfId="73" applyFont="1" applyFill="1" applyBorder="1" applyAlignment="1">
      <alignment horizontal="center" vertical="center" wrapText="1"/>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3" xfId="89" applyFont="1" applyFill="1" applyBorder="1" applyAlignment="1">
      <alignment horizont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3" fontId="40" fillId="0" borderId="19" xfId="34" applyFont="1" applyBorder="1" applyAlignment="1">
      <alignment horizontal="center"/>
    </xf>
    <xf numFmtId="173" fontId="40" fillId="0" borderId="23" xfId="34" applyFont="1" applyBorder="1" applyAlignment="1">
      <alignment horizont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cellXfs>
  <cellStyles count="260">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8" xr:uid="{DAE340B3-858B-40F7-93D3-0AFC35D6D469}"/>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7" xr:uid="{9EC6FB8E-4F23-4E8D-892B-9F46364B3ED7}"/>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9" xr:uid="{F4C42F81-F2CF-4B9E-B3CF-F9F86629193B}"/>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6.xml"/><Relationship Id="rId21" Type="http://schemas.openxmlformats.org/officeDocument/2006/relationships/externalLink" Target="externalLinks/externalLink10.xml"/><Relationship Id="rId42" Type="http://schemas.openxmlformats.org/officeDocument/2006/relationships/externalLink" Target="externalLinks/externalLink31.xml"/><Relationship Id="rId47" Type="http://schemas.openxmlformats.org/officeDocument/2006/relationships/externalLink" Target="externalLinks/externalLink36.xml"/><Relationship Id="rId63" Type="http://schemas.openxmlformats.org/officeDocument/2006/relationships/externalLink" Target="externalLinks/externalLink52.xml"/><Relationship Id="rId68" Type="http://schemas.openxmlformats.org/officeDocument/2006/relationships/externalLink" Target="externalLinks/externalLink57.xml"/><Relationship Id="rId84" Type="http://schemas.openxmlformats.org/officeDocument/2006/relationships/externalLink" Target="externalLinks/externalLink73.xml"/><Relationship Id="rId89" Type="http://schemas.openxmlformats.org/officeDocument/2006/relationships/externalLink" Target="externalLinks/externalLink78.xml"/><Relationship Id="rId112" Type="http://schemas.openxmlformats.org/officeDocument/2006/relationships/externalLink" Target="externalLinks/externalLink101.xml"/><Relationship Id="rId16" Type="http://schemas.openxmlformats.org/officeDocument/2006/relationships/externalLink" Target="externalLinks/externalLink5.xml"/><Relationship Id="rId107" Type="http://schemas.openxmlformats.org/officeDocument/2006/relationships/externalLink" Target="externalLinks/externalLink96.xml"/><Relationship Id="rId11" Type="http://schemas.openxmlformats.org/officeDocument/2006/relationships/worksheet" Target="worksheets/sheet11.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53" Type="http://schemas.openxmlformats.org/officeDocument/2006/relationships/externalLink" Target="externalLinks/externalLink42.xml"/><Relationship Id="rId58" Type="http://schemas.openxmlformats.org/officeDocument/2006/relationships/externalLink" Target="externalLinks/externalLink47.xml"/><Relationship Id="rId74" Type="http://schemas.openxmlformats.org/officeDocument/2006/relationships/externalLink" Target="externalLinks/externalLink63.xml"/><Relationship Id="rId79" Type="http://schemas.openxmlformats.org/officeDocument/2006/relationships/externalLink" Target="externalLinks/externalLink68.xml"/><Relationship Id="rId102" Type="http://schemas.openxmlformats.org/officeDocument/2006/relationships/externalLink" Target="externalLinks/externalLink91.xml"/><Relationship Id="rId123" Type="http://schemas.openxmlformats.org/officeDocument/2006/relationships/externalLink" Target="externalLinks/externalLink112.xml"/><Relationship Id="rId128"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79.xml"/><Relationship Id="rId95" Type="http://schemas.openxmlformats.org/officeDocument/2006/relationships/externalLink" Target="externalLinks/externalLink84.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43" Type="http://schemas.openxmlformats.org/officeDocument/2006/relationships/externalLink" Target="externalLinks/externalLink32.xml"/><Relationship Id="rId48" Type="http://schemas.openxmlformats.org/officeDocument/2006/relationships/externalLink" Target="externalLinks/externalLink37.xml"/><Relationship Id="rId64" Type="http://schemas.openxmlformats.org/officeDocument/2006/relationships/externalLink" Target="externalLinks/externalLink53.xml"/><Relationship Id="rId69" Type="http://schemas.openxmlformats.org/officeDocument/2006/relationships/externalLink" Target="externalLinks/externalLink58.xml"/><Relationship Id="rId113" Type="http://schemas.openxmlformats.org/officeDocument/2006/relationships/externalLink" Target="externalLinks/externalLink102.xml"/><Relationship Id="rId118" Type="http://schemas.openxmlformats.org/officeDocument/2006/relationships/externalLink" Target="externalLinks/externalLink107.xml"/><Relationship Id="rId80" Type="http://schemas.openxmlformats.org/officeDocument/2006/relationships/externalLink" Target="externalLinks/externalLink69.xml"/><Relationship Id="rId85" Type="http://schemas.openxmlformats.org/officeDocument/2006/relationships/externalLink" Target="externalLinks/externalLink74.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59" Type="http://schemas.openxmlformats.org/officeDocument/2006/relationships/externalLink" Target="externalLinks/externalLink48.xml"/><Relationship Id="rId103" Type="http://schemas.openxmlformats.org/officeDocument/2006/relationships/externalLink" Target="externalLinks/externalLink92.xml"/><Relationship Id="rId108" Type="http://schemas.openxmlformats.org/officeDocument/2006/relationships/externalLink" Target="externalLinks/externalLink97.xml"/><Relationship Id="rId124" Type="http://schemas.openxmlformats.org/officeDocument/2006/relationships/externalLink" Target="externalLinks/externalLink113.xml"/><Relationship Id="rId129" Type="http://schemas.openxmlformats.org/officeDocument/2006/relationships/calcChain" Target="calcChain.xml"/><Relationship Id="rId54" Type="http://schemas.openxmlformats.org/officeDocument/2006/relationships/externalLink" Target="externalLinks/externalLink43.xml"/><Relationship Id="rId70" Type="http://schemas.openxmlformats.org/officeDocument/2006/relationships/externalLink" Target="externalLinks/externalLink59.xml"/><Relationship Id="rId75" Type="http://schemas.openxmlformats.org/officeDocument/2006/relationships/externalLink" Target="externalLinks/externalLink64.xml"/><Relationship Id="rId91" Type="http://schemas.openxmlformats.org/officeDocument/2006/relationships/externalLink" Target="externalLinks/externalLink80.xml"/><Relationship Id="rId96" Type="http://schemas.openxmlformats.org/officeDocument/2006/relationships/externalLink" Target="externalLinks/externalLink8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49" Type="http://schemas.openxmlformats.org/officeDocument/2006/relationships/externalLink" Target="externalLinks/externalLink38.xml"/><Relationship Id="rId114" Type="http://schemas.openxmlformats.org/officeDocument/2006/relationships/externalLink" Target="externalLinks/externalLink103.xml"/><Relationship Id="rId119" Type="http://schemas.openxmlformats.org/officeDocument/2006/relationships/externalLink" Target="externalLinks/externalLink108.xml"/><Relationship Id="rId44" Type="http://schemas.openxmlformats.org/officeDocument/2006/relationships/externalLink" Target="externalLinks/externalLink33.xml"/><Relationship Id="rId60" Type="http://schemas.openxmlformats.org/officeDocument/2006/relationships/externalLink" Target="externalLinks/externalLink49.xml"/><Relationship Id="rId65" Type="http://schemas.openxmlformats.org/officeDocument/2006/relationships/externalLink" Target="externalLinks/externalLink54.xml"/><Relationship Id="rId81" Type="http://schemas.openxmlformats.org/officeDocument/2006/relationships/externalLink" Target="externalLinks/externalLink70.xml"/><Relationship Id="rId86" Type="http://schemas.openxmlformats.org/officeDocument/2006/relationships/externalLink" Target="externalLinks/externalLink75.xml"/><Relationship Id="rId130" Type="http://schemas.openxmlformats.org/officeDocument/2006/relationships/customXml" Target="../customXml/item1.xml"/><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39" Type="http://schemas.openxmlformats.org/officeDocument/2006/relationships/externalLink" Target="externalLinks/externalLink28.xml"/><Relationship Id="rId109" Type="http://schemas.openxmlformats.org/officeDocument/2006/relationships/externalLink" Target="externalLinks/externalLink98.xml"/><Relationship Id="rId34" Type="http://schemas.openxmlformats.org/officeDocument/2006/relationships/externalLink" Target="externalLinks/externalLink23.xml"/><Relationship Id="rId50" Type="http://schemas.openxmlformats.org/officeDocument/2006/relationships/externalLink" Target="externalLinks/externalLink39.xml"/><Relationship Id="rId55" Type="http://schemas.openxmlformats.org/officeDocument/2006/relationships/externalLink" Target="externalLinks/externalLink44.xml"/><Relationship Id="rId76" Type="http://schemas.openxmlformats.org/officeDocument/2006/relationships/externalLink" Target="externalLinks/externalLink65.xml"/><Relationship Id="rId97" Type="http://schemas.openxmlformats.org/officeDocument/2006/relationships/externalLink" Target="externalLinks/externalLink86.xml"/><Relationship Id="rId104" Type="http://schemas.openxmlformats.org/officeDocument/2006/relationships/externalLink" Target="externalLinks/externalLink93.xml"/><Relationship Id="rId120" Type="http://schemas.openxmlformats.org/officeDocument/2006/relationships/externalLink" Target="externalLinks/externalLink109.xml"/><Relationship Id="rId125" Type="http://schemas.openxmlformats.org/officeDocument/2006/relationships/externalLink" Target="externalLinks/externalLink114.xml"/><Relationship Id="rId7" Type="http://schemas.openxmlformats.org/officeDocument/2006/relationships/worksheet" Target="worksheets/sheet7.xml"/><Relationship Id="rId71" Type="http://schemas.openxmlformats.org/officeDocument/2006/relationships/externalLink" Target="externalLinks/externalLink60.xml"/><Relationship Id="rId92" Type="http://schemas.openxmlformats.org/officeDocument/2006/relationships/externalLink" Target="externalLinks/externalLink81.xml"/><Relationship Id="rId2" Type="http://schemas.openxmlformats.org/officeDocument/2006/relationships/worksheet" Target="worksheets/sheet2.xml"/><Relationship Id="rId29" Type="http://schemas.openxmlformats.org/officeDocument/2006/relationships/externalLink" Target="externalLinks/externalLink18.xml"/><Relationship Id="rId24" Type="http://schemas.openxmlformats.org/officeDocument/2006/relationships/externalLink" Target="externalLinks/externalLink13.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66" Type="http://schemas.openxmlformats.org/officeDocument/2006/relationships/externalLink" Target="externalLinks/externalLink55.xml"/><Relationship Id="rId87" Type="http://schemas.openxmlformats.org/officeDocument/2006/relationships/externalLink" Target="externalLinks/externalLink76.xml"/><Relationship Id="rId110" Type="http://schemas.openxmlformats.org/officeDocument/2006/relationships/externalLink" Target="externalLinks/externalLink99.xml"/><Relationship Id="rId115" Type="http://schemas.openxmlformats.org/officeDocument/2006/relationships/externalLink" Target="externalLinks/externalLink104.xml"/><Relationship Id="rId131" Type="http://schemas.openxmlformats.org/officeDocument/2006/relationships/customXml" Target="../customXml/item2.xml"/><Relationship Id="rId61" Type="http://schemas.openxmlformats.org/officeDocument/2006/relationships/externalLink" Target="externalLinks/externalLink50.xml"/><Relationship Id="rId82" Type="http://schemas.openxmlformats.org/officeDocument/2006/relationships/externalLink" Target="externalLinks/externalLink71.xml"/><Relationship Id="rId19" Type="http://schemas.openxmlformats.org/officeDocument/2006/relationships/externalLink" Target="externalLinks/externalLink8.xml"/><Relationship Id="rId14" Type="http://schemas.openxmlformats.org/officeDocument/2006/relationships/externalLink" Target="externalLinks/externalLink3.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56" Type="http://schemas.openxmlformats.org/officeDocument/2006/relationships/externalLink" Target="externalLinks/externalLink45.xml"/><Relationship Id="rId77" Type="http://schemas.openxmlformats.org/officeDocument/2006/relationships/externalLink" Target="externalLinks/externalLink66.xml"/><Relationship Id="rId100" Type="http://schemas.openxmlformats.org/officeDocument/2006/relationships/externalLink" Target="externalLinks/externalLink89.xml"/><Relationship Id="rId105" Type="http://schemas.openxmlformats.org/officeDocument/2006/relationships/externalLink" Target="externalLinks/externalLink94.xml"/><Relationship Id="rId12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40.xml"/><Relationship Id="rId72" Type="http://schemas.openxmlformats.org/officeDocument/2006/relationships/externalLink" Target="externalLinks/externalLink61.xml"/><Relationship Id="rId93" Type="http://schemas.openxmlformats.org/officeDocument/2006/relationships/externalLink" Target="externalLinks/externalLink82.xml"/><Relationship Id="rId98" Type="http://schemas.openxmlformats.org/officeDocument/2006/relationships/externalLink" Target="externalLinks/externalLink87.xml"/><Relationship Id="rId121" Type="http://schemas.openxmlformats.org/officeDocument/2006/relationships/externalLink" Target="externalLinks/externalLink110.xml"/><Relationship Id="rId3" Type="http://schemas.openxmlformats.org/officeDocument/2006/relationships/worksheet" Target="worksheets/sheet3.xml"/><Relationship Id="rId25" Type="http://schemas.openxmlformats.org/officeDocument/2006/relationships/externalLink" Target="externalLinks/externalLink14.xml"/><Relationship Id="rId46" Type="http://schemas.openxmlformats.org/officeDocument/2006/relationships/externalLink" Target="externalLinks/externalLink35.xml"/><Relationship Id="rId67" Type="http://schemas.openxmlformats.org/officeDocument/2006/relationships/externalLink" Target="externalLinks/externalLink56.xml"/><Relationship Id="rId116" Type="http://schemas.openxmlformats.org/officeDocument/2006/relationships/externalLink" Target="externalLinks/externalLink105.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62" Type="http://schemas.openxmlformats.org/officeDocument/2006/relationships/externalLink" Target="externalLinks/externalLink51.xml"/><Relationship Id="rId83" Type="http://schemas.openxmlformats.org/officeDocument/2006/relationships/externalLink" Target="externalLinks/externalLink72.xml"/><Relationship Id="rId88" Type="http://schemas.openxmlformats.org/officeDocument/2006/relationships/externalLink" Target="externalLinks/externalLink77.xml"/><Relationship Id="rId111" Type="http://schemas.openxmlformats.org/officeDocument/2006/relationships/externalLink" Target="externalLinks/externalLink100.xml"/><Relationship Id="rId132" Type="http://schemas.openxmlformats.org/officeDocument/2006/relationships/customXml" Target="../customXml/item3.xml"/><Relationship Id="rId15" Type="http://schemas.openxmlformats.org/officeDocument/2006/relationships/externalLink" Target="externalLinks/externalLink4.xml"/><Relationship Id="rId36" Type="http://schemas.openxmlformats.org/officeDocument/2006/relationships/externalLink" Target="externalLinks/externalLink25.xml"/><Relationship Id="rId57" Type="http://schemas.openxmlformats.org/officeDocument/2006/relationships/externalLink" Target="externalLinks/externalLink46.xml"/><Relationship Id="rId106" Type="http://schemas.openxmlformats.org/officeDocument/2006/relationships/externalLink" Target="externalLinks/externalLink95.xml"/><Relationship Id="rId12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externalLink" Target="externalLinks/externalLink20.xml"/><Relationship Id="rId52" Type="http://schemas.openxmlformats.org/officeDocument/2006/relationships/externalLink" Target="externalLinks/externalLink41.xml"/><Relationship Id="rId73" Type="http://schemas.openxmlformats.org/officeDocument/2006/relationships/externalLink" Target="externalLinks/externalLink62.xml"/><Relationship Id="rId78" Type="http://schemas.openxmlformats.org/officeDocument/2006/relationships/externalLink" Target="externalLinks/externalLink67.xml"/><Relationship Id="rId94" Type="http://schemas.openxmlformats.org/officeDocument/2006/relationships/externalLink" Target="externalLinks/externalLink83.xml"/><Relationship Id="rId99" Type="http://schemas.openxmlformats.org/officeDocument/2006/relationships/externalLink" Target="externalLinks/externalLink88.xml"/><Relationship Id="rId101" Type="http://schemas.openxmlformats.org/officeDocument/2006/relationships/externalLink" Target="externalLinks/externalLink90.xml"/><Relationship Id="rId122" Type="http://schemas.openxmlformats.org/officeDocument/2006/relationships/externalLink" Target="externalLinks/externalLink111.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5.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_xlchart.v1.0</cx:f>
      </cx:strDim>
      <cx:numDim type="val">
        <cx:f>_xlchart.v1.1</cx:f>
      </cx:numDim>
    </cx:data>
    <cx:data id="1">
      <cx:strDim type="cat">
        <cx:f>_xlchart.v1.0</cx:f>
      </cx:strDim>
      <cx:numDim type="val">
        <cx:f>_xlchart.v1.2</cx:f>
      </cx:numDim>
    </cx:data>
  </cx:chartData>
  <cx:chart>
    <cx:plotArea>
      <cx:plotAreaRegion>
        <cx:series layoutId="clusteredColumn" uniqueId="{295805B2-69B1-4757-BA02-B52129357BA6}" formatIdx="0">
          <cx:dataId val="0"/>
          <cx:layoutPr>
            <cx:aggregation/>
          </cx:layoutPr>
          <cx:axisId val="1"/>
        </cx:series>
        <cx:series layoutId="paretoLine" ownerIdx="0" uniqueId="{40854767-B476-4DE1-A936-7F6AA2C7A5E2}" formatIdx="1">
          <cx:axisId val="2"/>
        </cx:series>
        <cx:series layoutId="clusteredColumn" hidden="1" uniqueId="{7A66A41E-7CE7-4C2B-AE38-843158D4A4D0}" formatIdx="2">
          <cx:dataId val="1"/>
          <cx:layoutPr>
            <cx:aggregation/>
          </cx:layoutPr>
          <cx:axisId val="1"/>
        </cx:series>
        <cx:series layoutId="paretoLine" ownerIdx="2" uniqueId="{5FFB105F-08E3-4A98-BB6C-A95ECB00319C}" formatIdx="3">
          <cx:axisId val="2"/>
        </cx:series>
      </cx:plotAreaRegion>
      <cx:axis id="0">
        <cx:catScaling gapWidth="0"/>
        <cx:tickLabels/>
      </cx:axis>
      <cx:axis id="1">
        <cx:valScaling/>
        <cx:majorGridlines/>
        <cx:tickLabels/>
      </cx:axis>
      <cx:axis id="2">
        <cx:valScaling max="1" min="0"/>
        <cx:units unit="percentage"/>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microsoft.com/office/2014/relationships/chartEx" Target="../charts/chartEx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55</xdr:row>
      <xdr:rowOff>144780</xdr:rowOff>
    </xdr:from>
    <xdr:to>
      <xdr:col>9</xdr:col>
      <xdr:colOff>589179</xdr:colOff>
      <xdr:row>73</xdr:row>
      <xdr:rowOff>67789</xdr:rowOff>
    </xdr:to>
    <xdr:pic>
      <xdr:nvPicPr>
        <xdr:cNvPr id="2" name="Imagen 1">
          <a:extLst>
            <a:ext uri="{FF2B5EF4-FFF2-40B4-BE49-F238E27FC236}">
              <a16:creationId xmlns:a16="http://schemas.microsoft.com/office/drawing/2014/main" id="{D164CC41-7FA6-4DAC-8A65-F7E76AC8372A}"/>
            </a:ext>
          </a:extLst>
        </xdr:cNvPr>
        <xdr:cNvPicPr>
          <a:picLocks noChangeAspect="1"/>
        </xdr:cNvPicPr>
      </xdr:nvPicPr>
      <xdr:blipFill>
        <a:blip xmlns:r="http://schemas.openxmlformats.org/officeDocument/2006/relationships" r:embed="rId1"/>
        <a:stretch>
          <a:fillRect/>
        </a:stretch>
      </xdr:blipFill>
      <xdr:spPr>
        <a:xfrm>
          <a:off x="0" y="11489055"/>
          <a:ext cx="7409079" cy="3513934"/>
        </a:xfrm>
        <a:prstGeom prst="rect">
          <a:avLst/>
        </a:prstGeom>
      </xdr:spPr>
    </xdr:pic>
    <xdr:clientData/>
  </xdr:twoCellAnchor>
  <xdr:twoCellAnchor editAs="oneCell">
    <xdr:from>
      <xdr:col>0</xdr:col>
      <xdr:colOff>50639</xdr:colOff>
      <xdr:row>74</xdr:row>
      <xdr:rowOff>7620</xdr:rowOff>
    </xdr:from>
    <xdr:to>
      <xdr:col>9</xdr:col>
      <xdr:colOff>165069</xdr:colOff>
      <xdr:row>92</xdr:row>
      <xdr:rowOff>58118</xdr:rowOff>
    </xdr:to>
    <xdr:pic>
      <xdr:nvPicPr>
        <xdr:cNvPr id="3" name="Imagen 2">
          <a:extLst>
            <a:ext uri="{FF2B5EF4-FFF2-40B4-BE49-F238E27FC236}">
              <a16:creationId xmlns:a16="http://schemas.microsoft.com/office/drawing/2014/main" id="{A40AD17D-37D6-4BCA-B6A4-360E66F3BDF0}"/>
            </a:ext>
          </a:extLst>
        </xdr:cNvPr>
        <xdr:cNvPicPr>
          <a:picLocks noChangeAspect="1"/>
        </xdr:cNvPicPr>
      </xdr:nvPicPr>
      <xdr:blipFill>
        <a:blip xmlns:r="http://schemas.openxmlformats.org/officeDocument/2006/relationships" r:embed="rId2"/>
        <a:stretch>
          <a:fillRect/>
        </a:stretch>
      </xdr:blipFill>
      <xdr:spPr>
        <a:xfrm>
          <a:off x="50639" y="15142845"/>
          <a:ext cx="6934330" cy="365094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58</xdr:row>
      <xdr:rowOff>106680</xdr:rowOff>
    </xdr:from>
    <xdr:to>
      <xdr:col>13</xdr:col>
      <xdr:colOff>302202</xdr:colOff>
      <xdr:row>88</xdr:row>
      <xdr:rowOff>79208</xdr:rowOff>
    </xdr:to>
    <xdr:pic>
      <xdr:nvPicPr>
        <xdr:cNvPr id="2" name="Imagen 1">
          <a:extLst>
            <a:ext uri="{FF2B5EF4-FFF2-40B4-BE49-F238E27FC236}">
              <a16:creationId xmlns:a16="http://schemas.microsoft.com/office/drawing/2014/main" id="{FB481206-1500-419E-8E30-EA99BB9F2B1B}"/>
            </a:ext>
          </a:extLst>
        </xdr:cNvPr>
        <xdr:cNvPicPr>
          <a:picLocks noChangeAspect="1"/>
        </xdr:cNvPicPr>
      </xdr:nvPicPr>
      <xdr:blipFill>
        <a:blip xmlns:r="http://schemas.openxmlformats.org/officeDocument/2006/relationships" r:embed="rId1"/>
        <a:stretch>
          <a:fillRect/>
        </a:stretch>
      </xdr:blipFill>
      <xdr:spPr>
        <a:xfrm>
          <a:off x="0" y="12365355"/>
          <a:ext cx="9989127" cy="597327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60960</xdr:colOff>
      <xdr:row>56</xdr:row>
      <xdr:rowOff>0</xdr:rowOff>
    </xdr:from>
    <xdr:to>
      <xdr:col>14</xdr:col>
      <xdr:colOff>94119</xdr:colOff>
      <xdr:row>85</xdr:row>
      <xdr:rowOff>113495</xdr:rowOff>
    </xdr:to>
    <xdr:pic>
      <xdr:nvPicPr>
        <xdr:cNvPr id="2" name="Imagen 1">
          <a:extLst>
            <a:ext uri="{FF2B5EF4-FFF2-40B4-BE49-F238E27FC236}">
              <a16:creationId xmlns:a16="http://schemas.microsoft.com/office/drawing/2014/main" id="{6DFB9B6C-0FAA-4F54-BE59-E8F8F7DF6D1F}"/>
            </a:ext>
          </a:extLst>
        </xdr:cNvPr>
        <xdr:cNvPicPr>
          <a:picLocks noChangeAspect="1"/>
        </xdr:cNvPicPr>
      </xdr:nvPicPr>
      <xdr:blipFill>
        <a:blip xmlns:r="http://schemas.openxmlformats.org/officeDocument/2006/relationships" r:embed="rId1"/>
        <a:stretch>
          <a:fillRect/>
        </a:stretch>
      </xdr:blipFill>
      <xdr:spPr>
        <a:xfrm>
          <a:off x="60960" y="11572875"/>
          <a:ext cx="10024884" cy="59142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60960</xdr:colOff>
      <xdr:row>56</xdr:row>
      <xdr:rowOff>0</xdr:rowOff>
    </xdr:from>
    <xdr:to>
      <xdr:col>14</xdr:col>
      <xdr:colOff>94119</xdr:colOff>
      <xdr:row>85</xdr:row>
      <xdr:rowOff>113495</xdr:rowOff>
    </xdr:to>
    <xdr:pic>
      <xdr:nvPicPr>
        <xdr:cNvPr id="2" name="Imagen 1">
          <a:extLst>
            <a:ext uri="{FF2B5EF4-FFF2-40B4-BE49-F238E27FC236}">
              <a16:creationId xmlns:a16="http://schemas.microsoft.com/office/drawing/2014/main" id="{95743435-3BD7-44E2-89C1-848940382607}"/>
            </a:ext>
          </a:extLst>
        </xdr:cNvPr>
        <xdr:cNvPicPr>
          <a:picLocks noChangeAspect="1"/>
        </xdr:cNvPicPr>
      </xdr:nvPicPr>
      <xdr:blipFill>
        <a:blip xmlns:r="http://schemas.openxmlformats.org/officeDocument/2006/relationships" r:embed="rId1"/>
        <a:stretch>
          <a:fillRect/>
        </a:stretch>
      </xdr:blipFill>
      <xdr:spPr>
        <a:xfrm>
          <a:off x="60960" y="11572875"/>
          <a:ext cx="10024884" cy="5914220"/>
        </a:xfrm>
        <a:prstGeom prst="rect">
          <a:avLst/>
        </a:prstGeom>
      </xdr:spPr>
    </xdr:pic>
    <xdr:clientData/>
  </xdr:twoCellAnchor>
  <xdr:twoCellAnchor editAs="oneCell">
    <xdr:from>
      <xdr:col>14</xdr:col>
      <xdr:colOff>388620</xdr:colOff>
      <xdr:row>0</xdr:row>
      <xdr:rowOff>0</xdr:rowOff>
    </xdr:from>
    <xdr:to>
      <xdr:col>24</xdr:col>
      <xdr:colOff>135789</xdr:colOff>
      <xdr:row>17</xdr:row>
      <xdr:rowOff>14449</xdr:rowOff>
    </xdr:to>
    <xdr:pic>
      <xdr:nvPicPr>
        <xdr:cNvPr id="3" name="Imagen 2">
          <a:extLst>
            <a:ext uri="{FF2B5EF4-FFF2-40B4-BE49-F238E27FC236}">
              <a16:creationId xmlns:a16="http://schemas.microsoft.com/office/drawing/2014/main" id="{6B524349-76AD-4CCB-A0D7-4B25BF4E048F}"/>
            </a:ext>
          </a:extLst>
        </xdr:cNvPr>
        <xdr:cNvPicPr>
          <a:picLocks noChangeAspect="1"/>
        </xdr:cNvPicPr>
      </xdr:nvPicPr>
      <xdr:blipFill>
        <a:blip xmlns:r="http://schemas.openxmlformats.org/officeDocument/2006/relationships" r:embed="rId2"/>
        <a:stretch>
          <a:fillRect/>
        </a:stretch>
      </xdr:blipFill>
      <xdr:spPr>
        <a:xfrm>
          <a:off x="10380345" y="0"/>
          <a:ext cx="7367169" cy="35577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60960</xdr:colOff>
      <xdr:row>56</xdr:row>
      <xdr:rowOff>0</xdr:rowOff>
    </xdr:from>
    <xdr:to>
      <xdr:col>14</xdr:col>
      <xdr:colOff>94119</xdr:colOff>
      <xdr:row>85</xdr:row>
      <xdr:rowOff>113495</xdr:rowOff>
    </xdr:to>
    <xdr:pic>
      <xdr:nvPicPr>
        <xdr:cNvPr id="2" name="Imagen 1">
          <a:extLst>
            <a:ext uri="{FF2B5EF4-FFF2-40B4-BE49-F238E27FC236}">
              <a16:creationId xmlns:a16="http://schemas.microsoft.com/office/drawing/2014/main" id="{F2BAA526-E643-4F1A-A841-DA0CCD9EDFD8}"/>
            </a:ext>
          </a:extLst>
        </xdr:cNvPr>
        <xdr:cNvPicPr>
          <a:picLocks noChangeAspect="1"/>
        </xdr:cNvPicPr>
      </xdr:nvPicPr>
      <xdr:blipFill>
        <a:blip xmlns:r="http://schemas.openxmlformats.org/officeDocument/2006/relationships" r:embed="rId1"/>
        <a:stretch>
          <a:fillRect/>
        </a:stretch>
      </xdr:blipFill>
      <xdr:spPr>
        <a:xfrm>
          <a:off x="60960" y="11572875"/>
          <a:ext cx="10024884" cy="5914220"/>
        </a:xfrm>
        <a:prstGeom prst="rect">
          <a:avLst/>
        </a:prstGeom>
      </xdr:spPr>
    </xdr:pic>
    <xdr:clientData/>
  </xdr:twoCellAnchor>
  <xdr:twoCellAnchor editAs="oneCell">
    <xdr:from>
      <xdr:col>14</xdr:col>
      <xdr:colOff>388620</xdr:colOff>
      <xdr:row>0</xdr:row>
      <xdr:rowOff>0</xdr:rowOff>
    </xdr:from>
    <xdr:to>
      <xdr:col>24</xdr:col>
      <xdr:colOff>135789</xdr:colOff>
      <xdr:row>17</xdr:row>
      <xdr:rowOff>14449</xdr:rowOff>
    </xdr:to>
    <xdr:pic>
      <xdr:nvPicPr>
        <xdr:cNvPr id="3" name="Imagen 2">
          <a:extLst>
            <a:ext uri="{FF2B5EF4-FFF2-40B4-BE49-F238E27FC236}">
              <a16:creationId xmlns:a16="http://schemas.microsoft.com/office/drawing/2014/main" id="{A6D2ECFE-900A-4DE8-80CB-334C2BBDE494}"/>
            </a:ext>
          </a:extLst>
        </xdr:cNvPr>
        <xdr:cNvPicPr>
          <a:picLocks noChangeAspect="1"/>
        </xdr:cNvPicPr>
      </xdr:nvPicPr>
      <xdr:blipFill>
        <a:blip xmlns:r="http://schemas.openxmlformats.org/officeDocument/2006/relationships" r:embed="rId2"/>
        <a:stretch>
          <a:fillRect/>
        </a:stretch>
      </xdr:blipFill>
      <xdr:spPr>
        <a:xfrm>
          <a:off x="10380345" y="0"/>
          <a:ext cx="7367169" cy="355774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213360</xdr:colOff>
      <xdr:row>9</xdr:row>
      <xdr:rowOff>76200</xdr:rowOff>
    </xdr:from>
    <xdr:to>
      <xdr:col>21</xdr:col>
      <xdr:colOff>392027</xdr:colOff>
      <xdr:row>26</xdr:row>
      <xdr:rowOff>298116</xdr:rowOff>
    </xdr:to>
    <xdr:pic>
      <xdr:nvPicPr>
        <xdr:cNvPr id="2" name="Imagen 1">
          <a:extLst>
            <a:ext uri="{FF2B5EF4-FFF2-40B4-BE49-F238E27FC236}">
              <a16:creationId xmlns:a16="http://schemas.microsoft.com/office/drawing/2014/main" id="{DD1EE048-CC0E-4888-9C74-71288D19DDA6}"/>
            </a:ext>
          </a:extLst>
        </xdr:cNvPr>
        <xdr:cNvPicPr>
          <a:picLocks noChangeAspect="1"/>
        </xdr:cNvPicPr>
      </xdr:nvPicPr>
      <xdr:blipFill>
        <a:blip xmlns:r="http://schemas.openxmlformats.org/officeDocument/2006/relationships" r:embed="rId1"/>
        <a:stretch>
          <a:fillRect/>
        </a:stretch>
      </xdr:blipFill>
      <xdr:spPr>
        <a:xfrm>
          <a:off x="10205085" y="1781175"/>
          <a:ext cx="5512667" cy="3841416"/>
        </a:xfrm>
        <a:prstGeom prst="rect">
          <a:avLst/>
        </a:prstGeom>
      </xdr:spPr>
    </xdr:pic>
    <xdr:clientData/>
  </xdr:twoCellAnchor>
  <xdr:twoCellAnchor editAs="oneCell">
    <xdr:from>
      <xdr:col>14</xdr:col>
      <xdr:colOff>258210</xdr:colOff>
      <xdr:row>27</xdr:row>
      <xdr:rowOff>160020</xdr:rowOff>
    </xdr:from>
    <xdr:to>
      <xdr:col>21</xdr:col>
      <xdr:colOff>366064</xdr:colOff>
      <xdr:row>45</xdr:row>
      <xdr:rowOff>98017</xdr:rowOff>
    </xdr:to>
    <xdr:pic>
      <xdr:nvPicPr>
        <xdr:cNvPr id="3" name="Imagen 2">
          <a:extLst>
            <a:ext uri="{FF2B5EF4-FFF2-40B4-BE49-F238E27FC236}">
              <a16:creationId xmlns:a16="http://schemas.microsoft.com/office/drawing/2014/main" id="{C188CB5E-0F75-451B-8433-02BC2A76D177}"/>
            </a:ext>
          </a:extLst>
        </xdr:cNvPr>
        <xdr:cNvPicPr>
          <a:picLocks noChangeAspect="1"/>
        </xdr:cNvPicPr>
      </xdr:nvPicPr>
      <xdr:blipFill>
        <a:blip xmlns:r="http://schemas.openxmlformats.org/officeDocument/2006/relationships" r:embed="rId2"/>
        <a:stretch>
          <a:fillRect/>
        </a:stretch>
      </xdr:blipFill>
      <xdr:spPr>
        <a:xfrm>
          <a:off x="10249935" y="5865495"/>
          <a:ext cx="5441854" cy="37194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25</xdr:col>
      <xdr:colOff>209549</xdr:colOff>
      <xdr:row>1</xdr:row>
      <xdr:rowOff>238124</xdr:rowOff>
    </xdr:from>
    <xdr:to>
      <xdr:col>37</xdr:col>
      <xdr:colOff>228600</xdr:colOff>
      <xdr:row>14</xdr:row>
      <xdr:rowOff>38100</xdr:rowOff>
    </xdr:to>
    <mc:AlternateContent xmlns:mc="http://schemas.openxmlformats.org/markup-compatibility/2006">
      <mc:Choice xmlns:cx1="http://schemas.microsoft.com/office/drawing/2015/9/8/chartex" Requires="cx1">
        <xdr:graphicFrame macro="">
          <xdr:nvGraphicFramePr>
            <xdr:cNvPr id="2" name="Gráfico 1">
              <a:extLst>
                <a:ext uri="{FF2B5EF4-FFF2-40B4-BE49-F238E27FC236}">
                  <a16:creationId xmlns:a16="http://schemas.microsoft.com/office/drawing/2014/main" id="{624E6646-4954-8C5E-A148-B42E361659B6}"/>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24031574" y="380999"/>
              <a:ext cx="11725276" cy="5381626"/>
            </a:xfrm>
            <a:prstGeom prst="rect">
              <a:avLst/>
            </a:prstGeom>
            <a:solidFill>
              <a:prstClr val="white"/>
            </a:solidFill>
            <a:ln w="1">
              <a:solidFill>
                <a:prstClr val="green"/>
              </a:solidFill>
            </a:ln>
          </xdr:spPr>
          <xdr:txBody>
            <a:bodyPr vertOverflow="clip" horzOverflow="clip"/>
            <a:lstStyle/>
            <a:p>
              <a:r>
                <a:rPr lang="es-CO" sz="1100"/>
                <a:t>Este gráfico no está disponible en su versión de Excel.
Si edita esta forma o guarda el libro en un formato de archivo diferente, el gráfico no se podrá utilizar.</a:t>
              </a:r>
            </a:p>
          </xdr:txBody>
        </xdr:sp>
      </mc:Fallback>
    </mc:AlternateContent>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MDC-1 COLOCACION "/>
      <sheetName val="D-20 COLOCACION "/>
      <sheetName val="TRANSPORTE MEZCLA ASFALTICA"/>
      <sheetName val="Fresado"/>
      <sheetName val="EXT microagomerado"/>
      <sheetName val="Hoja5"/>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Causa Posible"/>
      <sheetName val="Accidentalidad"/>
      <sheetName val="TARIFAS MATERIALES"/>
      <sheetName val="TARIFAS EQUIPOS "/>
      <sheetName val="TARIFA SALARIOS"/>
      <sheetName val="PRES"/>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2"/>
      <sheetName val="Transportes"/>
      <sheetName val="Indicadores Y Listas"/>
      <sheetName val="Grafico Avance"/>
      <sheetName val="ó&gt;?_x0001_???j0$?#???j.$?#???L_x0012_Óu????"/>
      <sheetName val="AMOBLAMINETO"/>
      <sheetName val="LISTA"/>
      <sheetName val="BASE DE DATOS DE PRECIOS"/>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ó&gt;"/>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_x0000_㈀㰰⌀_x0000_㈀㰮⌀_x0000_䰀଒v_x0000__x0000__x0000_頀"/>
      <sheetName val="&quot;PAGA&quot;"/>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SUMOS"/>
      <sheetName val="EQUIPOS"/>
      <sheetName val="TRANS"/>
      <sheetName val="CUADRI"/>
      <sheetName val="EQUI"/>
      <sheetName val="resum96"/>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Skid Lifting Lug"/>
      <sheetName val="CABLE CONTROL"/>
      <sheetName val="Datos_CO"/>
      <sheetName val="CCONC"/>
      <sheetName val="ACTA PROVEEDORES"/>
      <sheetName val="ACTA INICIO"/>
      <sheetName val="ACTA PARCIAL"/>
      <sheetName val="ACTA TERMINACION"/>
      <sheetName val="EMPRES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LACION DE PRECIOS"/>
      <sheetName val="ACTA 5"/>
      <sheetName val="MODIF. 2"/>
      <sheetName val="MODIF. 3"/>
      <sheetName val="cant"/>
      <sheetName val="par mar19"/>
      <sheetName val="par"/>
      <sheetName val="Programacion"/>
      <sheetName val="PSM Monthly"/>
      <sheetName val="BQMPALOC"/>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ACTA No.5"/>
      <sheetName val="IV. MANO DE OBRA AIU"/>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Equipo_Menor"/>
      <sheetName val="ALQUILADO_F-7857-308_"/>
      <sheetName val="Real_Para_tarifas"/>
      <sheetName val="Causa_Posible"/>
      <sheetName val="Base_de_Datos"/>
      <sheetName val="Elementos_Involucrados"/>
      <sheetName val="CRA_MODI"/>
      <sheetName val="PRESUPUESTOS-REV1.xls"/>
      <sheetName val="Resistividad "/>
      <sheetName val="REAJUSTESACTA1PROVI"/>
      <sheetName val="DUB-823"/>
      <sheetName val="GPI 526"/>
      <sheetName val="SKJ452"/>
      <sheetName val="ITA878"/>
      <sheetName val="AEA-944"/>
      <sheetName val="XXJ617"/>
      <sheetName val="SNG_855"/>
      <sheetName val="VEA 374"/>
      <sheetName val="HFB024"/>
      <sheetName val="PAJ825"/>
      <sheetName val="HER"/>
      <sheetName val="MAT"/>
      <sheetName val="PER"/>
      <sheetName val="Mensilizzato"/>
      <sheetName val="Lista_ICCU"/>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Patrimonio_neto_personal"/>
      <sheetName val="Paral__1"/>
      <sheetName val="Paral__2"/>
      <sheetName val="Paral__3"/>
      <sheetName val="Paral_4"/>
      <sheetName val="Avan_Var"/>
      <sheetName val="Avan_UF1"/>
      <sheetName val="Avan_UF2"/>
      <sheetName val="Avan_UF3"/>
      <sheetName val="Avan_UF4_"/>
      <sheetName val="Plan_de_Obras"/>
      <sheetName val="Hoja_2"/>
      <sheetName val="for2-consor"/>
      <sheetName val="PRESUPUESTO V5"/>
      <sheetName val="1. Preliminares"/>
      <sheetName val="2. Demoliciones"/>
      <sheetName val="3. Elementos y Estructuras"/>
      <sheetName val="4. HVAC"/>
      <sheetName val="8. Recubrimientos y Acabados"/>
      <sheetName val="9. Otros"/>
      <sheetName val="10. Tramites y Licencias"/>
      <sheetName val="CANT OBRA"/>
      <sheetName val="G.G"/>
      <sheetName val="FICHA EBI 1 de 6 "/>
      <sheetName val="otro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ó&gt;_x0000__x0001__x0000__x0000_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efreshError="1"/>
      <sheetData sheetId="759" refreshError="1"/>
      <sheetData sheetId="760" refreshError="1"/>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efreshError="1"/>
      <sheetData sheetId="877" refreshError="1"/>
      <sheetData sheetId="878" refreshError="1"/>
      <sheetData sheetId="879" refreshError="1"/>
      <sheetData sheetId="880" refreshError="1"/>
      <sheetData sheetId="881" refreshError="1"/>
      <sheetData sheetId="882" refreshError="1"/>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ow r="2">
          <cell r="A2">
            <v>0</v>
          </cell>
        </row>
      </sheetData>
      <sheetData sheetId="1047">
        <row r="2">
          <cell r="A2">
            <v>0</v>
          </cell>
        </row>
      </sheetData>
      <sheetData sheetId="1048">
        <row r="2">
          <cell r="A2">
            <v>0</v>
          </cell>
        </row>
      </sheetData>
      <sheetData sheetId="1049">
        <row r="2">
          <cell r="A2">
            <v>0</v>
          </cell>
        </row>
      </sheetData>
      <sheetData sheetId="1050" refreshError="1"/>
      <sheetData sheetId="1051">
        <row r="2">
          <cell r="A2">
            <v>0</v>
          </cell>
        </row>
      </sheetData>
      <sheetData sheetId="1052">
        <row r="2">
          <cell r="A2">
            <v>0</v>
          </cell>
        </row>
      </sheetData>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efreshError="1"/>
      <sheetData sheetId="1070" refreshError="1"/>
      <sheetData sheetId="1071" refreshError="1"/>
      <sheetData sheetId="1072" refreshError="1"/>
      <sheetData sheetId="1073" refreshError="1"/>
      <sheetData sheetId="1074">
        <row r="2">
          <cell r="A2">
            <v>0</v>
          </cell>
        </row>
      </sheetData>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efreshError="1"/>
      <sheetData sheetId="1699" refreshError="1"/>
      <sheetData sheetId="1700" refreshError="1"/>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efreshError="1"/>
      <sheetData sheetId="1713" refreshError="1"/>
      <sheetData sheetId="1714">
        <row r="2">
          <cell r="A2">
            <v>0</v>
          </cell>
        </row>
      </sheetData>
      <sheetData sheetId="1715">
        <row r="2">
          <cell r="A2">
            <v>0</v>
          </cell>
        </row>
      </sheetData>
      <sheetData sheetId="1716" refreshError="1"/>
      <sheetData sheetId="1717" refreshError="1"/>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efreshError="1"/>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sheetData sheetId="2563"/>
      <sheetData sheetId="2564"/>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sheetData sheetId="3241"/>
      <sheetData sheetId="3242"/>
      <sheetData sheetId="3243">
        <row r="2">
          <cell r="A2">
            <v>0</v>
          </cell>
        </row>
      </sheetData>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row r="2">
          <cell r="A2">
            <v>0</v>
          </cell>
        </row>
      </sheetData>
      <sheetData sheetId="3271"/>
      <sheetData sheetId="3272"/>
      <sheetData sheetId="3273"/>
      <sheetData sheetId="3274"/>
      <sheetData sheetId="3275"/>
      <sheetData sheetId="3276"/>
      <sheetData sheetId="3277"/>
      <sheetData sheetId="3278"/>
      <sheetData sheetId="3279">
        <row r="2">
          <cell r="A2">
            <v>0</v>
          </cell>
        </row>
      </sheetData>
      <sheetData sheetId="3280">
        <row r="2">
          <cell r="A2">
            <v>0</v>
          </cell>
        </row>
      </sheetData>
      <sheetData sheetId="3281"/>
      <sheetData sheetId="3282"/>
      <sheetData sheetId="3283"/>
      <sheetData sheetId="3284"/>
      <sheetData sheetId="3285"/>
      <sheetData sheetId="3286"/>
      <sheetData sheetId="3287"/>
      <sheetData sheetId="3288"/>
      <sheetData sheetId="3289">
        <row r="2">
          <cell r="A2">
            <v>0</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sheetData sheetId="3313"/>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sheetData sheetId="3981"/>
      <sheetData sheetId="3982"/>
      <sheetData sheetId="3983">
        <row r="2">
          <cell r="A2">
            <v>0</v>
          </cell>
        </row>
      </sheetData>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row r="2">
          <cell r="A2">
            <v>0</v>
          </cell>
        </row>
      </sheetData>
      <sheetData sheetId="4020"/>
      <sheetData sheetId="4021"/>
      <sheetData sheetId="4022"/>
      <sheetData sheetId="4023"/>
      <sheetData sheetId="4024"/>
      <sheetData sheetId="4025"/>
      <sheetData sheetId="4026"/>
      <sheetData sheetId="4027"/>
      <sheetData sheetId="4028"/>
      <sheetData sheetId="4029">
        <row r="2">
          <cell r="A2">
            <v>0</v>
          </cell>
        </row>
      </sheetData>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row r="2">
          <cell r="A2">
            <v>0</v>
          </cell>
        </row>
      </sheetData>
      <sheetData sheetId="4059"/>
      <sheetData sheetId="4060"/>
      <sheetData sheetId="4061"/>
      <sheetData sheetId="4062"/>
      <sheetData sheetId="4063">
        <row r="2">
          <cell r="A2">
            <v>0</v>
          </cell>
        </row>
      </sheetData>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row r="2">
          <cell r="A2">
            <v>0</v>
          </cell>
        </row>
      </sheetData>
      <sheetData sheetId="4096"/>
      <sheetData sheetId="4097"/>
      <sheetData sheetId="4098"/>
      <sheetData sheetId="4099">
        <row r="2">
          <cell r="A2">
            <v>0</v>
          </cell>
        </row>
      </sheetData>
      <sheetData sheetId="4100">
        <row r="2">
          <cell r="A2">
            <v>0</v>
          </cell>
        </row>
      </sheetData>
      <sheetData sheetId="4101"/>
      <sheetData sheetId="4102"/>
      <sheetData sheetId="4103"/>
      <sheetData sheetId="4104">
        <row r="2">
          <cell r="A2">
            <v>0</v>
          </cell>
        </row>
      </sheetData>
      <sheetData sheetId="4105">
        <row r="2">
          <cell r="A2">
            <v>0</v>
          </cell>
        </row>
      </sheetData>
      <sheetData sheetId="4106"/>
      <sheetData sheetId="4107"/>
      <sheetData sheetId="4108"/>
      <sheetData sheetId="4109">
        <row r="2">
          <cell r="A2">
            <v>0</v>
          </cell>
        </row>
      </sheetData>
      <sheetData sheetId="4110">
        <row r="2">
          <cell r="A2">
            <v>0</v>
          </cell>
        </row>
      </sheetData>
      <sheetData sheetId="4111"/>
      <sheetData sheetId="4112">
        <row r="2">
          <cell r="A2">
            <v>0</v>
          </cell>
        </row>
      </sheetData>
      <sheetData sheetId="4113"/>
      <sheetData sheetId="4114"/>
      <sheetData sheetId="4115"/>
      <sheetData sheetId="4116">
        <row r="2">
          <cell r="A2">
            <v>0</v>
          </cell>
        </row>
      </sheetData>
      <sheetData sheetId="4117">
        <row r="2">
          <cell r="A2">
            <v>0</v>
          </cell>
        </row>
      </sheetData>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row r="2">
          <cell r="A2">
            <v>0</v>
          </cell>
        </row>
      </sheetData>
      <sheetData sheetId="4135">
        <row r="2">
          <cell r="A2">
            <v>0</v>
          </cell>
        </row>
      </sheetData>
      <sheetData sheetId="4136"/>
      <sheetData sheetId="4137"/>
      <sheetData sheetId="4138"/>
      <sheetData sheetId="4139">
        <row r="2">
          <cell r="A2">
            <v>0</v>
          </cell>
        </row>
      </sheetData>
      <sheetData sheetId="4140">
        <row r="2">
          <cell r="A2">
            <v>0</v>
          </cell>
        </row>
      </sheetData>
      <sheetData sheetId="4141"/>
      <sheetData sheetId="4142"/>
      <sheetData sheetId="4143"/>
      <sheetData sheetId="4144">
        <row r="2">
          <cell r="A2">
            <v>0</v>
          </cell>
        </row>
      </sheetData>
      <sheetData sheetId="4145">
        <row r="2">
          <cell r="A2">
            <v>0</v>
          </cell>
        </row>
      </sheetData>
      <sheetData sheetId="4146"/>
      <sheetData sheetId="4147"/>
      <sheetData sheetId="4148"/>
      <sheetData sheetId="4149">
        <row r="2">
          <cell r="A2">
            <v>0</v>
          </cell>
        </row>
      </sheetData>
      <sheetData sheetId="4150">
        <row r="2">
          <cell r="A2">
            <v>0</v>
          </cell>
        </row>
      </sheetData>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row r="2">
          <cell r="A2">
            <v>0</v>
          </cell>
        </row>
      </sheetData>
      <sheetData sheetId="4196"/>
      <sheetData sheetId="4197"/>
      <sheetData sheetId="4198"/>
      <sheetData sheetId="4199"/>
      <sheetData sheetId="4200"/>
      <sheetData sheetId="4201"/>
      <sheetData sheetId="4202"/>
      <sheetData sheetId="4203"/>
      <sheetData sheetId="4204"/>
      <sheetData sheetId="4205">
        <row r="2">
          <cell r="A2">
            <v>0</v>
          </cell>
        </row>
      </sheetData>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row r="2">
          <cell r="A2">
            <v>0</v>
          </cell>
        </row>
      </sheetData>
      <sheetData sheetId="4242"/>
      <sheetData sheetId="4243">
        <row r="2">
          <cell r="A2">
            <v>0</v>
          </cell>
        </row>
      </sheetData>
      <sheetData sheetId="4244"/>
      <sheetData sheetId="4245"/>
      <sheetData sheetId="4246"/>
      <sheetData sheetId="4247"/>
      <sheetData sheetId="4248">
        <row r="2">
          <cell r="A2">
            <v>0</v>
          </cell>
        </row>
      </sheetData>
      <sheetData sheetId="4249"/>
      <sheetData sheetId="4250"/>
      <sheetData sheetId="4251">
        <row r="2">
          <cell r="A2">
            <v>0</v>
          </cell>
        </row>
      </sheetData>
      <sheetData sheetId="4252"/>
      <sheetData sheetId="4253"/>
      <sheetData sheetId="4254"/>
      <sheetData sheetId="4255"/>
      <sheetData sheetId="4256"/>
      <sheetData sheetId="4257"/>
      <sheetData sheetId="4258"/>
      <sheetData sheetId="4259"/>
      <sheetData sheetId="4260">
        <row r="2">
          <cell r="A2">
            <v>0</v>
          </cell>
        </row>
      </sheetData>
      <sheetData sheetId="4261">
        <row r="2">
          <cell r="A2">
            <v>0</v>
          </cell>
        </row>
      </sheetData>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row r="2">
          <cell r="A2">
            <v>0</v>
          </cell>
        </row>
      </sheetData>
      <sheetData sheetId="4281"/>
      <sheetData sheetId="4282"/>
      <sheetData sheetId="4283"/>
      <sheetData sheetId="4284">
        <row r="2">
          <cell r="A2">
            <v>0</v>
          </cell>
        </row>
      </sheetData>
      <sheetData sheetId="4285">
        <row r="2">
          <cell r="A2">
            <v>0</v>
          </cell>
        </row>
      </sheetData>
      <sheetData sheetId="4286"/>
      <sheetData sheetId="4287">
        <row r="2">
          <cell r="A2">
            <v>0</v>
          </cell>
        </row>
      </sheetData>
      <sheetData sheetId="4288"/>
      <sheetData sheetId="4289">
        <row r="2">
          <cell r="A2">
            <v>0</v>
          </cell>
        </row>
      </sheetData>
      <sheetData sheetId="4290">
        <row r="2">
          <cell r="A2">
            <v>0</v>
          </cell>
        </row>
      </sheetData>
      <sheetData sheetId="4291"/>
      <sheetData sheetId="4292"/>
      <sheetData sheetId="4293">
        <row r="2">
          <cell r="A2">
            <v>0</v>
          </cell>
        </row>
      </sheetData>
      <sheetData sheetId="4294">
        <row r="2">
          <cell r="A2">
            <v>0</v>
          </cell>
        </row>
      </sheetData>
      <sheetData sheetId="4295">
        <row r="2">
          <cell r="A2">
            <v>0</v>
          </cell>
        </row>
      </sheetData>
      <sheetData sheetId="4296"/>
      <sheetData sheetId="4297">
        <row r="2">
          <cell r="A2">
            <v>0</v>
          </cell>
        </row>
      </sheetData>
      <sheetData sheetId="4298"/>
      <sheetData sheetId="4299"/>
      <sheetData sheetId="4300"/>
      <sheetData sheetId="4301"/>
      <sheetData sheetId="4302"/>
      <sheetData sheetId="4303"/>
      <sheetData sheetId="4304"/>
      <sheetData sheetId="4305"/>
      <sheetData sheetId="4306"/>
      <sheetData sheetId="4307">
        <row r="2">
          <cell r="A2">
            <v>0</v>
          </cell>
        </row>
      </sheetData>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row r="2">
          <cell r="A2">
            <v>0</v>
          </cell>
        </row>
      </sheetData>
      <sheetData sheetId="4325"/>
      <sheetData sheetId="4326"/>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sheetData sheetId="4413"/>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sheetData sheetId="4435"/>
      <sheetData sheetId="4436">
        <row r="2">
          <cell r="A2">
            <v>0</v>
          </cell>
        </row>
      </sheetData>
      <sheetData sheetId="4437"/>
      <sheetData sheetId="4438"/>
      <sheetData sheetId="4439"/>
      <sheetData sheetId="4440"/>
      <sheetData sheetId="4441"/>
      <sheetData sheetId="4442"/>
      <sheetData sheetId="4443"/>
      <sheetData sheetId="4444"/>
      <sheetData sheetId="4445">
        <row r="2">
          <cell r="A2">
            <v>0</v>
          </cell>
        </row>
      </sheetData>
      <sheetData sheetId="4446">
        <row r="2">
          <cell r="A2">
            <v>0</v>
          </cell>
        </row>
      </sheetData>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row r="2">
          <cell r="A2">
            <v>0</v>
          </cell>
        </row>
      </sheetData>
      <sheetData sheetId="4466"/>
      <sheetData sheetId="4467"/>
      <sheetData sheetId="4468"/>
      <sheetData sheetId="4469"/>
      <sheetData sheetId="4470">
        <row r="2">
          <cell r="A2">
            <v>0</v>
          </cell>
        </row>
      </sheetData>
      <sheetData sheetId="4471"/>
      <sheetData sheetId="4472">
        <row r="2">
          <cell r="A2">
            <v>0</v>
          </cell>
        </row>
      </sheetData>
      <sheetData sheetId="4473"/>
      <sheetData sheetId="4474"/>
      <sheetData sheetId="4475">
        <row r="2">
          <cell r="A2">
            <v>0</v>
          </cell>
        </row>
      </sheetData>
      <sheetData sheetId="4476"/>
      <sheetData sheetId="4477"/>
      <sheetData sheetId="4478">
        <row r="2">
          <cell r="A2">
            <v>0</v>
          </cell>
        </row>
      </sheetData>
      <sheetData sheetId="4479"/>
      <sheetData sheetId="4480">
        <row r="2">
          <cell r="A2">
            <v>0</v>
          </cell>
        </row>
      </sheetData>
      <sheetData sheetId="4481"/>
      <sheetData sheetId="4482">
        <row r="2">
          <cell r="A2">
            <v>0</v>
          </cell>
        </row>
      </sheetData>
      <sheetData sheetId="4483"/>
      <sheetData sheetId="4484"/>
      <sheetData sheetId="4485"/>
      <sheetData sheetId="4486"/>
      <sheetData sheetId="4487">
        <row r="2">
          <cell r="A2">
            <v>0</v>
          </cell>
        </row>
      </sheetData>
      <sheetData sheetId="4488"/>
      <sheetData sheetId="4489"/>
      <sheetData sheetId="4490"/>
      <sheetData sheetId="4491"/>
      <sheetData sheetId="4492">
        <row r="2">
          <cell r="A2">
            <v>0</v>
          </cell>
        </row>
      </sheetData>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row r="2">
          <cell r="A2">
            <v>0</v>
          </cell>
        </row>
      </sheetData>
      <sheetData sheetId="4506"/>
      <sheetData sheetId="4507"/>
      <sheetData sheetId="4508"/>
      <sheetData sheetId="4509"/>
      <sheetData sheetId="4510">
        <row r="2">
          <cell r="A2">
            <v>0</v>
          </cell>
        </row>
      </sheetData>
      <sheetData sheetId="4511"/>
      <sheetData sheetId="4512"/>
      <sheetData sheetId="4513"/>
      <sheetData sheetId="4514"/>
      <sheetData sheetId="4515">
        <row r="2">
          <cell r="A2">
            <v>0</v>
          </cell>
        </row>
      </sheetData>
      <sheetData sheetId="4516"/>
      <sheetData sheetId="4517"/>
      <sheetData sheetId="4518">
        <row r="2">
          <cell r="A2">
            <v>0</v>
          </cell>
        </row>
      </sheetData>
      <sheetData sheetId="4519"/>
      <sheetData sheetId="4520">
        <row r="2">
          <cell r="A2">
            <v>0</v>
          </cell>
        </row>
      </sheetData>
      <sheetData sheetId="4521"/>
      <sheetData sheetId="4522"/>
      <sheetData sheetId="4523"/>
      <sheetData sheetId="4524"/>
      <sheetData sheetId="4525"/>
      <sheetData sheetId="4526"/>
      <sheetData sheetId="4527"/>
      <sheetData sheetId="4528">
        <row r="2">
          <cell r="A2">
            <v>0</v>
          </cell>
        </row>
      </sheetData>
      <sheetData sheetId="4529"/>
      <sheetData sheetId="4530"/>
      <sheetData sheetId="4531"/>
      <sheetData sheetId="4532"/>
      <sheetData sheetId="4533"/>
      <sheetData sheetId="4534"/>
      <sheetData sheetId="4535"/>
      <sheetData sheetId="4536"/>
      <sheetData sheetId="4537"/>
      <sheetData sheetId="4538">
        <row r="2">
          <cell r="A2">
            <v>0</v>
          </cell>
        </row>
      </sheetData>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row r="2">
          <cell r="A2">
            <v>0</v>
          </cell>
        </row>
      </sheetData>
      <sheetData sheetId="4566"/>
      <sheetData sheetId="4567"/>
      <sheetData sheetId="4568"/>
      <sheetData sheetId="4569"/>
      <sheetData sheetId="4570"/>
      <sheetData sheetId="4571"/>
      <sheetData sheetId="4572"/>
      <sheetData sheetId="4573"/>
      <sheetData sheetId="4574">
        <row r="2">
          <cell r="A2">
            <v>0</v>
          </cell>
        </row>
      </sheetData>
      <sheetData sheetId="4575">
        <row r="2">
          <cell r="A2">
            <v>0</v>
          </cell>
        </row>
      </sheetData>
      <sheetData sheetId="4576"/>
      <sheetData sheetId="4577"/>
      <sheetData sheetId="4578"/>
      <sheetData sheetId="4579"/>
      <sheetData sheetId="4580"/>
      <sheetData sheetId="4581"/>
      <sheetData sheetId="4582"/>
      <sheetData sheetId="4583"/>
      <sheetData sheetId="4584">
        <row r="2">
          <cell r="A2">
            <v>0</v>
          </cell>
        </row>
      </sheetData>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sheetData sheetId="4608"/>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sheetData sheetId="4906"/>
      <sheetData sheetId="4907"/>
      <sheetData sheetId="4908">
        <row r="2">
          <cell r="A2">
            <v>0</v>
          </cell>
        </row>
      </sheetData>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row r="2">
          <cell r="A2">
            <v>0</v>
          </cell>
        </row>
      </sheetData>
      <sheetData sheetId="4936"/>
      <sheetData sheetId="4937"/>
      <sheetData sheetId="4938"/>
      <sheetData sheetId="4939"/>
      <sheetData sheetId="4940"/>
      <sheetData sheetId="4941"/>
      <sheetData sheetId="4942"/>
      <sheetData sheetId="4943"/>
      <sheetData sheetId="4944">
        <row r="2">
          <cell r="A2">
            <v>0</v>
          </cell>
        </row>
      </sheetData>
      <sheetData sheetId="4945">
        <row r="2">
          <cell r="A2">
            <v>0</v>
          </cell>
        </row>
      </sheetData>
      <sheetData sheetId="4946"/>
      <sheetData sheetId="4947"/>
      <sheetData sheetId="4948"/>
      <sheetData sheetId="4949"/>
      <sheetData sheetId="4950"/>
      <sheetData sheetId="4951"/>
      <sheetData sheetId="4952"/>
      <sheetData sheetId="4953"/>
      <sheetData sheetId="4954">
        <row r="2">
          <cell r="A2">
            <v>0</v>
          </cell>
        </row>
      </sheetData>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row r="2">
          <cell r="A2">
            <v>0</v>
          </cell>
        </row>
      </sheetData>
      <sheetData sheetId="4982"/>
      <sheetData sheetId="4983"/>
      <sheetData sheetId="4984"/>
      <sheetData sheetId="4985"/>
      <sheetData sheetId="4986"/>
      <sheetData sheetId="4987"/>
      <sheetData sheetId="4988"/>
      <sheetData sheetId="4989"/>
      <sheetData sheetId="4990"/>
      <sheetData sheetId="4991">
        <row r="2">
          <cell r="A2">
            <v>0</v>
          </cell>
        </row>
      </sheetData>
      <sheetData sheetId="4992"/>
      <sheetData sheetId="4993"/>
      <sheetData sheetId="4994"/>
      <sheetData sheetId="4995"/>
      <sheetData sheetId="4996"/>
      <sheetData sheetId="4997"/>
      <sheetData sheetId="4998"/>
      <sheetData sheetId="4999"/>
      <sheetData sheetId="5000">
        <row r="2">
          <cell r="A2">
            <v>0</v>
          </cell>
        </row>
      </sheetData>
      <sheetData sheetId="5001">
        <row r="2">
          <cell r="A2">
            <v>0</v>
          </cell>
        </row>
      </sheetData>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row r="2">
          <cell r="A2">
            <v>0</v>
          </cell>
        </row>
      </sheetData>
      <sheetData sheetId="5028"/>
      <sheetData sheetId="5029"/>
      <sheetData sheetId="5030"/>
      <sheetData sheetId="5031"/>
      <sheetData sheetId="5032"/>
      <sheetData sheetId="5033">
        <row r="2">
          <cell r="A2">
            <v>0</v>
          </cell>
        </row>
      </sheetData>
      <sheetData sheetId="5034"/>
      <sheetData sheetId="5035"/>
      <sheetData sheetId="5036"/>
      <sheetData sheetId="5037">
        <row r="2">
          <cell r="A2">
            <v>0</v>
          </cell>
        </row>
      </sheetData>
      <sheetData sheetId="5038"/>
      <sheetData sheetId="5039"/>
      <sheetData sheetId="5040"/>
      <sheetData sheetId="5041"/>
      <sheetData sheetId="5042"/>
      <sheetData sheetId="5043"/>
      <sheetData sheetId="5044"/>
      <sheetData sheetId="5045"/>
      <sheetData sheetId="5046"/>
      <sheetData sheetId="5047">
        <row r="2">
          <cell r="A2">
            <v>0</v>
          </cell>
        </row>
      </sheetData>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row r="2">
          <cell r="A2">
            <v>0</v>
          </cell>
        </row>
      </sheetData>
      <sheetData sheetId="5071"/>
      <sheetData sheetId="5072"/>
      <sheetData sheetId="5073">
        <row r="2">
          <cell r="A2">
            <v>0</v>
          </cell>
        </row>
      </sheetData>
      <sheetData sheetId="5074"/>
      <sheetData sheetId="5075"/>
      <sheetData sheetId="5076"/>
      <sheetData sheetId="5077"/>
      <sheetData sheetId="5078"/>
      <sheetData sheetId="5079"/>
      <sheetData sheetId="5080"/>
      <sheetData sheetId="5081"/>
      <sheetData sheetId="5082"/>
      <sheetData sheetId="5083">
        <row r="2">
          <cell r="A2">
            <v>0</v>
          </cell>
        </row>
      </sheetData>
      <sheetData sheetId="5084"/>
      <sheetData sheetId="5085"/>
      <sheetData sheetId="5086"/>
      <sheetData sheetId="5087"/>
      <sheetData sheetId="5088"/>
      <sheetData sheetId="5089"/>
      <sheetData sheetId="5090"/>
      <sheetData sheetId="5091"/>
      <sheetData sheetId="5092"/>
      <sheetData sheetId="5093">
        <row r="2">
          <cell r="A2">
            <v>0</v>
          </cell>
        </row>
      </sheetData>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row r="2">
          <cell r="A2">
            <v>0</v>
          </cell>
        </row>
      </sheetData>
      <sheetData sheetId="5121"/>
      <sheetData sheetId="5122"/>
      <sheetData sheetId="5123"/>
      <sheetData sheetId="5124"/>
      <sheetData sheetId="5125"/>
      <sheetData sheetId="5126"/>
      <sheetData sheetId="5127"/>
      <sheetData sheetId="5128"/>
      <sheetData sheetId="5129">
        <row r="2">
          <cell r="A2">
            <v>0</v>
          </cell>
        </row>
      </sheetData>
      <sheetData sheetId="5130">
        <row r="2">
          <cell r="A2">
            <v>0</v>
          </cell>
        </row>
      </sheetData>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sheetData sheetId="5163"/>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efreshError="1"/>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efreshError="1"/>
      <sheetData sheetId="5423" refreshError="1"/>
      <sheetData sheetId="5424" refreshError="1"/>
      <sheetData sheetId="5425" refreshError="1"/>
      <sheetData sheetId="5426" refreshError="1"/>
      <sheetData sheetId="5427" refreshError="1"/>
      <sheetData sheetId="5428">
        <row r="2">
          <cell r="A2">
            <v>0</v>
          </cell>
        </row>
      </sheetData>
      <sheetData sheetId="5429"/>
      <sheetData sheetId="5430"/>
      <sheetData sheetId="5431"/>
      <sheetData sheetId="5432"/>
      <sheetData sheetId="5433"/>
      <sheetData sheetId="5434">
        <row r="2">
          <cell r="A2">
            <v>0</v>
          </cell>
        </row>
      </sheetData>
      <sheetData sheetId="5435"/>
      <sheetData sheetId="5436">
        <row r="2">
          <cell r="A2">
            <v>0</v>
          </cell>
        </row>
      </sheetData>
      <sheetData sheetId="5437"/>
      <sheetData sheetId="5438">
        <row r="2">
          <cell r="A2">
            <v>0</v>
          </cell>
        </row>
      </sheetData>
      <sheetData sheetId="5439">
        <row r="5">
          <cell r="B5">
            <v>0</v>
          </cell>
        </row>
      </sheetData>
      <sheetData sheetId="5440"/>
      <sheetData sheetId="5441">
        <row r="2">
          <cell r="A2">
            <v>0</v>
          </cell>
        </row>
      </sheetData>
      <sheetData sheetId="5442"/>
      <sheetData sheetId="5443">
        <row r="2">
          <cell r="A2">
            <v>0</v>
          </cell>
        </row>
      </sheetData>
      <sheetData sheetId="5444"/>
      <sheetData sheetId="5445" refreshError="1"/>
      <sheetData sheetId="5446" refreshError="1"/>
      <sheetData sheetId="5447" refreshError="1"/>
      <sheetData sheetId="5448" refreshError="1"/>
      <sheetData sheetId="5449"/>
      <sheetData sheetId="5450">
        <row r="2">
          <cell r="A2">
            <v>0</v>
          </cell>
        </row>
      </sheetData>
      <sheetData sheetId="5451"/>
      <sheetData sheetId="5452">
        <row r="2">
          <cell r="A2">
            <v>0</v>
          </cell>
        </row>
      </sheetData>
      <sheetData sheetId="5453"/>
      <sheetData sheetId="5454"/>
      <sheetData sheetId="5455" refreshError="1"/>
      <sheetData sheetId="5456">
        <row r="2">
          <cell r="A2">
            <v>0</v>
          </cell>
        </row>
      </sheetData>
      <sheetData sheetId="5457">
        <row r="2">
          <cell r="A2" t="str">
            <v>Locación</v>
          </cell>
        </row>
      </sheetData>
      <sheetData sheetId="5458">
        <row r="2">
          <cell r="A2">
            <v>0</v>
          </cell>
        </row>
      </sheetData>
      <sheetData sheetId="5459"/>
      <sheetData sheetId="5460"/>
      <sheetData sheetId="5461">
        <row r="2">
          <cell r="A2">
            <v>0</v>
          </cell>
        </row>
      </sheetData>
      <sheetData sheetId="5462">
        <row r="2">
          <cell r="A2" t="str">
            <v>Locación</v>
          </cell>
        </row>
      </sheetData>
      <sheetData sheetId="5463" refreshError="1"/>
      <sheetData sheetId="5464">
        <row r="2">
          <cell r="A2">
            <v>0</v>
          </cell>
        </row>
      </sheetData>
      <sheetData sheetId="5465"/>
      <sheetData sheetId="5466" refreshError="1"/>
      <sheetData sheetId="5467" refreshError="1"/>
      <sheetData sheetId="5468"/>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sheetData sheetId="5488"/>
      <sheetData sheetId="5489" refreshError="1"/>
      <sheetData sheetId="5490" refreshError="1"/>
      <sheetData sheetId="5491"/>
      <sheetData sheetId="5492"/>
      <sheetData sheetId="5493" refreshError="1"/>
      <sheetData sheetId="5494" refreshError="1"/>
      <sheetData sheetId="5495"/>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refreshError="1"/>
      <sheetData sheetId="5514" refreshError="1"/>
      <sheetData sheetId="5515" refreshError="1"/>
      <sheetData sheetId="5516" refreshError="1"/>
      <sheetData sheetId="5517" refreshError="1"/>
      <sheetData sheetId="5518">
        <row r="2">
          <cell r="A2" t="str">
            <v>FORMULARIO N° 4</v>
          </cell>
        </row>
      </sheetData>
      <sheetData sheetId="5519">
        <row r="2">
          <cell r="A2">
            <v>0</v>
          </cell>
        </row>
      </sheetData>
      <sheetData sheetId="5520">
        <row r="2">
          <cell r="B2">
            <v>0</v>
          </cell>
        </row>
      </sheetData>
      <sheetData sheetId="5521">
        <row r="5">
          <cell r="A5" t="str">
            <v>OFERTA ECONÓMICA DETALLADA</v>
          </cell>
        </row>
      </sheetData>
      <sheetData sheetId="5522"/>
      <sheetData sheetId="5523"/>
      <sheetData sheetId="5524"/>
      <sheetData sheetId="5525" refreshError="1"/>
      <sheetData sheetId="5526" refreshError="1"/>
      <sheetData sheetId="5527" refreshError="1"/>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row r="2">
          <cell r="A2">
            <v>0</v>
          </cell>
        </row>
      </sheetData>
      <sheetData sheetId="5536">
        <row r="2">
          <cell r="A2">
            <v>0</v>
          </cell>
        </row>
      </sheetData>
      <sheetData sheetId="5537">
        <row r="2">
          <cell r="A2">
            <v>0</v>
          </cell>
        </row>
      </sheetData>
      <sheetData sheetId="5538">
        <row r="2">
          <cell r="A2">
            <v>0</v>
          </cell>
        </row>
      </sheetData>
      <sheetData sheetId="5539">
        <row r="2">
          <cell r="A2">
            <v>0</v>
          </cell>
        </row>
      </sheetData>
      <sheetData sheetId="5540">
        <row r="2">
          <cell r="A2">
            <v>0</v>
          </cell>
        </row>
      </sheetData>
      <sheetData sheetId="5541">
        <row r="2">
          <cell r="A2">
            <v>0</v>
          </cell>
        </row>
      </sheetData>
      <sheetData sheetId="5542">
        <row r="2">
          <cell r="A2">
            <v>0</v>
          </cell>
        </row>
      </sheetData>
      <sheetData sheetId="5543" refreshError="1"/>
      <sheetData sheetId="5544" refreshError="1"/>
      <sheetData sheetId="5545"/>
      <sheetData sheetId="5546" refreshError="1"/>
      <sheetData sheetId="5547">
        <row r="2">
          <cell r="A2">
            <v>0</v>
          </cell>
        </row>
      </sheetData>
      <sheetData sheetId="5548">
        <row r="2">
          <cell r="A2">
            <v>0</v>
          </cell>
        </row>
      </sheetData>
      <sheetData sheetId="5549"/>
      <sheetData sheetId="5550">
        <row r="2">
          <cell r="A2">
            <v>0</v>
          </cell>
        </row>
      </sheetData>
      <sheetData sheetId="5551">
        <row r="2">
          <cell r="A2">
            <v>0</v>
          </cell>
        </row>
      </sheetData>
      <sheetData sheetId="5552"/>
      <sheetData sheetId="5553"/>
      <sheetData sheetId="5554"/>
      <sheetData sheetId="5555"/>
      <sheetData sheetId="5556"/>
      <sheetData sheetId="5557"/>
      <sheetData sheetId="5558"/>
      <sheetData sheetId="5559">
        <row r="2">
          <cell r="A2">
            <v>0</v>
          </cell>
        </row>
      </sheetData>
      <sheetData sheetId="5560">
        <row r="2">
          <cell r="A2">
            <v>0</v>
          </cell>
        </row>
      </sheetData>
      <sheetData sheetId="5561"/>
      <sheetData sheetId="5562"/>
      <sheetData sheetId="5563"/>
      <sheetData sheetId="5564"/>
      <sheetData sheetId="5565"/>
      <sheetData sheetId="5566"/>
      <sheetData sheetId="5567"/>
      <sheetData sheetId="5568"/>
      <sheetData sheetId="5569"/>
      <sheetData sheetId="5570">
        <row r="2">
          <cell r="A2">
            <v>0</v>
          </cell>
        </row>
      </sheetData>
      <sheetData sheetId="5571">
        <row r="2">
          <cell r="A2">
            <v>0</v>
          </cell>
        </row>
      </sheetData>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sheetData sheetId="5661"/>
      <sheetData sheetId="5662">
        <row r="2">
          <cell r="A2" t="str">
            <v>“CONSTRUCCIÓN DE OBRAS CIVILES, ELÉCTRICAS, MECÁNICAS E INSTRUMENTACIÓN REQUERIDAS POR ECOPETROL Y SU GRUPO EMPRESARIAL PARA LA VIGENCIA 2017-2020 CON OPCIÓN DE DOS AÑOS”</v>
          </cell>
        </row>
      </sheetData>
      <sheetData sheetId="5663">
        <row r="5">
          <cell r="A5">
            <v>0</v>
          </cell>
        </row>
      </sheetData>
      <sheetData sheetId="5664"/>
      <sheetData sheetId="5665"/>
      <sheetData sheetId="5666"/>
      <sheetData sheetId="5667"/>
      <sheetData sheetId="5668"/>
      <sheetData sheetId="5669"/>
      <sheetData sheetId="5670"/>
      <sheetData sheetId="5671"/>
      <sheetData sheetId="56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EQUIPOS"/>
      <sheetName val="MANO DE OBRA"/>
      <sheetName val="TRANSPORTE"/>
      <sheetName val="_aCCIDENTES_DE_1995___1996_xl_3"/>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4"/>
      <sheetName val="_aCCIDENTES_DE_1995___1996_xl_6"/>
      <sheetName val="_aCCIDENTES_DE_1995___1996_xl_5"/>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_13"/>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CCIDENTES_DE_1995___1996_xl_7"/>
      <sheetName val="_aCCIDENTES_DE_1995___1996_x_12"/>
      <sheetName val="_aCCIDENTES_DE_1995___1996_x_10"/>
      <sheetName val="_aCCIDENTES_DE_1995___1996_xl_8"/>
      <sheetName val="LISTADO "/>
      <sheetName val="M.O."/>
      <sheetName val="_aCCIDENTES_DE_1995___1996_xl_9"/>
      <sheetName val="_aCCIDENTES_DE_1995___1996_x_11"/>
      <sheetName val="_aCCIDENTES_DE_1995___1996_x_14"/>
      <sheetName val="_aCCIDENTES_DE_1995___1996_x_15"/>
      <sheetName val="INDICE"/>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ISTORICOS FUEL OIL EXP"/>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CANT OBRA"/>
      <sheetName val="_aCCIDENTES_DE_1995___1996_x_16"/>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Tabla CONPES 3714"/>
      <sheetName val="gp05"/>
      <sheetName val="GP06"/>
      <sheetName val="_aCCIDENTES_DE_1995___1996_x_18"/>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ATERIAL"/>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actividad"/>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REQUISITOS INF INTERVENTORÍA"/>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Program"/>
      <sheetName val="BASE"/>
      <sheetName val="ESTADO_VÍA-CRIT_TECNICO"/>
      <sheetName val="EMPRESA"/>
      <sheetName val="Dólar"/>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82"/>
      <sheetName val="_aCCIDENTES_DE_1995___1996_x_81"/>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modf "/>
      <sheetName val="1,2 MC"/>
      <sheetName val="3,1 MC"/>
      <sheetName val="3,2 MC"/>
      <sheetName val="4,2 MC"/>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LISTADO_"/>
      <sheetName val="M_O_"/>
      <sheetName val="Tabla_CONPES_3714"/>
      <sheetName val="CANT_OBRA"/>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Res_61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FORME SEMANAL"/>
      <sheetName val="SISOMA"/>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CCIDENTES_DE_1995_-_199646"/>
      <sheetName val="aCCIDENTES_DE_1995_-_1996_xls21"/>
      <sheetName val="ACTA_DE_MODIFICACION__(2)10"/>
      <sheetName val="\a__aaInformación_GRUPO_4\A_M10"/>
      <sheetName val="Datos_Básicos10"/>
      <sheetName val="SUB_APU10"/>
      <sheetName val="PRECIOS"/>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Lista_obra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CIDENTES%2520DE%25201995%2520"/>
      <sheetName val="INST"/>
      <sheetName val="BAS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refreshError="1"/>
      <sheetData sheetId="282"/>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sheetData sheetId="338"/>
      <sheetData sheetId="339" refreshError="1"/>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efreshError="1"/>
      <sheetData sheetId="515" refreshError="1"/>
      <sheetData sheetId="516"/>
      <sheetData sheetId="517"/>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sheetData sheetId="741"/>
      <sheetData sheetId="742"/>
      <sheetData sheetId="743"/>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sheetData sheetId="784"/>
      <sheetData sheetId="785"/>
      <sheetData sheetId="786"/>
      <sheetData sheetId="787"/>
      <sheetData sheetId="788"/>
      <sheetData sheetId="789"/>
      <sheetData sheetId="790"/>
      <sheetData sheetId="791"/>
      <sheetData sheetId="792"/>
      <sheetData sheetId="793"/>
      <sheetData sheetId="794"/>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refreshError="1"/>
      <sheetData sheetId="1010" refreshError="1"/>
      <sheetData sheetId="1011" refreshError="1"/>
      <sheetData sheetId="1012" refreshError="1"/>
      <sheetData sheetId="1013" refreshError="1"/>
      <sheetData sheetId="1014" refreshError="1"/>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sheetData sheetId="1077"/>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 sheetId="1107"/>
      <sheetData sheetId="1108" refreshError="1"/>
      <sheetData sheetId="1109"/>
      <sheetData sheetId="1110" refreshError="1"/>
      <sheetData sheetId="1111" refreshError="1"/>
      <sheetData sheetId="1112"/>
      <sheetData sheetId="1113"/>
      <sheetData sheetId="1114" refreshError="1"/>
      <sheetData sheetId="1115" refreshError="1"/>
      <sheetData sheetId="1116" refreshError="1"/>
      <sheetData sheetId="1117" refreshError="1"/>
      <sheetData sheetId="1118"/>
      <sheetData sheetId="1119" refreshError="1"/>
      <sheetData sheetId="1120" refreshError="1"/>
      <sheetData sheetId="1121" refreshError="1"/>
      <sheetData sheetId="1122" refreshError="1"/>
      <sheetData sheetId="1123" refreshError="1"/>
      <sheetData sheetId="1124"/>
      <sheetData sheetId="1125"/>
      <sheetData sheetId="1126"/>
      <sheetData sheetId="1127" refreshError="1"/>
      <sheetData sheetId="1128" refreshError="1"/>
      <sheetData sheetId="1129" refreshError="1"/>
      <sheetData sheetId="1130" refreshError="1"/>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refreshError="1"/>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Sheet1"/>
      <sheetName val="PESOS"/>
      <sheetName val="210.2.2"/>
      <sheetName val="TARIFAS"/>
      <sheetName val="PrecRec"/>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aCCIDENTES_DE_1995_-_1996"/>
      <sheetName val="aCCIDENTES_DE_1995_-_1996_xls"/>
      <sheetName val="ACTA_DE_MODIFICACION__(2)"/>
      <sheetName val="\a__aaInformación_GRUPO_4\A_MIn"/>
      <sheetName val="aCCIDENTES_DE_1995_-_19961"/>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CCIDENTES_DE_1995___1996_xl_3"/>
      <sheetName val="_aCCIDENTES_DE_1995___1996_xl_2"/>
      <sheetName val="0."/>
      <sheetName val="Base_Mater"/>
      <sheetName val="20."/>
      <sheetName val="17."/>
      <sheetName val="11."/>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DUB-823"/>
      <sheetName val="GPI 526"/>
      <sheetName val="SKJ452"/>
      <sheetName val="ITA878"/>
      <sheetName val="AEA-944"/>
      <sheetName val="XXJ617"/>
      <sheetName val="SNG_855"/>
      <sheetName val="VEA 374"/>
      <sheetName val="HFB024"/>
      <sheetName val="PAJ825"/>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COSTOS UNITARIOS"/>
      <sheetName val="CA-2909"/>
      <sheetName val="REQUISITOS INF INTERVENTORÍA"/>
      <sheetName val="\\Gabrielaapabone\d copias\a  a"/>
      <sheetName val="PU (2)"/>
      <sheetName val="ARBOL DE PROBLEMAS final"/>
      <sheetName val="IDENTIFICACION DEL PROBLEMA fin"/>
      <sheetName val="OBJETIVOS FINALES"/>
      <sheetName val="ESTRUCTURA DE PROYECTO"/>
      <sheetName val="OBJETIVOS ESPECIFICOS final"/>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 P. U."/>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BASE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refreshError="1"/>
      <sheetData sheetId="631" refreshError="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a  aaInformación]__cceficien_3"/>
      <sheetName val="Datos"/>
      <sheetName val="Cuadrillas"/>
      <sheetName val="Jornal"/>
      <sheetName val="[a  aaInformación]__cceficien_2"/>
      <sheetName val="[a  aaInformación]__cceficien_4"/>
      <sheetName val="[a  aaInformación]__cceficien_6"/>
      <sheetName val="[a  aaInformación]__cceficien_5"/>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Concretos y morteros"/>
      <sheetName val="Datos iniciales "/>
      <sheetName val="Transporte"/>
      <sheetName val="[a  aaInformación]__cceficie_14"/>
      <sheetName val="[a  aaInformación]__cceficien_7"/>
      <sheetName val="[a  aaInformación]__cceficie_12"/>
      <sheetName val="[a  aaInformación]__cceficie_10"/>
      <sheetName val="[a  aaInformación]__cceficien_8"/>
      <sheetName val="[a  aaInformación]__cceficien_9"/>
      <sheetName val="[a  aaInformación]__cceficie_11"/>
      <sheetName val="[a  aaInformación]__cceficie_1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_15"/>
      <sheetName val="M.O."/>
      <sheetName val="[a  aaInformación]__cceficie_16"/>
      <sheetName val="[a  aaInformación]__cceficie_18"/>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ITEMS"/>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HER"/>
      <sheetName val="MAT"/>
      <sheetName val="PER"/>
      <sheetName val="TRANS"/>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PANEL"/>
      <sheetName val="Res-Accide-10"/>
      <sheetName val="INFORME SEMANAL"/>
      <sheetName val="AVANCE SEMANAL"/>
      <sheetName val="CLIMA mes"/>
      <sheetName val="REG FOTO"/>
      <sheetName val="SISOMA"/>
      <sheetName val="\Users\LENOVO\Downloads\Users\A"/>
      <sheetName val="_MANTENIMIENTO RUTA 1001_MARZO "/>
      <sheetName val="_Users_USUARIO_Downloads_MANTEN"/>
      <sheetName val="PRECIOS"/>
      <sheetName val="[a  aaInformación]__192_168__16"/>
      <sheetName val="[a  aaInformación]__192_168__15"/>
      <sheetName val="[a  aaInformación]__192_168__17"/>
      <sheetName val="[a  aaInformación]__192_168__18"/>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AiuApoSaraBrut2000.xls"/>
      <sheetName val="Mat"/>
      <sheetName val="Equi"/>
      <sheetName val="Otros"/>
      <sheetName val="Informacion"/>
      <sheetName val="equipos"/>
      <sheetName val="indice alfabetico"/>
      <sheetName val="material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otros"/>
      <sheetName val="Macro1"/>
      <sheetName val="EMPRESA"/>
      <sheetName val="INSUMOS"/>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HOJA BASE"/>
      <sheetName val="Civil work"/>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COSTOS OFICINA"/>
      <sheetName val="Format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alcantarillado"/>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210.2.2"/>
      <sheetName val="Hoja1"/>
      <sheetName val="PRE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s>
    <sheetDataSet>
      <sheetData sheetId="0"/>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320.1"/>
      <sheetName val="330.2"/>
      <sheetName val="700.1"/>
      <sheetName val="tablas"/>
      <sheetName val="ALTAMIRA"/>
      <sheetName val="2,1"/>
      <sheetName val="2,2"/>
      <sheetName val="2,3"/>
      <sheetName val="2,4"/>
      <sheetName val="2,6"/>
      <sheetName val="2,7"/>
      <sheetName val="2,9"/>
      <sheetName val="2,10"/>
      <sheetName val="220.1"/>
      <sheetName val="330.1"/>
      <sheetName val="640.1.2"/>
      <sheetName val="673.1"/>
      <sheetName val="673.2"/>
      <sheetName val="Actual Data (MAP)"/>
      <sheetName val="Actual Data (STX)"/>
      <sheetName val="Cap1-2"/>
      <sheetName val="Cap3-4"/>
      <sheetName val="Cap8"/>
      <sheetName val="Cap5-6-7"/>
      <sheetName val="TUBERIA"/>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Cálculo"/>
      <sheetName val="Indicadores Gestión"/>
      <sheetName val="PR-04"/>
      <sheetName val="tipo_recurso"/>
      <sheetName val="Listado"/>
      <sheetName val="tipos_entidad"/>
      <sheetName val="Unidades"/>
      <sheetName val="AP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A2" t="str">
            <v>INVÍAS - TERRITORIAL CORDOBA - GRUPO 3</v>
          </cell>
        </row>
      </sheetData>
      <sheetData sheetId="72"/>
      <sheetData sheetId="73"/>
      <sheetData sheetId="74"/>
      <sheetData sheetId="75">
        <row r="2">
          <cell r="A2" t="str">
            <v>INVÍAS - TERRITORIAL CORDOBA - GRUPO 3</v>
          </cell>
        </row>
      </sheetData>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ow r="2">
          <cell r="A2" t="str">
            <v>INVÍAS - TERRITORIAL CORDOBA - GRUPO 3</v>
          </cell>
        </row>
      </sheetData>
      <sheetData sheetId="117"/>
      <sheetData sheetId="118"/>
      <sheetData sheetId="119">
        <row r="2">
          <cell r="A2" t="str">
            <v>INVÍAS - TERRITORIAL CORDOBA - GRUPO 3</v>
          </cell>
        </row>
      </sheetData>
      <sheetData sheetId="120">
        <row r="2">
          <cell r="A2" t="str">
            <v>INVÍAS - TERRITORIAL CORDOBA - GRUPO 3</v>
          </cell>
        </row>
      </sheetData>
      <sheetData sheetId="121"/>
      <sheetData sheetId="122"/>
      <sheetData sheetId="123">
        <row r="2">
          <cell r="A2" t="str">
            <v>INVÍAS - TERRITORIAL CORDOBA - GRUPO 3</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ow r="2">
          <cell r="A2" t="str">
            <v>INVÍAS - TERRITORIAL CORDOBA - GRUPO 3</v>
          </cell>
        </row>
      </sheetData>
      <sheetData sheetId="172">
        <row r="2">
          <cell r="A2" t="str">
            <v>INVÍAS - TERRITORIAL CORDOBA - GRUPO 3</v>
          </cell>
        </row>
      </sheetData>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ow r="2">
          <cell r="B2">
            <v>0</v>
          </cell>
        </row>
      </sheetData>
      <sheetData sheetId="235"/>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row r="2">
          <cell r="A2" t="str">
            <v>INVÍAS - TERRITORIAL CORDOBA - GRUPO 3</v>
          </cell>
        </row>
      </sheetData>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sheetData sheetId="345"/>
      <sheetData sheetId="346"/>
      <sheetData sheetId="347" refreshError="1"/>
      <sheetData sheetId="348" refreshError="1"/>
      <sheetData sheetId="349" refreshError="1"/>
      <sheetData sheetId="350" refreshError="1"/>
      <sheetData sheetId="351"/>
      <sheetData sheetId="352">
        <row r="2">
          <cell r="B2">
            <v>0</v>
          </cell>
        </row>
      </sheetData>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s>
    <sheetDataSet>
      <sheetData sheetId="0"/>
      <sheetData sheetId="1"/>
      <sheetData sheetId="2"/>
      <sheetData sheetId="3"/>
      <sheetData sheetId="4"/>
      <sheetData sheetId="5"/>
      <sheetData sheetId="6"/>
      <sheetData sheetId="7"/>
      <sheetData sheetId="8">
        <row r="2">
          <cell r="BZ2" t="str">
            <v xml:space="preserve">          ACERIA   M.C.C.</v>
          </cell>
        </row>
      </sheetData>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A.P.U"/>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inst"/>
      <sheetName val="OCTUBRE"/>
      <sheetName val="Hoja2"/>
      <sheetName val="Cuadr."/>
      <sheetName val="PUNITARIOS PARA 241201 2S.xls"/>
      <sheetName val="OBRAS SES"/>
      <sheetName val="5. ELECTRICO"/>
      <sheetName val="PREACTA_61"/>
      <sheetName val="A_P_U1"/>
      <sheetName val="PREACTA_6"/>
      <sheetName val="A_P_U"/>
      <sheetName val="Requisición1"/>
      <sheetName val="BALANCE"/>
      <sheetName val="ITEMS NO REVISTOS"/>
      <sheetName val="APU ELECTRICOS"/>
      <sheetName val="Bajadas"/>
      <sheetName val="NARIÑO"/>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Poblacion"/>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2,2,6,1 Pilotes 0,30"/>
      <sheetName val="UNITARIOS"/>
      <sheetName val="THE"/>
      <sheetName val="ATHE"/>
      <sheetName val="SALARIOS"/>
      <sheetName val="APU NO PREVISTO"/>
      <sheetName val="PPTA (3)"/>
      <sheetName val="PPTA (2)"/>
      <sheetName val="PPTA"/>
      <sheetName val="mdo"/>
      <sheetName val="equip"/>
      <sheetName val="mat"/>
      <sheetName val="CIRCUITOS CODENSA"/>
      <sheetName val="ESTADO_RED_TEC14"/>
      <sheetName val="PUNITARIOS_PARA_241201_2S14"/>
      <sheetName val="PR_114"/>
      <sheetName val="PREACTA_1014"/>
      <sheetName val="PREACTA_914"/>
      <sheetName val="c2_5y2_614"/>
      <sheetName val="PREACTA_63"/>
      <sheetName val="TABLA_20083"/>
      <sheetName val="Proveedores y acreedores"/>
      <sheetName val="materiales"/>
      <sheetName val="otros"/>
      <sheetName val="PREACTA Y CONTRATISTAS"/>
      <sheetName val="PERSONAL"/>
      <sheetName val="Tarifa MT"/>
      <sheetName val="PLAN DE INVERSION ANTICIPO"/>
      <sheetName val="inv mensual"/>
      <sheetName val="borrador flujo inv"/>
      <sheetName val="social-ambiental"/>
      <sheetName val="AU"/>
      <sheetName val="TABLAS"/>
      <sheetName val="7.1.8.1.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costos oficina"/>
      <sheetName val="costos campamento"/>
      <sheetName val="días habiles 2015"/>
      <sheetName val="base"/>
      <sheetName val="base ctos"/>
      <sheetName val="CONT_ADI"/>
      <sheetName val="for 6"/>
      <sheetName val="CHINCHINA FINAL . A CEROS"/>
      <sheetName val="Memoria de calculo"/>
      <sheetName val="DEST. MEDIOS"/>
      <sheetName val="COMBUASF"/>
      <sheetName val="BALCRUDO"/>
      <sheetName val="CARGASPROC."/>
      <sheetName val="G L P  FINAL"/>
      <sheetName val="gpi_526"/>
      <sheetName val="vea_374"/>
      <sheetName val="Tarifa_MT"/>
      <sheetName val="Proveedores_y_acreedores"/>
      <sheetName val="5__ELECTRICO"/>
      <sheetName val="glvc"/>
      <sheetName val="ANALISIS M.O"/>
      <sheetName val="CTO 14MPa"/>
      <sheetName val="CTO 175MPa "/>
      <sheetName val="CTO 21MPa"/>
      <sheetName val="CTO 28MPa"/>
      <sheetName val="PTTO PAZ Y PROGRESO"/>
      <sheetName val="MORTERO14"/>
      <sheetName val="facto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refreshError="1"/>
      <sheetData sheetId="145">
        <row r="48">
          <cell r="E48">
            <v>0</v>
          </cell>
        </row>
      </sheetData>
      <sheetData sheetId="146"/>
      <sheetData sheetId="147"/>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sheetData sheetId="192">
        <row r="48">
          <cell r="E48">
            <v>0</v>
          </cell>
        </row>
      </sheetData>
      <sheetData sheetId="193"/>
      <sheetData sheetId="194"/>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refreshError="1"/>
      <sheetData sheetId="219" refreshError="1"/>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sheetData sheetId="308"/>
      <sheetData sheetId="309"/>
      <sheetData sheetId="310" refreshError="1"/>
      <sheetData sheetId="311" refreshError="1"/>
      <sheetData sheetId="312" refreshError="1"/>
      <sheetData sheetId="313" refreshError="1"/>
      <sheetData sheetId="314"/>
      <sheetData sheetId="315">
        <row r="48">
          <cell r="E48">
            <v>0</v>
          </cell>
        </row>
      </sheetData>
      <sheetData sheetId="316" refreshError="1"/>
      <sheetData sheetId="317" refreshError="1"/>
      <sheetData sheetId="318" refreshError="1"/>
      <sheetData sheetId="319" refreshError="1"/>
      <sheetData sheetId="320" refreshError="1"/>
      <sheetData sheetId="321"/>
      <sheetData sheetId="322"/>
      <sheetData sheetId="323"/>
      <sheetData sheetId="324"/>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PROGR_2"/>
      <sheetName val="PROGR_3"/>
      <sheetName val="1,01"/>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132"/>
  <sheetViews>
    <sheetView showGridLines="0" tabSelected="1" view="pageBreakPreview" topLeftCell="D102" zoomScale="60" zoomScaleNormal="55" zoomScalePageLayoutView="70" workbookViewId="0">
      <selection activeCell="H52" sqref="H52:H54"/>
    </sheetView>
  </sheetViews>
  <sheetFormatPr baseColWidth="10" defaultColWidth="11.42578125" defaultRowHeight="14.25"/>
  <cols>
    <col min="1" max="2" width="4.42578125" style="1" customWidth="1"/>
    <col min="3" max="3" width="14.7109375" style="5" customWidth="1"/>
    <col min="4" max="4" width="14.28515625" style="1" customWidth="1"/>
    <col min="5" max="5" width="16.140625" style="19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2:12">
      <c r="B1" s="305" t="s">
        <v>0</v>
      </c>
      <c r="C1" s="305"/>
      <c r="D1" s="305"/>
      <c r="E1" s="305"/>
      <c r="F1" s="305"/>
      <c r="G1" s="305"/>
    </row>
    <row r="2" spans="2:12">
      <c r="B2" s="305" t="s">
        <v>1</v>
      </c>
      <c r="C2" s="305"/>
      <c r="D2" s="305"/>
      <c r="E2" s="305"/>
    </row>
    <row r="3" spans="2:12" ht="15" thickBot="1">
      <c r="B3" s="6"/>
      <c r="C3" s="193"/>
      <c r="D3" s="6"/>
      <c r="E3" s="183"/>
    </row>
    <row r="4" spans="2:12" ht="15.75" thickTop="1" thickBot="1">
      <c r="B4" s="306"/>
      <c r="C4" s="307"/>
      <c r="D4" s="307"/>
      <c r="E4" s="307"/>
      <c r="F4" s="307"/>
      <c r="G4" s="307"/>
      <c r="H4" s="307"/>
      <c r="I4" s="307"/>
      <c r="J4" s="307"/>
      <c r="K4" s="307"/>
      <c r="L4" s="308"/>
    </row>
    <row r="5" spans="2:12" ht="31.5" customHeight="1" thickTop="1">
      <c r="B5" s="3"/>
      <c r="C5" s="309" t="s">
        <v>2</v>
      </c>
      <c r="D5" s="310"/>
      <c r="E5" s="310"/>
      <c r="F5" s="310"/>
      <c r="G5" s="310"/>
      <c r="H5" s="310"/>
      <c r="I5" s="310"/>
      <c r="J5" s="310"/>
      <c r="K5" s="311"/>
      <c r="L5" s="4"/>
    </row>
    <row r="6" spans="2:12">
      <c r="B6" s="8"/>
      <c r="C6" s="312" t="s">
        <v>3</v>
      </c>
      <c r="D6" s="312"/>
      <c r="E6" s="312"/>
      <c r="F6" s="312"/>
      <c r="G6" s="312"/>
      <c r="H6" s="312"/>
      <c r="I6" s="312"/>
      <c r="J6" s="312"/>
      <c r="K6" s="313"/>
      <c r="L6" s="4"/>
    </row>
    <row r="7" spans="2:12" s="2" customFormat="1">
      <c r="B7" s="9"/>
      <c r="C7" s="299" t="s">
        <v>4</v>
      </c>
      <c r="D7" s="300"/>
      <c r="E7" s="300"/>
      <c r="F7" s="300"/>
      <c r="G7" s="300"/>
      <c r="H7" s="300"/>
      <c r="I7" s="300"/>
      <c r="J7" s="300"/>
      <c r="K7" s="301"/>
      <c r="L7" s="10"/>
    </row>
    <row r="8" spans="2:12">
      <c r="B8" s="8"/>
      <c r="C8" s="299"/>
      <c r="D8" s="300"/>
      <c r="E8" s="300"/>
      <c r="F8" s="300"/>
      <c r="G8" s="300"/>
      <c r="H8" s="300"/>
      <c r="I8" s="300"/>
      <c r="J8" s="300"/>
      <c r="K8" s="301"/>
      <c r="L8" s="4"/>
    </row>
    <row r="9" spans="2:12" ht="34.5" customHeight="1">
      <c r="B9" s="8"/>
      <c r="C9" s="302" t="s">
        <v>5</v>
      </c>
      <c r="D9" s="303"/>
      <c r="E9" s="303"/>
      <c r="F9" s="303"/>
      <c r="G9" s="303"/>
      <c r="H9" s="303"/>
      <c r="I9" s="303"/>
      <c r="J9" s="303"/>
      <c r="K9" s="304"/>
      <c r="L9" s="4"/>
    </row>
    <row r="10" spans="2:12" ht="30" customHeight="1" thickBot="1">
      <c r="B10" s="3"/>
      <c r="C10" s="281" t="s">
        <v>398</v>
      </c>
      <c r="D10" s="282"/>
      <c r="E10" s="282"/>
      <c r="F10" s="282"/>
      <c r="G10" s="282"/>
      <c r="H10" s="282"/>
      <c r="I10" s="282"/>
      <c r="J10" s="282"/>
      <c r="K10" s="283"/>
      <c r="L10" s="4"/>
    </row>
    <row r="11" spans="2:12" ht="30" customHeight="1">
      <c r="B11" s="3"/>
      <c r="C11" s="296" t="s">
        <v>6</v>
      </c>
      <c r="D11" s="290" t="s">
        <v>7</v>
      </c>
      <c r="E11" s="298" t="s">
        <v>8</v>
      </c>
      <c r="F11" s="298"/>
      <c r="G11" s="296" t="s">
        <v>9</v>
      </c>
      <c r="H11" s="290" t="s">
        <v>10</v>
      </c>
      <c r="I11" s="290" t="s">
        <v>11</v>
      </c>
      <c r="J11" s="292" t="s">
        <v>12</v>
      </c>
      <c r="K11" s="294" t="s">
        <v>13</v>
      </c>
      <c r="L11" s="4"/>
    </row>
    <row r="12" spans="2:12" ht="30" customHeight="1" thickBot="1">
      <c r="B12" s="3"/>
      <c r="C12" s="297"/>
      <c r="D12" s="291"/>
      <c r="E12" s="11" t="s">
        <v>14</v>
      </c>
      <c r="F12" s="11" t="s">
        <v>15</v>
      </c>
      <c r="G12" s="297"/>
      <c r="H12" s="291"/>
      <c r="I12" s="291"/>
      <c r="J12" s="293"/>
      <c r="K12" s="295"/>
      <c r="L12" s="4"/>
    </row>
    <row r="13" spans="2:12" ht="30" customHeight="1" thickBot="1">
      <c r="B13" s="3"/>
      <c r="C13" s="181">
        <v>1</v>
      </c>
      <c r="D13" s="13"/>
      <c r="E13" s="184"/>
      <c r="F13" s="13"/>
      <c r="G13" s="13" t="s">
        <v>139</v>
      </c>
      <c r="H13" s="13"/>
      <c r="I13" s="13"/>
      <c r="J13" s="13"/>
      <c r="K13" s="14"/>
      <c r="L13" s="4"/>
    </row>
    <row r="14" spans="2:12" ht="30" customHeight="1">
      <c r="B14" s="3"/>
      <c r="C14" s="15"/>
      <c r="D14" s="16">
        <v>1.1000000000000001</v>
      </c>
      <c r="E14" s="182" t="s">
        <v>93</v>
      </c>
      <c r="F14" s="16"/>
      <c r="G14" s="17" t="s">
        <v>98</v>
      </c>
      <c r="H14" s="16" t="s">
        <v>99</v>
      </c>
      <c r="I14" s="18">
        <v>227</v>
      </c>
      <c r="J14" s="19">
        <v>8835.19</v>
      </c>
      <c r="K14" s="20">
        <f>+I14*J14</f>
        <v>2005588.1300000001</v>
      </c>
      <c r="L14" s="4"/>
    </row>
    <row r="15" spans="2:12" ht="30" customHeight="1">
      <c r="B15" s="3"/>
      <c r="C15" s="15"/>
      <c r="D15" s="16">
        <v>1.2</v>
      </c>
      <c r="E15" s="182" t="s">
        <v>94</v>
      </c>
      <c r="F15" s="16"/>
      <c r="G15" s="17" t="s">
        <v>96</v>
      </c>
      <c r="H15" s="16" t="s">
        <v>100</v>
      </c>
      <c r="I15" s="18">
        <v>81.8</v>
      </c>
      <c r="J15" s="19">
        <v>44817.01</v>
      </c>
      <c r="K15" s="20">
        <f>+I15*J15</f>
        <v>3666031.4180000001</v>
      </c>
      <c r="L15" s="4"/>
    </row>
    <row r="16" spans="2:12" ht="30" customHeight="1">
      <c r="B16" s="3"/>
      <c r="C16" s="15"/>
      <c r="D16" s="16">
        <v>1.3</v>
      </c>
      <c r="E16" s="182" t="s">
        <v>95</v>
      </c>
      <c r="F16" s="16"/>
      <c r="G16" s="17" t="s">
        <v>97</v>
      </c>
      <c r="H16" s="16" t="s">
        <v>99</v>
      </c>
      <c r="I16" s="18">
        <v>227</v>
      </c>
      <c r="J16" s="19">
        <v>15761.830000000002</v>
      </c>
      <c r="K16" s="20">
        <f>+I16*J16</f>
        <v>3577935.4100000006</v>
      </c>
      <c r="L16" s="4"/>
    </row>
    <row r="17" spans="2:12" ht="30" customHeight="1" thickBot="1">
      <c r="B17" s="3"/>
      <c r="C17" s="255" t="s">
        <v>16</v>
      </c>
      <c r="D17" s="256"/>
      <c r="E17" s="256"/>
      <c r="F17" s="256"/>
      <c r="G17" s="256"/>
      <c r="H17" s="256"/>
      <c r="I17" s="256"/>
      <c r="J17" s="257"/>
      <c r="K17" s="25">
        <f>+SUM(K14:K16)</f>
        <v>9249554.9580000006</v>
      </c>
      <c r="L17" s="4"/>
    </row>
    <row r="18" spans="2:12" ht="30" customHeight="1" thickBot="1">
      <c r="B18" s="3"/>
      <c r="C18" s="181">
        <v>2</v>
      </c>
      <c r="D18" s="13"/>
      <c r="E18" s="184"/>
      <c r="F18" s="13"/>
      <c r="G18" s="13" t="s">
        <v>140</v>
      </c>
      <c r="H18" s="13"/>
      <c r="I18" s="13"/>
      <c r="J18" s="13"/>
      <c r="K18" s="14"/>
      <c r="L18" s="4"/>
    </row>
    <row r="19" spans="2:12" ht="30" customHeight="1">
      <c r="B19" s="3"/>
      <c r="C19" s="15"/>
      <c r="D19" s="16">
        <v>2.1</v>
      </c>
      <c r="E19" s="182" t="s">
        <v>104</v>
      </c>
      <c r="F19" s="16"/>
      <c r="G19" s="17" t="s">
        <v>102</v>
      </c>
      <c r="H19" s="16" t="s">
        <v>103</v>
      </c>
      <c r="I19" s="18">
        <v>56.47</v>
      </c>
      <c r="J19" s="19">
        <v>39608.730000000003</v>
      </c>
      <c r="K19" s="20">
        <f>+I19*J19</f>
        <v>2236704.9831000003</v>
      </c>
      <c r="L19" s="4"/>
    </row>
    <row r="20" spans="2:12" ht="30" customHeight="1">
      <c r="B20" s="3"/>
      <c r="C20" s="15"/>
      <c r="D20" s="16">
        <v>2.2000000000000002</v>
      </c>
      <c r="E20" s="182" t="s">
        <v>105</v>
      </c>
      <c r="F20" s="16"/>
      <c r="G20" s="17" t="s">
        <v>101</v>
      </c>
      <c r="H20" s="16" t="s">
        <v>103</v>
      </c>
      <c r="I20" s="18">
        <v>42.55</v>
      </c>
      <c r="J20" s="19">
        <v>150533.39000000001</v>
      </c>
      <c r="K20" s="20">
        <f>+I20*J20</f>
        <v>6405195.7445</v>
      </c>
      <c r="L20" s="4"/>
    </row>
    <row r="21" spans="2:12" ht="30" customHeight="1" thickBot="1">
      <c r="B21" s="3"/>
      <c r="C21" s="255" t="s">
        <v>16</v>
      </c>
      <c r="D21" s="256"/>
      <c r="E21" s="256"/>
      <c r="F21" s="256"/>
      <c r="G21" s="256"/>
      <c r="H21" s="256"/>
      <c r="I21" s="256"/>
      <c r="J21" s="257"/>
      <c r="K21" s="25">
        <f>+SUM(K19:K20)</f>
        <v>8641900.7276000008</v>
      </c>
      <c r="L21" s="4"/>
    </row>
    <row r="22" spans="2:12" ht="30" customHeight="1" thickBot="1">
      <c r="B22" s="3"/>
      <c r="C22" s="181">
        <v>3</v>
      </c>
      <c r="D22" s="13"/>
      <c r="E22" s="184"/>
      <c r="F22" s="13"/>
      <c r="G22" s="13" t="s">
        <v>141</v>
      </c>
      <c r="H22" s="13"/>
      <c r="I22" s="13"/>
      <c r="J22" s="13"/>
      <c r="K22" s="14"/>
      <c r="L22" s="4"/>
    </row>
    <row r="23" spans="2:12" ht="30" customHeight="1">
      <c r="B23" s="3"/>
      <c r="C23" s="15"/>
      <c r="D23" s="32" t="s">
        <v>106</v>
      </c>
      <c r="E23" s="38" t="s">
        <v>112</v>
      </c>
      <c r="F23" s="32"/>
      <c r="G23" s="33" t="s">
        <v>118</v>
      </c>
      <c r="H23" s="32" t="s">
        <v>103</v>
      </c>
      <c r="I23" s="18">
        <v>3.82</v>
      </c>
      <c r="J23" s="19">
        <v>728500.85000000009</v>
      </c>
      <c r="K23" s="20">
        <f t="shared" ref="K23:K28" si="0">+I23*J23</f>
        <v>2782873.2470000004</v>
      </c>
      <c r="L23" s="4"/>
    </row>
    <row r="24" spans="2:12" ht="30" customHeight="1">
      <c r="B24" s="3"/>
      <c r="C24" s="15"/>
      <c r="D24" s="34" t="s">
        <v>107</v>
      </c>
      <c r="E24" s="185" t="s">
        <v>113</v>
      </c>
      <c r="F24" s="34"/>
      <c r="G24" s="33" t="s">
        <v>119</v>
      </c>
      <c r="H24" s="32" t="s">
        <v>103</v>
      </c>
      <c r="I24" s="18">
        <v>16.2</v>
      </c>
      <c r="J24" s="19">
        <v>1172418.9400000002</v>
      </c>
      <c r="K24" s="20">
        <f t="shared" si="0"/>
        <v>18993186.828000002</v>
      </c>
      <c r="L24" s="4"/>
    </row>
    <row r="25" spans="2:12" ht="30" customHeight="1">
      <c r="B25" s="3"/>
      <c r="C25" s="15"/>
      <c r="D25" s="32" t="s">
        <v>108</v>
      </c>
      <c r="E25" s="38" t="s">
        <v>114</v>
      </c>
      <c r="F25" s="32"/>
      <c r="G25" s="33" t="s">
        <v>120</v>
      </c>
      <c r="H25" s="32" t="s">
        <v>124</v>
      </c>
      <c r="I25" s="18">
        <v>1115</v>
      </c>
      <c r="J25" s="19">
        <v>11142.74</v>
      </c>
      <c r="K25" s="20">
        <f t="shared" si="0"/>
        <v>12424155.1</v>
      </c>
      <c r="L25" s="4"/>
    </row>
    <row r="26" spans="2:12" ht="30" customHeight="1">
      <c r="B26" s="3"/>
      <c r="C26" s="15"/>
      <c r="D26" s="28" t="s">
        <v>109</v>
      </c>
      <c r="E26" s="186" t="s">
        <v>115</v>
      </c>
      <c r="F26" s="28"/>
      <c r="G26" s="35" t="s">
        <v>121</v>
      </c>
      <c r="H26" s="28" t="s">
        <v>103</v>
      </c>
      <c r="I26" s="18">
        <v>6.52</v>
      </c>
      <c r="J26" s="19">
        <v>1289484.21</v>
      </c>
      <c r="K26" s="20">
        <f t="shared" si="0"/>
        <v>8407437.0491999984</v>
      </c>
      <c r="L26" s="4"/>
    </row>
    <row r="27" spans="2:12" ht="30" customHeight="1">
      <c r="B27" s="3"/>
      <c r="C27" s="15"/>
      <c r="D27" s="32" t="s">
        <v>110</v>
      </c>
      <c r="E27" s="38" t="s">
        <v>116</v>
      </c>
      <c r="F27" s="32"/>
      <c r="G27" s="33" t="s">
        <v>122</v>
      </c>
      <c r="H27" s="32" t="s">
        <v>125</v>
      </c>
      <c r="I27" s="18">
        <v>34</v>
      </c>
      <c r="J27" s="36">
        <v>72365.3</v>
      </c>
      <c r="K27" s="20">
        <f t="shared" si="0"/>
        <v>2460420.2000000002</v>
      </c>
      <c r="L27" s="4"/>
    </row>
    <row r="28" spans="2:12" ht="30" customHeight="1">
      <c r="B28" s="3"/>
      <c r="C28" s="37"/>
      <c r="D28" s="28" t="s">
        <v>111</v>
      </c>
      <c r="E28" s="186" t="s">
        <v>117</v>
      </c>
      <c r="F28" s="28"/>
      <c r="G28" s="35" t="s">
        <v>123</v>
      </c>
      <c r="H28" s="28" t="s">
        <v>99</v>
      </c>
      <c r="I28" s="18">
        <v>6</v>
      </c>
      <c r="J28" s="36">
        <v>72563.47</v>
      </c>
      <c r="K28" s="20">
        <f t="shared" si="0"/>
        <v>435380.82</v>
      </c>
      <c r="L28" s="4"/>
    </row>
    <row r="29" spans="2:12" ht="30" customHeight="1" thickBot="1">
      <c r="B29" s="3"/>
      <c r="C29" s="255" t="s">
        <v>16</v>
      </c>
      <c r="D29" s="256"/>
      <c r="E29" s="256"/>
      <c r="F29" s="256"/>
      <c r="G29" s="256"/>
      <c r="H29" s="256"/>
      <c r="I29" s="256"/>
      <c r="J29" s="257"/>
      <c r="K29" s="25">
        <f>+SUM(K23:K28)</f>
        <v>45503453.244200006</v>
      </c>
      <c r="L29" s="4"/>
    </row>
    <row r="30" spans="2:12" ht="30" customHeight="1" thickBot="1">
      <c r="B30" s="3"/>
      <c r="C30" s="181">
        <v>4</v>
      </c>
      <c r="D30" s="13"/>
      <c r="E30" s="184"/>
      <c r="F30" s="13"/>
      <c r="G30" s="13" t="s">
        <v>142</v>
      </c>
      <c r="H30" s="13"/>
      <c r="I30" s="13"/>
      <c r="J30" s="13"/>
      <c r="K30" s="14"/>
      <c r="L30" s="4"/>
    </row>
    <row r="31" spans="2:12" ht="57">
      <c r="B31" s="3"/>
      <c r="C31" s="15"/>
      <c r="D31" s="32" t="s">
        <v>126</v>
      </c>
      <c r="E31" s="38" t="s">
        <v>127</v>
      </c>
      <c r="F31" s="32"/>
      <c r="G31" s="33" t="s">
        <v>128</v>
      </c>
      <c r="H31" s="32" t="s">
        <v>124</v>
      </c>
      <c r="I31" s="18">
        <v>4054</v>
      </c>
      <c r="J31" s="19">
        <v>33915</v>
      </c>
      <c r="K31" s="20">
        <f>+I31*J31</f>
        <v>137491410</v>
      </c>
      <c r="L31" s="4"/>
    </row>
    <row r="32" spans="2:12" ht="30" customHeight="1" thickBot="1">
      <c r="B32" s="3"/>
      <c r="C32" s="255" t="s">
        <v>16</v>
      </c>
      <c r="D32" s="256"/>
      <c r="E32" s="256"/>
      <c r="F32" s="256"/>
      <c r="G32" s="256"/>
      <c r="H32" s="256"/>
      <c r="I32" s="256"/>
      <c r="J32" s="257"/>
      <c r="K32" s="25">
        <f>+SUM(K31)</f>
        <v>137491410</v>
      </c>
      <c r="L32" s="4"/>
    </row>
    <row r="33" spans="2:12" ht="30" customHeight="1" thickBot="1">
      <c r="B33" s="3"/>
      <c r="C33" s="181">
        <v>5</v>
      </c>
      <c r="D33" s="13"/>
      <c r="E33" s="184"/>
      <c r="F33" s="13"/>
      <c r="G33" s="13" t="s">
        <v>143</v>
      </c>
      <c r="H33" s="13"/>
      <c r="I33" s="13"/>
      <c r="J33" s="13"/>
      <c r="K33" s="14"/>
      <c r="L33" s="4"/>
    </row>
    <row r="34" spans="2:12" ht="30" customHeight="1">
      <c r="B34" s="3"/>
      <c r="C34" s="15"/>
      <c r="D34" s="32" t="s">
        <v>129</v>
      </c>
      <c r="E34" s="38" t="s">
        <v>149</v>
      </c>
      <c r="F34" s="32"/>
      <c r="G34" s="33" t="s">
        <v>134</v>
      </c>
      <c r="H34" s="32" t="s">
        <v>99</v>
      </c>
      <c r="I34" s="18">
        <v>235</v>
      </c>
      <c r="J34" s="19">
        <v>148666.07</v>
      </c>
      <c r="K34" s="20">
        <f>+I34*J34</f>
        <v>34936526.450000003</v>
      </c>
      <c r="L34" s="4"/>
    </row>
    <row r="35" spans="2:12" ht="30" customHeight="1">
      <c r="B35" s="3"/>
      <c r="C35" s="15"/>
      <c r="D35" s="34" t="s">
        <v>130</v>
      </c>
      <c r="E35" s="185" t="s">
        <v>150</v>
      </c>
      <c r="F35" s="34"/>
      <c r="G35" s="33" t="s">
        <v>135</v>
      </c>
      <c r="H35" s="32" t="s">
        <v>99</v>
      </c>
      <c r="I35" s="18">
        <v>90</v>
      </c>
      <c r="J35" s="19">
        <v>44262.400000000001</v>
      </c>
      <c r="K35" s="20">
        <f>+I35*J35</f>
        <v>3983616</v>
      </c>
      <c r="L35" s="4"/>
    </row>
    <row r="36" spans="2:12" ht="30" customHeight="1">
      <c r="B36" s="3"/>
      <c r="C36" s="15"/>
      <c r="D36" s="32" t="s">
        <v>131</v>
      </c>
      <c r="E36" s="38" t="s">
        <v>151</v>
      </c>
      <c r="F36" s="32"/>
      <c r="G36" s="33" t="s">
        <v>136</v>
      </c>
      <c r="H36" s="32" t="s">
        <v>99</v>
      </c>
      <c r="I36" s="18">
        <v>90</v>
      </c>
      <c r="J36" s="19">
        <v>39320.120000000003</v>
      </c>
      <c r="K36" s="20">
        <f>+I36*J36</f>
        <v>3538810.8000000003</v>
      </c>
      <c r="L36" s="4"/>
    </row>
    <row r="37" spans="2:12" ht="30" customHeight="1">
      <c r="B37" s="3"/>
      <c r="C37" s="15"/>
      <c r="D37" s="28" t="s">
        <v>132</v>
      </c>
      <c r="E37" s="186" t="s">
        <v>152</v>
      </c>
      <c r="F37" s="28"/>
      <c r="G37" s="35" t="s">
        <v>137</v>
      </c>
      <c r="H37" s="28" t="s">
        <v>100</v>
      </c>
      <c r="I37" s="18">
        <v>33</v>
      </c>
      <c r="J37" s="19">
        <v>98519.75</v>
      </c>
      <c r="K37" s="20">
        <f>+I37*J37</f>
        <v>3251151.75</v>
      </c>
      <c r="L37" s="4"/>
    </row>
    <row r="38" spans="2:12" ht="30" customHeight="1">
      <c r="B38" s="3"/>
      <c r="C38" s="15"/>
      <c r="D38" s="32" t="s">
        <v>133</v>
      </c>
      <c r="E38" s="38" t="s">
        <v>153</v>
      </c>
      <c r="F38" s="32"/>
      <c r="G38" s="33" t="s">
        <v>138</v>
      </c>
      <c r="H38" s="32" t="s">
        <v>100</v>
      </c>
      <c r="I38" s="18">
        <v>110</v>
      </c>
      <c r="J38" s="36">
        <v>21479.5</v>
      </c>
      <c r="K38" s="20">
        <f>+I38*J38</f>
        <v>2362745</v>
      </c>
      <c r="L38" s="4"/>
    </row>
    <row r="39" spans="2:12" ht="30" customHeight="1" thickBot="1">
      <c r="B39" s="3"/>
      <c r="C39" s="255" t="s">
        <v>16</v>
      </c>
      <c r="D39" s="256"/>
      <c r="E39" s="256"/>
      <c r="F39" s="256"/>
      <c r="G39" s="256"/>
      <c r="H39" s="256"/>
      <c r="I39" s="256"/>
      <c r="J39" s="257"/>
      <c r="K39" s="25">
        <f>+SUM(K34:K38)</f>
        <v>48072850</v>
      </c>
      <c r="L39" s="4"/>
    </row>
    <row r="40" spans="2:12" ht="30" customHeight="1" thickBot="1">
      <c r="B40" s="3"/>
      <c r="C40" s="181">
        <v>6</v>
      </c>
      <c r="D40" s="13"/>
      <c r="E40" s="184"/>
      <c r="F40" s="13"/>
      <c r="G40" s="13" t="s">
        <v>144</v>
      </c>
      <c r="H40" s="13"/>
      <c r="I40" s="13"/>
      <c r="J40" s="13"/>
      <c r="K40" s="14"/>
      <c r="L40" s="4"/>
    </row>
    <row r="41" spans="2:12" ht="30" customHeight="1">
      <c r="B41" s="3"/>
      <c r="C41" s="15"/>
      <c r="D41" s="32" t="s">
        <v>147</v>
      </c>
      <c r="E41" s="38" t="s">
        <v>154</v>
      </c>
      <c r="F41" s="32"/>
      <c r="G41" s="33" t="s">
        <v>145</v>
      </c>
      <c r="H41" s="32" t="s">
        <v>99</v>
      </c>
      <c r="I41" s="18">
        <v>224.95</v>
      </c>
      <c r="J41" s="19">
        <v>102331.53</v>
      </c>
      <c r="K41" s="20">
        <f>+I41*J41</f>
        <v>23019477.673499998</v>
      </c>
      <c r="L41" s="4"/>
    </row>
    <row r="42" spans="2:12" ht="30" customHeight="1">
      <c r="B42" s="3"/>
      <c r="C42" s="15"/>
      <c r="D42" s="34" t="s">
        <v>148</v>
      </c>
      <c r="E42" s="185" t="s">
        <v>155</v>
      </c>
      <c r="F42" s="34"/>
      <c r="G42" s="33" t="s">
        <v>146</v>
      </c>
      <c r="H42" s="32" t="s">
        <v>100</v>
      </c>
      <c r="I42" s="18">
        <v>132</v>
      </c>
      <c r="J42" s="19">
        <v>124102.3</v>
      </c>
      <c r="K42" s="20">
        <f>+I42*J42</f>
        <v>16381503.6</v>
      </c>
      <c r="L42" s="4"/>
    </row>
    <row r="43" spans="2:12" ht="30" customHeight="1" thickBot="1">
      <c r="B43" s="3"/>
      <c r="C43" s="255" t="s">
        <v>16</v>
      </c>
      <c r="D43" s="256"/>
      <c r="E43" s="256"/>
      <c r="F43" s="256"/>
      <c r="G43" s="256"/>
      <c r="H43" s="256"/>
      <c r="I43" s="256"/>
      <c r="J43" s="257"/>
      <c r="K43" s="25">
        <f>+SUM(K41:K42)</f>
        <v>39400981.273499995</v>
      </c>
      <c r="L43" s="4"/>
    </row>
    <row r="44" spans="2:12" ht="30" customHeight="1" thickBot="1">
      <c r="B44" s="3"/>
      <c r="C44" s="181">
        <v>7</v>
      </c>
      <c r="D44" s="13"/>
      <c r="E44" s="184"/>
      <c r="F44" s="13"/>
      <c r="G44" s="13" t="s">
        <v>143</v>
      </c>
      <c r="H44" s="13"/>
      <c r="I44" s="13"/>
      <c r="J44" s="13"/>
      <c r="K44" s="14"/>
      <c r="L44" s="4"/>
    </row>
    <row r="45" spans="2:12" ht="30" customHeight="1">
      <c r="B45" s="3"/>
      <c r="C45" s="15"/>
      <c r="D45" s="32" t="s">
        <v>156</v>
      </c>
      <c r="E45" s="38" t="s">
        <v>161</v>
      </c>
      <c r="F45" s="32"/>
      <c r="G45" s="33" t="s">
        <v>166</v>
      </c>
      <c r="H45" s="32" t="s">
        <v>99</v>
      </c>
      <c r="I45" s="18">
        <v>233.45</v>
      </c>
      <c r="J45" s="19">
        <v>97897.310000000012</v>
      </c>
      <c r="K45" s="20">
        <f>+I45*J45</f>
        <v>22854127.019500002</v>
      </c>
      <c r="L45" s="4"/>
    </row>
    <row r="46" spans="2:12" ht="30" customHeight="1">
      <c r="B46" s="3"/>
      <c r="C46" s="15"/>
      <c r="D46" s="34" t="s">
        <v>157</v>
      </c>
      <c r="E46" s="185" t="s">
        <v>162</v>
      </c>
      <c r="F46" s="34"/>
      <c r="G46" s="33" t="s">
        <v>167</v>
      </c>
      <c r="H46" s="32" t="s">
        <v>124</v>
      </c>
      <c r="I46" s="18">
        <v>695.6</v>
      </c>
      <c r="J46" s="19">
        <v>14603.400000000001</v>
      </c>
      <c r="K46" s="20">
        <f>+I46*J46</f>
        <v>10158125.040000001</v>
      </c>
      <c r="L46" s="4"/>
    </row>
    <row r="47" spans="2:12" ht="30" customHeight="1">
      <c r="B47" s="3"/>
      <c r="C47" s="15"/>
      <c r="D47" s="32" t="s">
        <v>158</v>
      </c>
      <c r="E47" s="38" t="s">
        <v>163</v>
      </c>
      <c r="F47" s="32"/>
      <c r="G47" s="33" t="s">
        <v>168</v>
      </c>
      <c r="H47" s="32" t="s">
        <v>99</v>
      </c>
      <c r="I47" s="18">
        <v>190.33</v>
      </c>
      <c r="J47" s="19">
        <v>59155.740000000005</v>
      </c>
      <c r="K47" s="20">
        <f>+I47*J47</f>
        <v>11259111.994200002</v>
      </c>
      <c r="L47" s="4"/>
    </row>
    <row r="48" spans="2:12" ht="30" customHeight="1">
      <c r="B48" s="3"/>
      <c r="C48" s="15"/>
      <c r="D48" s="28" t="s">
        <v>159</v>
      </c>
      <c r="E48" s="186" t="s">
        <v>164</v>
      </c>
      <c r="F48" s="28"/>
      <c r="G48" s="35" t="s">
        <v>169</v>
      </c>
      <c r="H48" s="28" t="s">
        <v>99</v>
      </c>
      <c r="I48" s="18">
        <v>233.33</v>
      </c>
      <c r="J48" s="19">
        <v>127343.51000000001</v>
      </c>
      <c r="K48" s="20">
        <f>+I48*J48</f>
        <v>29713061.188300002</v>
      </c>
      <c r="L48" s="4"/>
    </row>
    <row r="49" spans="2:12" ht="30" customHeight="1">
      <c r="B49" s="3"/>
      <c r="C49" s="15"/>
      <c r="D49" s="32" t="s">
        <v>160</v>
      </c>
      <c r="E49" s="38" t="s">
        <v>165</v>
      </c>
      <c r="F49" s="32"/>
      <c r="G49" s="33" t="s">
        <v>170</v>
      </c>
      <c r="H49" s="32" t="s">
        <v>103</v>
      </c>
      <c r="I49" s="18">
        <v>2.5</v>
      </c>
      <c r="J49" s="36">
        <v>1755034.75</v>
      </c>
      <c r="K49" s="20">
        <f>+I49*J49</f>
        <v>4387586.875</v>
      </c>
      <c r="L49" s="4"/>
    </row>
    <row r="50" spans="2:12" ht="30" customHeight="1" thickBot="1">
      <c r="B50" s="3"/>
      <c r="C50" s="255" t="s">
        <v>16</v>
      </c>
      <c r="D50" s="256"/>
      <c r="E50" s="256"/>
      <c r="F50" s="256"/>
      <c r="G50" s="256"/>
      <c r="H50" s="256"/>
      <c r="I50" s="256"/>
      <c r="J50" s="257"/>
      <c r="K50" s="25">
        <f>+SUM(K45:K49)</f>
        <v>78372012.116999999</v>
      </c>
      <c r="L50" s="4"/>
    </row>
    <row r="51" spans="2:12" ht="30" customHeight="1" thickBot="1">
      <c r="B51" s="3"/>
      <c r="C51" s="181">
        <v>8</v>
      </c>
      <c r="D51" s="13"/>
      <c r="E51" s="184"/>
      <c r="F51" s="13"/>
      <c r="G51" s="13" t="s">
        <v>181</v>
      </c>
      <c r="H51" s="13"/>
      <c r="I51" s="13"/>
      <c r="J51" s="13"/>
      <c r="K51" s="14"/>
      <c r="L51" s="4"/>
    </row>
    <row r="52" spans="2:12" ht="30" customHeight="1">
      <c r="B52" s="3"/>
      <c r="C52" s="15"/>
      <c r="D52" s="32" t="s">
        <v>171</v>
      </c>
      <c r="E52" s="38" t="s">
        <v>161</v>
      </c>
      <c r="F52" s="32"/>
      <c r="G52" s="33" t="s">
        <v>399</v>
      </c>
      <c r="H52" s="32" t="s">
        <v>99</v>
      </c>
      <c r="I52" s="18">
        <v>4</v>
      </c>
      <c r="J52" s="19">
        <v>552077.68000000005</v>
      </c>
      <c r="K52" s="20">
        <f>+I52*J52</f>
        <v>2208310.7200000002</v>
      </c>
      <c r="L52" s="4"/>
    </row>
    <row r="53" spans="2:12" ht="30" customHeight="1">
      <c r="B53" s="3"/>
      <c r="C53" s="15"/>
      <c r="D53" s="34" t="s">
        <v>172</v>
      </c>
      <c r="E53" s="185" t="s">
        <v>162</v>
      </c>
      <c r="F53" s="34"/>
      <c r="G53" s="33" t="s">
        <v>400</v>
      </c>
      <c r="H53" s="32" t="s">
        <v>100</v>
      </c>
      <c r="I53" s="18">
        <v>3</v>
      </c>
      <c r="J53" s="19">
        <v>229653.76000000001</v>
      </c>
      <c r="K53" s="20">
        <f>+I53*J53</f>
        <v>688961.28</v>
      </c>
      <c r="L53" s="4"/>
    </row>
    <row r="54" spans="2:12" ht="30" customHeight="1">
      <c r="B54" s="3"/>
      <c r="C54" s="15"/>
      <c r="D54" s="32" t="s">
        <v>173</v>
      </c>
      <c r="E54" s="38" t="s">
        <v>163</v>
      </c>
      <c r="F54" s="32"/>
      <c r="G54" s="33" t="s">
        <v>401</v>
      </c>
      <c r="H54" s="32" t="s">
        <v>103</v>
      </c>
      <c r="I54" s="18">
        <v>2</v>
      </c>
      <c r="J54" s="19">
        <v>733405.89</v>
      </c>
      <c r="K54" s="20">
        <f>+I54*J54</f>
        <v>1466811.78</v>
      </c>
      <c r="L54" s="4"/>
    </row>
    <row r="55" spans="2:12" ht="30" customHeight="1" thickBot="1">
      <c r="B55" s="3"/>
      <c r="C55" s="255" t="s">
        <v>16</v>
      </c>
      <c r="D55" s="256"/>
      <c r="E55" s="256"/>
      <c r="F55" s="256"/>
      <c r="G55" s="256"/>
      <c r="H55" s="256"/>
      <c r="I55" s="256"/>
      <c r="J55" s="257"/>
      <c r="K55" s="25">
        <f>+SUM(K52:K54)</f>
        <v>4364083.78</v>
      </c>
      <c r="L55" s="4"/>
    </row>
    <row r="56" spans="2:12" ht="30" customHeight="1" thickBot="1">
      <c r="B56" s="3"/>
      <c r="C56" s="181">
        <v>9</v>
      </c>
      <c r="D56" s="13"/>
      <c r="E56" s="184"/>
      <c r="F56" s="13"/>
      <c r="G56" s="13" t="s">
        <v>180</v>
      </c>
      <c r="H56" s="13"/>
      <c r="I56" s="13"/>
      <c r="J56" s="13"/>
      <c r="K56" s="14"/>
      <c r="L56" s="4"/>
    </row>
    <row r="57" spans="2:12" ht="30" customHeight="1">
      <c r="B57" s="3"/>
      <c r="C57" s="15"/>
      <c r="D57" s="32" t="s">
        <v>174</v>
      </c>
      <c r="E57" s="38" t="s">
        <v>176</v>
      </c>
      <c r="F57" s="32"/>
      <c r="G57" s="33" t="s">
        <v>178</v>
      </c>
      <c r="H57" s="32" t="s">
        <v>99</v>
      </c>
      <c r="I57" s="18">
        <v>4</v>
      </c>
      <c r="J57" s="19">
        <v>202821.01</v>
      </c>
      <c r="K57" s="20">
        <f>+I57*J57</f>
        <v>811284.04</v>
      </c>
      <c r="L57" s="4"/>
    </row>
    <row r="58" spans="2:12" ht="42.75">
      <c r="B58" s="3"/>
      <c r="C58" s="15"/>
      <c r="D58" s="34" t="s">
        <v>175</v>
      </c>
      <c r="E58" s="185" t="s">
        <v>177</v>
      </c>
      <c r="F58" s="34"/>
      <c r="G58" s="33" t="s">
        <v>179</v>
      </c>
      <c r="H58" s="32" t="s">
        <v>125</v>
      </c>
      <c r="I58" s="18">
        <v>1</v>
      </c>
      <c r="J58" s="19">
        <v>683191.74</v>
      </c>
      <c r="K58" s="20">
        <f>+I58*J58</f>
        <v>683191.74</v>
      </c>
      <c r="L58" s="4"/>
    </row>
    <row r="59" spans="2:12" ht="30" customHeight="1" thickBot="1">
      <c r="B59" s="3"/>
      <c r="C59" s="255" t="s">
        <v>16</v>
      </c>
      <c r="D59" s="256"/>
      <c r="E59" s="256"/>
      <c r="F59" s="256"/>
      <c r="G59" s="256"/>
      <c r="H59" s="256"/>
      <c r="I59" s="256"/>
      <c r="J59" s="257"/>
      <c r="K59" s="25">
        <f>+SUM(K57:K58)</f>
        <v>1494475.78</v>
      </c>
      <c r="L59" s="4"/>
    </row>
    <row r="60" spans="2:12" ht="30" customHeight="1" thickBot="1">
      <c r="B60" s="3"/>
      <c r="C60" s="181">
        <v>10</v>
      </c>
      <c r="D60" s="13"/>
      <c r="E60" s="184"/>
      <c r="F60" s="13"/>
      <c r="G60" s="13" t="s">
        <v>182</v>
      </c>
      <c r="H60" s="13"/>
      <c r="I60" s="13"/>
      <c r="J60" s="13"/>
      <c r="K60" s="14"/>
      <c r="L60" s="4"/>
    </row>
    <row r="61" spans="2:12" ht="30" customHeight="1">
      <c r="B61" s="3"/>
      <c r="C61" s="15"/>
      <c r="D61" s="32" t="s">
        <v>183</v>
      </c>
      <c r="E61" s="38" t="s">
        <v>193</v>
      </c>
      <c r="F61" s="32"/>
      <c r="G61" s="33" t="s">
        <v>203</v>
      </c>
      <c r="H61" s="32" t="s">
        <v>125</v>
      </c>
      <c r="I61" s="18">
        <v>4</v>
      </c>
      <c r="J61" s="19">
        <v>624046.64</v>
      </c>
      <c r="K61" s="20">
        <f t="shared" ref="K61:K70" si="1">+I61*J61</f>
        <v>2496186.56</v>
      </c>
      <c r="L61" s="4"/>
    </row>
    <row r="62" spans="2:12" ht="30" customHeight="1">
      <c r="B62" s="3"/>
      <c r="C62" s="15"/>
      <c r="D62" s="34" t="s">
        <v>184</v>
      </c>
      <c r="E62" s="185" t="s">
        <v>194</v>
      </c>
      <c r="F62" s="34"/>
      <c r="G62" s="33" t="s">
        <v>204</v>
      </c>
      <c r="H62" s="32" t="s">
        <v>125</v>
      </c>
      <c r="I62" s="18">
        <v>7</v>
      </c>
      <c r="J62" s="19">
        <v>428391.67000000004</v>
      </c>
      <c r="K62" s="20">
        <f t="shared" si="1"/>
        <v>2998741.6900000004</v>
      </c>
      <c r="L62" s="4"/>
    </row>
    <row r="63" spans="2:12" ht="30" customHeight="1">
      <c r="B63" s="3"/>
      <c r="C63" s="15"/>
      <c r="D63" s="32" t="s">
        <v>185</v>
      </c>
      <c r="E63" s="38" t="s">
        <v>195</v>
      </c>
      <c r="F63" s="32"/>
      <c r="G63" s="33" t="s">
        <v>205</v>
      </c>
      <c r="H63" s="32" t="s">
        <v>125</v>
      </c>
      <c r="I63" s="18">
        <v>11</v>
      </c>
      <c r="J63" s="19">
        <v>321547.45</v>
      </c>
      <c r="K63" s="20">
        <f t="shared" si="1"/>
        <v>3537021.95</v>
      </c>
      <c r="L63" s="4"/>
    </row>
    <row r="64" spans="2:12" ht="30" customHeight="1">
      <c r="B64" s="3"/>
      <c r="C64" s="15"/>
      <c r="D64" s="28" t="s">
        <v>186</v>
      </c>
      <c r="E64" s="186" t="s">
        <v>196</v>
      </c>
      <c r="F64" s="28"/>
      <c r="G64" s="35" t="s">
        <v>206</v>
      </c>
      <c r="H64" s="28" t="s">
        <v>99</v>
      </c>
      <c r="I64" s="18">
        <v>8</v>
      </c>
      <c r="J64" s="19">
        <v>227028.34000000003</v>
      </c>
      <c r="K64" s="20">
        <f t="shared" si="1"/>
        <v>1816226.7200000002</v>
      </c>
      <c r="L64" s="4"/>
    </row>
    <row r="65" spans="2:12" ht="30" customHeight="1">
      <c r="B65" s="3"/>
      <c r="C65" s="15"/>
      <c r="D65" s="32" t="s">
        <v>187</v>
      </c>
      <c r="E65" s="38" t="s">
        <v>197</v>
      </c>
      <c r="F65" s="32"/>
      <c r="G65" s="33" t="s">
        <v>207</v>
      </c>
      <c r="H65" s="32" t="s">
        <v>125</v>
      </c>
      <c r="I65" s="18">
        <v>10</v>
      </c>
      <c r="J65" s="36">
        <v>227028.34000000003</v>
      </c>
      <c r="K65" s="20">
        <f t="shared" si="1"/>
        <v>2270283.4000000004</v>
      </c>
      <c r="L65" s="4"/>
    </row>
    <row r="66" spans="2:12" ht="30" customHeight="1">
      <c r="B66" s="3"/>
      <c r="C66" s="15"/>
      <c r="D66" s="34" t="s">
        <v>188</v>
      </c>
      <c r="E66" s="185" t="s">
        <v>198</v>
      </c>
      <c r="F66" s="34"/>
      <c r="G66" s="33" t="s">
        <v>208</v>
      </c>
      <c r="H66" s="32" t="s">
        <v>99</v>
      </c>
      <c r="I66" s="18">
        <v>30</v>
      </c>
      <c r="J66" s="19">
        <v>155192.38</v>
      </c>
      <c r="K66" s="20">
        <f t="shared" si="1"/>
        <v>4655771.4000000004</v>
      </c>
      <c r="L66" s="4"/>
    </row>
    <row r="67" spans="2:12" ht="30" customHeight="1">
      <c r="B67" s="3"/>
      <c r="C67" s="15"/>
      <c r="D67" s="32" t="s">
        <v>189</v>
      </c>
      <c r="E67" s="38" t="s">
        <v>199</v>
      </c>
      <c r="F67" s="32"/>
      <c r="G67" s="33" t="s">
        <v>209</v>
      </c>
      <c r="H67" s="32" t="s">
        <v>99</v>
      </c>
      <c r="I67" s="18">
        <v>10.4</v>
      </c>
      <c r="J67" s="19">
        <v>444363.64</v>
      </c>
      <c r="K67" s="20">
        <f t="shared" si="1"/>
        <v>4621381.8560000006</v>
      </c>
      <c r="L67" s="4"/>
    </row>
    <row r="68" spans="2:12" ht="30" customHeight="1">
      <c r="B68" s="3"/>
      <c r="C68" s="15"/>
      <c r="D68" s="28" t="s">
        <v>190</v>
      </c>
      <c r="E68" s="186" t="s">
        <v>200</v>
      </c>
      <c r="F68" s="28"/>
      <c r="G68" s="35" t="s">
        <v>210</v>
      </c>
      <c r="H68" s="28" t="s">
        <v>99</v>
      </c>
      <c r="I68" s="18">
        <v>1.2</v>
      </c>
      <c r="J68" s="19">
        <v>537197.64</v>
      </c>
      <c r="K68" s="20">
        <f t="shared" si="1"/>
        <v>644637.16799999995</v>
      </c>
      <c r="L68" s="4"/>
    </row>
    <row r="69" spans="2:12" ht="30" customHeight="1">
      <c r="B69" s="3"/>
      <c r="C69" s="15"/>
      <c r="D69" s="32" t="s">
        <v>191</v>
      </c>
      <c r="E69" s="38" t="s">
        <v>201</v>
      </c>
      <c r="F69" s="32"/>
      <c r="G69" s="33" t="s">
        <v>211</v>
      </c>
      <c r="H69" s="32" t="s">
        <v>100</v>
      </c>
      <c r="I69" s="18">
        <v>26.867932158066903</v>
      </c>
      <c r="J69" s="36">
        <v>669557.45400000003</v>
      </c>
      <c r="K69" s="20">
        <f t="shared" si="1"/>
        <v>17989624.250000004</v>
      </c>
      <c r="L69" s="4"/>
    </row>
    <row r="70" spans="2:12" ht="30" customHeight="1">
      <c r="B70" s="3"/>
      <c r="C70" s="37"/>
      <c r="D70" s="28" t="s">
        <v>192</v>
      </c>
      <c r="E70" s="186" t="s">
        <v>202</v>
      </c>
      <c r="F70" s="28"/>
      <c r="G70" s="35" t="s">
        <v>212</v>
      </c>
      <c r="H70" s="28" t="s">
        <v>100</v>
      </c>
      <c r="I70" s="18">
        <v>4.25</v>
      </c>
      <c r="J70" s="36">
        <v>258911.1</v>
      </c>
      <c r="K70" s="20">
        <f t="shared" si="1"/>
        <v>1100372.175</v>
      </c>
      <c r="L70" s="4"/>
    </row>
    <row r="71" spans="2:12" ht="30" customHeight="1" thickBot="1">
      <c r="B71" s="3"/>
      <c r="C71" s="255" t="s">
        <v>16</v>
      </c>
      <c r="D71" s="256"/>
      <c r="E71" s="256"/>
      <c r="F71" s="256"/>
      <c r="G71" s="256"/>
      <c r="H71" s="256"/>
      <c r="I71" s="256"/>
      <c r="J71" s="257"/>
      <c r="K71" s="25">
        <f>+SUM(K61:K70)</f>
        <v>42130247.169</v>
      </c>
      <c r="L71" s="4"/>
    </row>
    <row r="72" spans="2:12" ht="30" customHeight="1" thickBot="1">
      <c r="B72" s="3"/>
      <c r="C72" s="181">
        <v>11</v>
      </c>
      <c r="D72" s="13"/>
      <c r="E72" s="184"/>
      <c r="F72" s="13"/>
      <c r="G72" s="13" t="s">
        <v>289</v>
      </c>
      <c r="H72" s="13"/>
      <c r="I72" s="13"/>
      <c r="J72" s="13"/>
      <c r="K72" s="14"/>
      <c r="L72" s="4"/>
    </row>
    <row r="73" spans="2:12" ht="30" customHeight="1">
      <c r="B73" s="3"/>
      <c r="C73" s="15"/>
      <c r="D73" s="32" t="s">
        <v>213</v>
      </c>
      <c r="E73" s="38" t="s">
        <v>234</v>
      </c>
      <c r="F73" s="32"/>
      <c r="G73" s="33" t="s">
        <v>254</v>
      </c>
      <c r="H73" s="32" t="s">
        <v>125</v>
      </c>
      <c r="I73" s="18">
        <v>1</v>
      </c>
      <c r="J73" s="19">
        <v>503430.27</v>
      </c>
      <c r="K73" s="20">
        <f t="shared" ref="K73:K93" si="2">+I73*J73</f>
        <v>503430.27</v>
      </c>
      <c r="L73" s="4"/>
    </row>
    <row r="74" spans="2:12" ht="30" customHeight="1">
      <c r="B74" s="3"/>
      <c r="C74" s="15"/>
      <c r="D74" s="34" t="s">
        <v>214</v>
      </c>
      <c r="E74" s="185" t="s">
        <v>235</v>
      </c>
      <c r="F74" s="34"/>
      <c r="G74" s="33" t="s">
        <v>255</v>
      </c>
      <c r="H74" s="32" t="s">
        <v>103</v>
      </c>
      <c r="I74" s="18">
        <v>6.4</v>
      </c>
      <c r="J74" s="19">
        <v>56510.37</v>
      </c>
      <c r="K74" s="20">
        <f t="shared" si="2"/>
        <v>361666.36800000002</v>
      </c>
      <c r="L74" s="4"/>
    </row>
    <row r="75" spans="2:12" ht="30" customHeight="1">
      <c r="B75" s="3"/>
      <c r="C75" s="15"/>
      <c r="D75" s="32" t="s">
        <v>215</v>
      </c>
      <c r="E75" s="38" t="s">
        <v>236</v>
      </c>
      <c r="F75" s="32"/>
      <c r="G75" s="33" t="s">
        <v>256</v>
      </c>
      <c r="H75" s="32" t="s">
        <v>100</v>
      </c>
      <c r="I75" s="18">
        <v>58</v>
      </c>
      <c r="J75" s="19">
        <v>26901.91</v>
      </c>
      <c r="K75" s="20">
        <f t="shared" si="2"/>
        <v>1560310.78</v>
      </c>
      <c r="L75" s="4"/>
    </row>
    <row r="76" spans="2:12" ht="30" customHeight="1">
      <c r="B76" s="3"/>
      <c r="C76" s="15"/>
      <c r="D76" s="28" t="s">
        <v>216</v>
      </c>
      <c r="E76" s="186" t="s">
        <v>237</v>
      </c>
      <c r="F76" s="28"/>
      <c r="G76" s="35" t="s">
        <v>257</v>
      </c>
      <c r="H76" s="32" t="s">
        <v>125</v>
      </c>
      <c r="I76" s="18">
        <v>8</v>
      </c>
      <c r="J76" s="19">
        <v>9538.76</v>
      </c>
      <c r="K76" s="20">
        <f t="shared" si="2"/>
        <v>76310.080000000002</v>
      </c>
      <c r="L76" s="4"/>
    </row>
    <row r="77" spans="2:12" ht="30" customHeight="1">
      <c r="B77" s="3"/>
      <c r="C77" s="15"/>
      <c r="D77" s="32" t="s">
        <v>217</v>
      </c>
      <c r="E77" s="38" t="s">
        <v>238</v>
      </c>
      <c r="F77" s="32"/>
      <c r="G77" s="33" t="s">
        <v>258</v>
      </c>
      <c r="H77" s="32" t="s">
        <v>99</v>
      </c>
      <c r="I77" s="18">
        <v>4</v>
      </c>
      <c r="J77" s="36">
        <v>530284.30000000005</v>
      </c>
      <c r="K77" s="20">
        <f t="shared" si="2"/>
        <v>2121137.2000000002</v>
      </c>
      <c r="L77" s="4"/>
    </row>
    <row r="78" spans="2:12" ht="30" customHeight="1">
      <c r="B78" s="3"/>
      <c r="C78" s="15"/>
      <c r="D78" s="34" t="s">
        <v>218</v>
      </c>
      <c r="E78" s="185" t="s">
        <v>239</v>
      </c>
      <c r="F78" s="34"/>
      <c r="G78" s="33" t="s">
        <v>259</v>
      </c>
      <c r="H78" s="32" t="s">
        <v>125</v>
      </c>
      <c r="I78" s="18">
        <v>2</v>
      </c>
      <c r="J78" s="19">
        <v>1260486.22</v>
      </c>
      <c r="K78" s="20">
        <f t="shared" si="2"/>
        <v>2520972.44</v>
      </c>
      <c r="L78" s="4"/>
    </row>
    <row r="79" spans="2:12" ht="30" customHeight="1">
      <c r="B79" s="3"/>
      <c r="C79" s="15"/>
      <c r="D79" s="32" t="s">
        <v>219</v>
      </c>
      <c r="E79" s="38" t="s">
        <v>240</v>
      </c>
      <c r="F79" s="32"/>
      <c r="G79" s="33" t="s">
        <v>260</v>
      </c>
      <c r="H79" s="32" t="s">
        <v>125</v>
      </c>
      <c r="I79" s="18">
        <v>1</v>
      </c>
      <c r="J79" s="19">
        <v>4497927</v>
      </c>
      <c r="K79" s="20">
        <f t="shared" si="2"/>
        <v>4497927</v>
      </c>
      <c r="L79" s="4"/>
    </row>
    <row r="80" spans="2:12" ht="30" customHeight="1">
      <c r="B80" s="3"/>
      <c r="C80" s="15"/>
      <c r="D80" s="28" t="s">
        <v>220</v>
      </c>
      <c r="E80" s="186" t="s">
        <v>241</v>
      </c>
      <c r="F80" s="28"/>
      <c r="G80" s="35" t="s">
        <v>272</v>
      </c>
      <c r="H80" s="32" t="s">
        <v>125</v>
      </c>
      <c r="I80" s="18">
        <v>1</v>
      </c>
      <c r="J80" s="19">
        <v>337402.38</v>
      </c>
      <c r="K80" s="20">
        <f t="shared" si="2"/>
        <v>337402.38</v>
      </c>
      <c r="L80" s="4"/>
    </row>
    <row r="81" spans="2:12" ht="30" customHeight="1">
      <c r="B81" s="3"/>
      <c r="C81" s="15"/>
      <c r="D81" s="32" t="s">
        <v>221</v>
      </c>
      <c r="E81" s="38" t="s">
        <v>242</v>
      </c>
      <c r="F81" s="32"/>
      <c r="G81" s="33" t="s">
        <v>261</v>
      </c>
      <c r="H81" s="32" t="s">
        <v>125</v>
      </c>
      <c r="I81" s="18">
        <v>1</v>
      </c>
      <c r="J81" s="36">
        <v>1670150.1600000001</v>
      </c>
      <c r="K81" s="20">
        <f t="shared" si="2"/>
        <v>1670150.1600000001</v>
      </c>
      <c r="L81" s="4"/>
    </row>
    <row r="82" spans="2:12" ht="30" customHeight="1">
      <c r="B82" s="3"/>
      <c r="C82" s="15"/>
      <c r="D82" s="34" t="s">
        <v>222</v>
      </c>
      <c r="E82" s="185" t="s">
        <v>243</v>
      </c>
      <c r="F82" s="34"/>
      <c r="G82" s="33" t="s">
        <v>262</v>
      </c>
      <c r="H82" s="32" t="s">
        <v>125</v>
      </c>
      <c r="I82" s="18">
        <v>16</v>
      </c>
      <c r="J82" s="19">
        <v>35120.485400000005</v>
      </c>
      <c r="K82" s="20">
        <f t="shared" si="2"/>
        <v>561927.76640000008</v>
      </c>
      <c r="L82" s="4"/>
    </row>
    <row r="83" spans="2:12" ht="30" customHeight="1">
      <c r="B83" s="3"/>
      <c r="C83" s="15"/>
      <c r="D83" s="32" t="s">
        <v>223</v>
      </c>
      <c r="E83" s="38" t="s">
        <v>244</v>
      </c>
      <c r="F83" s="32"/>
      <c r="G83" s="33" t="s">
        <v>263</v>
      </c>
      <c r="H83" s="32" t="s">
        <v>125</v>
      </c>
      <c r="I83" s="18">
        <v>2</v>
      </c>
      <c r="J83" s="19">
        <v>80385.2</v>
      </c>
      <c r="K83" s="20">
        <f t="shared" si="2"/>
        <v>160770.4</v>
      </c>
      <c r="L83" s="4"/>
    </row>
    <row r="84" spans="2:12" ht="30" customHeight="1">
      <c r="B84" s="3"/>
      <c r="C84" s="15"/>
      <c r="D84" s="28" t="s">
        <v>224</v>
      </c>
      <c r="E84" s="186" t="s">
        <v>245</v>
      </c>
      <c r="F84" s="28"/>
      <c r="G84" s="35" t="s">
        <v>264</v>
      </c>
      <c r="H84" s="32" t="s">
        <v>125</v>
      </c>
      <c r="I84" s="18">
        <v>3</v>
      </c>
      <c r="J84" s="19">
        <v>156945.32</v>
      </c>
      <c r="K84" s="20">
        <f t="shared" si="2"/>
        <v>470835.96</v>
      </c>
      <c r="L84" s="4"/>
    </row>
    <row r="85" spans="2:12" ht="30" customHeight="1">
      <c r="B85" s="3"/>
      <c r="C85" s="15"/>
      <c r="D85" s="32" t="s">
        <v>225</v>
      </c>
      <c r="E85" s="38" t="s">
        <v>246</v>
      </c>
      <c r="F85" s="32"/>
      <c r="G85" s="33" t="s">
        <v>265</v>
      </c>
      <c r="H85" s="32" t="s">
        <v>125</v>
      </c>
      <c r="I85" s="18">
        <v>5</v>
      </c>
      <c r="J85" s="36">
        <v>187790.68000000002</v>
      </c>
      <c r="K85" s="20">
        <f t="shared" si="2"/>
        <v>938953.40000000014</v>
      </c>
      <c r="L85" s="4"/>
    </row>
    <row r="86" spans="2:12" ht="30" customHeight="1">
      <c r="B86" s="3"/>
      <c r="C86" s="15"/>
      <c r="D86" s="34" t="s">
        <v>226</v>
      </c>
      <c r="E86" s="185" t="s">
        <v>247</v>
      </c>
      <c r="F86" s="34"/>
      <c r="G86" s="33" t="s">
        <v>266</v>
      </c>
      <c r="H86" s="32" t="s">
        <v>125</v>
      </c>
      <c r="I86" s="18">
        <v>1</v>
      </c>
      <c r="J86" s="19">
        <v>198666.09</v>
      </c>
      <c r="K86" s="20">
        <f t="shared" si="2"/>
        <v>198666.09</v>
      </c>
      <c r="L86" s="4"/>
    </row>
    <row r="87" spans="2:12" ht="30" customHeight="1">
      <c r="B87" s="3"/>
      <c r="C87" s="15"/>
      <c r="D87" s="32" t="s">
        <v>227</v>
      </c>
      <c r="E87" s="38" t="s">
        <v>248</v>
      </c>
      <c r="F87" s="32"/>
      <c r="G87" s="33" t="s">
        <v>267</v>
      </c>
      <c r="H87" s="32" t="s">
        <v>125</v>
      </c>
      <c r="I87" s="18">
        <v>3</v>
      </c>
      <c r="J87" s="19">
        <v>155781.57</v>
      </c>
      <c r="K87" s="20">
        <f t="shared" si="2"/>
        <v>467344.71</v>
      </c>
      <c r="L87" s="4"/>
    </row>
    <row r="88" spans="2:12" ht="30" customHeight="1">
      <c r="B88" s="3"/>
      <c r="C88" s="15"/>
      <c r="D88" s="28" t="s">
        <v>228</v>
      </c>
      <c r="E88" s="186" t="s">
        <v>249</v>
      </c>
      <c r="F88" s="28"/>
      <c r="G88" s="35" t="s">
        <v>268</v>
      </c>
      <c r="H88" s="28" t="s">
        <v>100</v>
      </c>
      <c r="I88" s="18">
        <v>15</v>
      </c>
      <c r="J88" s="19">
        <v>53899.58</v>
      </c>
      <c r="K88" s="20">
        <f t="shared" si="2"/>
        <v>808493.70000000007</v>
      </c>
      <c r="L88" s="4"/>
    </row>
    <row r="89" spans="2:12" ht="30" customHeight="1">
      <c r="B89" s="3"/>
      <c r="C89" s="15"/>
      <c r="D89" s="32" t="s">
        <v>229</v>
      </c>
      <c r="E89" s="38" t="s">
        <v>250</v>
      </c>
      <c r="F89" s="32"/>
      <c r="G89" s="33" t="s">
        <v>269</v>
      </c>
      <c r="H89" s="32" t="s">
        <v>100</v>
      </c>
      <c r="I89" s="18">
        <v>22</v>
      </c>
      <c r="J89" s="36">
        <v>73405.36</v>
      </c>
      <c r="K89" s="20">
        <f t="shared" si="2"/>
        <v>1614917.92</v>
      </c>
      <c r="L89" s="4"/>
    </row>
    <row r="90" spans="2:12" ht="30" customHeight="1">
      <c r="B90" s="3"/>
      <c r="C90" s="15"/>
      <c r="D90" s="34" t="s">
        <v>230</v>
      </c>
      <c r="E90" s="185" t="s">
        <v>251</v>
      </c>
      <c r="F90" s="34"/>
      <c r="G90" s="33" t="s">
        <v>270</v>
      </c>
      <c r="H90" s="32" t="s">
        <v>125</v>
      </c>
      <c r="I90" s="18">
        <v>1</v>
      </c>
      <c r="J90" s="19">
        <v>838291.02</v>
      </c>
      <c r="K90" s="20">
        <f t="shared" si="2"/>
        <v>838291.02</v>
      </c>
      <c r="L90" s="4"/>
    </row>
    <row r="91" spans="2:12" ht="30" customHeight="1">
      <c r="B91" s="3"/>
      <c r="C91" s="15"/>
      <c r="D91" s="32" t="s">
        <v>231</v>
      </c>
      <c r="E91" s="38" t="s">
        <v>235</v>
      </c>
      <c r="F91" s="32"/>
      <c r="G91" s="33" t="s">
        <v>255</v>
      </c>
      <c r="H91" s="32" t="s">
        <v>103</v>
      </c>
      <c r="I91" s="18">
        <v>4.5</v>
      </c>
      <c r="J91" s="19">
        <v>56510.37</v>
      </c>
      <c r="K91" s="20">
        <f t="shared" si="2"/>
        <v>254296.66500000001</v>
      </c>
      <c r="L91" s="4"/>
    </row>
    <row r="92" spans="2:12" ht="30" customHeight="1">
      <c r="B92" s="3"/>
      <c r="C92" s="15"/>
      <c r="D92" s="28" t="s">
        <v>232</v>
      </c>
      <c r="E92" s="186" t="s">
        <v>252</v>
      </c>
      <c r="F92" s="28"/>
      <c r="G92" s="35" t="s">
        <v>271</v>
      </c>
      <c r="H92" s="28" t="s">
        <v>100</v>
      </c>
      <c r="I92" s="18">
        <v>15</v>
      </c>
      <c r="J92" s="19">
        <v>98987.91</v>
      </c>
      <c r="K92" s="20">
        <f t="shared" si="2"/>
        <v>1484818.6500000001</v>
      </c>
      <c r="L92" s="4"/>
    </row>
    <row r="93" spans="2:12" ht="30" customHeight="1">
      <c r="B93" s="3"/>
      <c r="C93" s="15"/>
      <c r="D93" s="32" t="s">
        <v>233</v>
      </c>
      <c r="E93" s="38" t="s">
        <v>253</v>
      </c>
      <c r="F93" s="32"/>
      <c r="G93" s="33" t="s">
        <v>273</v>
      </c>
      <c r="H93" s="32" t="s">
        <v>125</v>
      </c>
      <c r="I93" s="18">
        <v>1</v>
      </c>
      <c r="J93" s="36">
        <v>2725239.16</v>
      </c>
      <c r="K93" s="20">
        <f t="shared" si="2"/>
        <v>2725239.16</v>
      </c>
      <c r="L93" s="4"/>
    </row>
    <row r="94" spans="2:12" ht="30" customHeight="1" thickBot="1">
      <c r="B94" s="3"/>
      <c r="C94" s="255" t="s">
        <v>16</v>
      </c>
      <c r="D94" s="256"/>
      <c r="E94" s="256"/>
      <c r="F94" s="256"/>
      <c r="G94" s="256"/>
      <c r="H94" s="256"/>
      <c r="I94" s="256"/>
      <c r="J94" s="257"/>
      <c r="K94" s="25">
        <f>+SUM(K73:K93)</f>
        <v>24173862.119400002</v>
      </c>
      <c r="L94" s="4"/>
    </row>
    <row r="95" spans="2:12" ht="30" customHeight="1" thickBot="1">
      <c r="B95" s="3"/>
      <c r="C95" s="181">
        <v>12</v>
      </c>
      <c r="D95" s="13"/>
      <c r="E95" s="184"/>
      <c r="F95" s="13"/>
      <c r="G95" s="13" t="s">
        <v>182</v>
      </c>
      <c r="H95" s="13"/>
      <c r="I95" s="13"/>
      <c r="J95" s="13"/>
      <c r="K95" s="14"/>
      <c r="L95" s="4"/>
    </row>
    <row r="96" spans="2:12" ht="30" customHeight="1">
      <c r="B96" s="3"/>
      <c r="C96" s="15"/>
      <c r="D96" s="32" t="s">
        <v>290</v>
      </c>
      <c r="E96" s="38" t="s">
        <v>306</v>
      </c>
      <c r="F96" s="32"/>
      <c r="G96" s="33" t="s">
        <v>274</v>
      </c>
      <c r="H96" s="32" t="s">
        <v>100</v>
      </c>
      <c r="I96" s="18">
        <v>255</v>
      </c>
      <c r="J96" s="19">
        <v>13647.130000000001</v>
      </c>
      <c r="K96" s="20">
        <f t="shared" ref="K96:K111" si="3">+I96*J96</f>
        <v>3480018.1500000004</v>
      </c>
      <c r="L96" s="4"/>
    </row>
    <row r="97" spans="2:12" ht="30" customHeight="1">
      <c r="B97" s="3"/>
      <c r="C97" s="15"/>
      <c r="D97" s="34" t="s">
        <v>291</v>
      </c>
      <c r="E97" s="185" t="s">
        <v>307</v>
      </c>
      <c r="F97" s="34"/>
      <c r="G97" s="33" t="s">
        <v>275</v>
      </c>
      <c r="H97" s="32" t="s">
        <v>100</v>
      </c>
      <c r="I97" s="18">
        <v>126</v>
      </c>
      <c r="J97" s="19">
        <v>30535.47</v>
      </c>
      <c r="K97" s="20">
        <f t="shared" si="3"/>
        <v>3847469.22</v>
      </c>
      <c r="L97" s="4"/>
    </row>
    <row r="98" spans="2:12" ht="30" customHeight="1">
      <c r="B98" s="3"/>
      <c r="C98" s="15"/>
      <c r="D98" s="32" t="s">
        <v>292</v>
      </c>
      <c r="E98" s="38" t="s">
        <v>308</v>
      </c>
      <c r="F98" s="32"/>
      <c r="G98" s="33" t="s">
        <v>275</v>
      </c>
      <c r="H98" s="32" t="s">
        <v>100</v>
      </c>
      <c r="I98" s="18">
        <v>60</v>
      </c>
      <c r="J98" s="19">
        <v>82197.990000000005</v>
      </c>
      <c r="K98" s="20">
        <f t="shared" si="3"/>
        <v>4931879.4000000004</v>
      </c>
      <c r="L98" s="4"/>
    </row>
    <row r="99" spans="2:12" ht="30" customHeight="1">
      <c r="B99" s="3"/>
      <c r="C99" s="15"/>
      <c r="D99" s="28" t="s">
        <v>293</v>
      </c>
      <c r="E99" s="186" t="s">
        <v>309</v>
      </c>
      <c r="F99" s="28"/>
      <c r="G99" s="35" t="s">
        <v>276</v>
      </c>
      <c r="H99" s="32" t="s">
        <v>125</v>
      </c>
      <c r="I99" s="18">
        <v>16</v>
      </c>
      <c r="J99" s="19">
        <v>167610.59</v>
      </c>
      <c r="K99" s="20">
        <f t="shared" si="3"/>
        <v>2681769.44</v>
      </c>
      <c r="L99" s="4"/>
    </row>
    <row r="100" spans="2:12" ht="30" customHeight="1">
      <c r="B100" s="3"/>
      <c r="C100" s="15"/>
      <c r="D100" s="32" t="s">
        <v>294</v>
      </c>
      <c r="E100" s="38" t="s">
        <v>310</v>
      </c>
      <c r="F100" s="32"/>
      <c r="G100" s="33" t="s">
        <v>277</v>
      </c>
      <c r="H100" s="32" t="s">
        <v>100</v>
      </c>
      <c r="I100" s="18">
        <v>365</v>
      </c>
      <c r="J100" s="36">
        <v>5226.9000000000005</v>
      </c>
      <c r="K100" s="20">
        <f t="shared" si="3"/>
        <v>1907818.5000000002</v>
      </c>
      <c r="L100" s="4"/>
    </row>
    <row r="101" spans="2:12" ht="30" customHeight="1">
      <c r="B101" s="3"/>
      <c r="C101" s="15"/>
      <c r="D101" s="34" t="s">
        <v>295</v>
      </c>
      <c r="E101" s="185" t="s">
        <v>311</v>
      </c>
      <c r="F101" s="34"/>
      <c r="G101" s="33" t="s">
        <v>278</v>
      </c>
      <c r="H101" s="32" t="s">
        <v>100</v>
      </c>
      <c r="I101" s="18">
        <v>190</v>
      </c>
      <c r="J101" s="19">
        <v>13917.12</v>
      </c>
      <c r="K101" s="20">
        <f t="shared" si="3"/>
        <v>2644252.8000000003</v>
      </c>
      <c r="L101" s="4"/>
    </row>
    <row r="102" spans="2:12" ht="42.75">
      <c r="B102" s="3"/>
      <c r="C102" s="15"/>
      <c r="D102" s="32" t="s">
        <v>296</v>
      </c>
      <c r="E102" s="38" t="s">
        <v>312</v>
      </c>
      <c r="F102" s="32"/>
      <c r="G102" s="33" t="s">
        <v>284</v>
      </c>
      <c r="H102" s="32" t="s">
        <v>125</v>
      </c>
      <c r="I102" s="18">
        <v>1</v>
      </c>
      <c r="J102" s="19">
        <v>707006.72000000009</v>
      </c>
      <c r="K102" s="20">
        <f t="shared" si="3"/>
        <v>707006.72000000009</v>
      </c>
      <c r="L102" s="4"/>
    </row>
    <row r="103" spans="2:12" ht="30" customHeight="1">
      <c r="B103" s="3"/>
      <c r="C103" s="15"/>
      <c r="D103" s="28" t="s">
        <v>297</v>
      </c>
      <c r="E103" s="186" t="s">
        <v>313</v>
      </c>
      <c r="F103" s="28"/>
      <c r="G103" s="35" t="s">
        <v>279</v>
      </c>
      <c r="H103" s="32" t="s">
        <v>125</v>
      </c>
      <c r="I103" s="18">
        <v>5</v>
      </c>
      <c r="J103" s="19">
        <v>199937.57</v>
      </c>
      <c r="K103" s="20">
        <f t="shared" si="3"/>
        <v>999687.85000000009</v>
      </c>
      <c r="L103" s="4"/>
    </row>
    <row r="104" spans="2:12" ht="42.75">
      <c r="B104" s="3"/>
      <c r="C104" s="15"/>
      <c r="D104" s="32" t="s">
        <v>298</v>
      </c>
      <c r="E104" s="38" t="s">
        <v>314</v>
      </c>
      <c r="F104" s="32"/>
      <c r="G104" s="33" t="s">
        <v>285</v>
      </c>
      <c r="H104" s="32" t="s">
        <v>125</v>
      </c>
      <c r="I104" s="18">
        <v>20</v>
      </c>
      <c r="J104" s="36">
        <v>137874.45000000001</v>
      </c>
      <c r="K104" s="20">
        <f t="shared" si="3"/>
        <v>2757489</v>
      </c>
      <c r="L104" s="4"/>
    </row>
    <row r="105" spans="2:12" ht="30" customHeight="1">
      <c r="B105" s="3"/>
      <c r="C105" s="15"/>
      <c r="D105" s="34" t="s">
        <v>299</v>
      </c>
      <c r="E105" s="185" t="s">
        <v>315</v>
      </c>
      <c r="F105" s="34"/>
      <c r="G105" s="33" t="s">
        <v>286</v>
      </c>
      <c r="H105" s="32" t="s">
        <v>125</v>
      </c>
      <c r="I105" s="18">
        <v>12</v>
      </c>
      <c r="J105" s="19">
        <v>37708.160000000003</v>
      </c>
      <c r="K105" s="20">
        <f t="shared" si="3"/>
        <v>452497.92000000004</v>
      </c>
      <c r="L105" s="4"/>
    </row>
    <row r="106" spans="2:12" ht="30" customHeight="1">
      <c r="B106" s="3"/>
      <c r="C106" s="15"/>
      <c r="D106" s="32" t="s">
        <v>300</v>
      </c>
      <c r="E106" s="38" t="s">
        <v>316</v>
      </c>
      <c r="F106" s="32"/>
      <c r="G106" s="33" t="s">
        <v>280</v>
      </c>
      <c r="H106" s="32" t="s">
        <v>125</v>
      </c>
      <c r="I106" s="18">
        <v>13</v>
      </c>
      <c r="J106" s="19">
        <v>57321.670000000006</v>
      </c>
      <c r="K106" s="20">
        <f t="shared" si="3"/>
        <v>745181.71000000008</v>
      </c>
      <c r="L106" s="4"/>
    </row>
    <row r="107" spans="2:12" ht="30" customHeight="1">
      <c r="B107" s="3"/>
      <c r="C107" s="15"/>
      <c r="D107" s="28" t="s">
        <v>301</v>
      </c>
      <c r="E107" s="186" t="s">
        <v>317</v>
      </c>
      <c r="F107" s="28"/>
      <c r="G107" s="35" t="s">
        <v>287</v>
      </c>
      <c r="H107" s="32" t="s">
        <v>125</v>
      </c>
      <c r="I107" s="18">
        <v>32</v>
      </c>
      <c r="J107" s="19">
        <v>54109.72</v>
      </c>
      <c r="K107" s="20">
        <f t="shared" si="3"/>
        <v>1731511.04</v>
      </c>
      <c r="L107" s="4"/>
    </row>
    <row r="108" spans="2:12" ht="30" customHeight="1">
      <c r="B108" s="3"/>
      <c r="C108" s="15"/>
      <c r="D108" s="32" t="s">
        <v>302</v>
      </c>
      <c r="E108" s="38" t="s">
        <v>318</v>
      </c>
      <c r="F108" s="32"/>
      <c r="G108" s="33" t="s">
        <v>281</v>
      </c>
      <c r="H108" s="32" t="s">
        <v>125</v>
      </c>
      <c r="I108" s="18">
        <v>1</v>
      </c>
      <c r="J108" s="36">
        <v>1822147.8800000001</v>
      </c>
      <c r="K108" s="20">
        <f t="shared" si="3"/>
        <v>1822147.8800000001</v>
      </c>
      <c r="L108" s="4"/>
    </row>
    <row r="109" spans="2:12" ht="42.75">
      <c r="B109" s="3"/>
      <c r="C109" s="15"/>
      <c r="D109" s="34" t="s">
        <v>303</v>
      </c>
      <c r="E109" s="185" t="s">
        <v>319</v>
      </c>
      <c r="F109" s="34"/>
      <c r="G109" s="33" t="s">
        <v>288</v>
      </c>
      <c r="H109" s="32" t="s">
        <v>125</v>
      </c>
      <c r="I109" s="18">
        <v>1</v>
      </c>
      <c r="J109" s="19">
        <v>2273714.8000000003</v>
      </c>
      <c r="K109" s="20">
        <f t="shared" si="3"/>
        <v>2273714.8000000003</v>
      </c>
      <c r="L109" s="4"/>
    </row>
    <row r="110" spans="2:12" ht="30" customHeight="1">
      <c r="B110" s="3"/>
      <c r="C110" s="15"/>
      <c r="D110" s="32" t="s">
        <v>304</v>
      </c>
      <c r="E110" s="38" t="s">
        <v>320</v>
      </c>
      <c r="F110" s="32"/>
      <c r="G110" s="33" t="s">
        <v>282</v>
      </c>
      <c r="H110" s="32" t="s">
        <v>125</v>
      </c>
      <c r="I110" s="18">
        <v>5</v>
      </c>
      <c r="J110" s="19">
        <v>250522.79</v>
      </c>
      <c r="K110" s="20">
        <f t="shared" si="3"/>
        <v>1252613.95</v>
      </c>
      <c r="L110" s="4"/>
    </row>
    <row r="111" spans="2:12" ht="30" customHeight="1">
      <c r="B111" s="3"/>
      <c r="C111" s="15"/>
      <c r="D111" s="28" t="s">
        <v>305</v>
      </c>
      <c r="E111" s="186" t="s">
        <v>321</v>
      </c>
      <c r="F111" s="28"/>
      <c r="G111" s="35" t="s">
        <v>283</v>
      </c>
      <c r="H111" s="32" t="s">
        <v>125</v>
      </c>
      <c r="I111" s="18">
        <v>1</v>
      </c>
      <c r="J111" s="19">
        <v>605596.88</v>
      </c>
      <c r="K111" s="20">
        <f t="shared" si="3"/>
        <v>605596.88</v>
      </c>
      <c r="L111" s="4"/>
    </row>
    <row r="112" spans="2:12" ht="30" customHeight="1" thickBot="1">
      <c r="B112" s="3"/>
      <c r="C112" s="255" t="s">
        <v>16</v>
      </c>
      <c r="D112" s="256"/>
      <c r="E112" s="256"/>
      <c r="F112" s="256"/>
      <c r="G112" s="256"/>
      <c r="H112" s="256"/>
      <c r="I112" s="256"/>
      <c r="J112" s="257"/>
      <c r="K112" s="25">
        <f>+SUM(K96:K111)</f>
        <v>32840655.260000002</v>
      </c>
      <c r="L112" s="4"/>
    </row>
    <row r="113" spans="2:12" ht="30" customHeight="1" thickBot="1">
      <c r="B113" s="3"/>
      <c r="C113" s="181">
        <v>13</v>
      </c>
      <c r="D113" s="13"/>
      <c r="E113" s="184"/>
      <c r="F113" s="13"/>
      <c r="G113" s="13" t="s">
        <v>322</v>
      </c>
      <c r="H113" s="13"/>
      <c r="I113" s="13"/>
      <c r="J113" s="13"/>
      <c r="K113" s="14"/>
      <c r="L113" s="4"/>
    </row>
    <row r="114" spans="2:12" ht="30" customHeight="1">
      <c r="B114" s="3"/>
      <c r="C114" s="15"/>
      <c r="D114" s="32" t="s">
        <v>325</v>
      </c>
      <c r="E114" s="38" t="s">
        <v>327</v>
      </c>
      <c r="F114" s="32"/>
      <c r="G114" s="33" t="s">
        <v>323</v>
      </c>
      <c r="H114" s="32" t="s">
        <v>99</v>
      </c>
      <c r="I114" s="18">
        <v>32</v>
      </c>
      <c r="J114" s="19">
        <v>127336.86</v>
      </c>
      <c r="K114" s="20">
        <f>+I114*J114</f>
        <v>4074779.52</v>
      </c>
      <c r="L114" s="4"/>
    </row>
    <row r="115" spans="2:12" ht="30" customHeight="1">
      <c r="B115" s="3"/>
      <c r="C115" s="15"/>
      <c r="D115" s="34" t="s">
        <v>326</v>
      </c>
      <c r="E115" s="185" t="s">
        <v>328</v>
      </c>
      <c r="F115" s="34"/>
      <c r="G115" s="33" t="s">
        <v>324</v>
      </c>
      <c r="H115" s="32" t="s">
        <v>99</v>
      </c>
      <c r="I115" s="18">
        <v>9</v>
      </c>
      <c r="J115" s="19">
        <v>82812.450000000012</v>
      </c>
      <c r="K115" s="20">
        <f>+I115*J115</f>
        <v>745312.05</v>
      </c>
      <c r="L115" s="4"/>
    </row>
    <row r="116" spans="2:12" ht="30" customHeight="1" thickBot="1">
      <c r="B116" s="3"/>
      <c r="C116" s="255" t="s">
        <v>16</v>
      </c>
      <c r="D116" s="256"/>
      <c r="E116" s="256"/>
      <c r="F116" s="256"/>
      <c r="G116" s="256"/>
      <c r="H116" s="256"/>
      <c r="I116" s="256"/>
      <c r="J116" s="257"/>
      <c r="K116" s="25">
        <f>+SUM(K114:K115)</f>
        <v>4820091.57</v>
      </c>
      <c r="L116" s="4"/>
    </row>
    <row r="117" spans="2:12" s="49" customFormat="1" ht="30" customHeight="1" thickBot="1">
      <c r="B117" s="50"/>
      <c r="C117" s="284" t="s">
        <v>17</v>
      </c>
      <c r="D117" s="285"/>
      <c r="E117" s="285"/>
      <c r="F117" s="285"/>
      <c r="G117" s="285"/>
      <c r="H117" s="285"/>
      <c r="I117" s="285"/>
      <c r="J117" s="286"/>
      <c r="K117" s="51">
        <f>+K17+K21+K29+K32+K39+K43+K50+K55+K59+K71+K94+K112+K116</f>
        <v>476555577.99869996</v>
      </c>
      <c r="L117" s="52"/>
    </row>
    <row r="118" spans="2:12" s="49" customFormat="1" ht="15" thickBot="1">
      <c r="B118" s="50"/>
      <c r="C118" s="194"/>
      <c r="D118" s="53"/>
      <c r="E118" s="187"/>
      <c r="F118" s="53"/>
      <c r="G118" s="53"/>
      <c r="H118" s="53"/>
      <c r="I118" s="53"/>
      <c r="J118" s="53"/>
      <c r="K118" s="54"/>
      <c r="L118" s="52"/>
    </row>
    <row r="119" spans="2:12" s="49" customFormat="1" ht="30" customHeight="1">
      <c r="B119" s="50"/>
      <c r="C119" s="56"/>
      <c r="D119" s="64"/>
      <c r="E119" s="189"/>
      <c r="F119" s="64"/>
      <c r="G119" s="258" t="s">
        <v>18</v>
      </c>
      <c r="H119" s="259"/>
      <c r="I119" s="259"/>
      <c r="J119" s="260"/>
      <c r="K119" s="197">
        <f>+K117</f>
        <v>476555577.99869996</v>
      </c>
      <c r="L119" s="52"/>
    </row>
    <row r="120" spans="2:12" s="49" customFormat="1" ht="30" customHeight="1">
      <c r="B120" s="50"/>
      <c r="C120" s="56"/>
      <c r="D120" s="56"/>
      <c r="E120" s="188"/>
      <c r="F120" s="55"/>
      <c r="G120" s="261" t="s">
        <v>329</v>
      </c>
      <c r="H120" s="262"/>
      <c r="I120" s="262"/>
      <c r="J120" s="263"/>
      <c r="K120" s="63">
        <v>7000000</v>
      </c>
      <c r="L120" s="52"/>
    </row>
    <row r="121" spans="2:12" s="49" customFormat="1" ht="30" customHeight="1">
      <c r="B121" s="50"/>
      <c r="C121" s="56"/>
      <c r="D121" s="56"/>
      <c r="E121" s="188"/>
      <c r="F121" s="55"/>
      <c r="G121" s="261" t="s">
        <v>330</v>
      </c>
      <c r="H121" s="262"/>
      <c r="I121" s="262"/>
      <c r="J121" s="263"/>
      <c r="K121" s="63">
        <v>2301200</v>
      </c>
      <c r="L121" s="52"/>
    </row>
    <row r="122" spans="2:12" s="49" customFormat="1" ht="30" customHeight="1" thickBot="1">
      <c r="B122" s="50"/>
      <c r="C122" s="56"/>
      <c r="D122" s="56"/>
      <c r="E122" s="188"/>
      <c r="F122" s="72"/>
      <c r="G122" s="261" t="s">
        <v>331</v>
      </c>
      <c r="H122" s="262"/>
      <c r="I122" s="262"/>
      <c r="J122" s="263"/>
      <c r="K122" s="63">
        <v>4396622</v>
      </c>
      <c r="L122" s="52"/>
    </row>
    <row r="123" spans="2:12" s="49" customFormat="1" ht="30" customHeight="1" thickBot="1">
      <c r="B123" s="50"/>
      <c r="C123" s="56"/>
      <c r="D123" s="56"/>
      <c r="E123" s="188"/>
      <c r="F123" s="55"/>
      <c r="G123" s="73" t="s">
        <v>19</v>
      </c>
      <c r="H123" s="74"/>
      <c r="I123" s="75"/>
      <c r="J123" s="76"/>
      <c r="K123" s="51">
        <f>+K119+K120+K121+K122</f>
        <v>490253399.99869996</v>
      </c>
      <c r="L123" s="52"/>
    </row>
    <row r="124" spans="2:12" s="49" customFormat="1" ht="15" thickBot="1">
      <c r="B124" s="50"/>
      <c r="C124" s="56"/>
      <c r="D124" s="56"/>
      <c r="E124" s="190"/>
      <c r="F124" s="56"/>
      <c r="G124" s="55"/>
      <c r="H124" s="55"/>
      <c r="I124" s="77"/>
      <c r="J124" s="78"/>
      <c r="K124" s="79"/>
      <c r="L124" s="52"/>
    </row>
    <row r="125" spans="2:12" s="49" customFormat="1">
      <c r="B125" s="50"/>
      <c r="C125" s="195"/>
      <c r="D125" s="288"/>
      <c r="E125" s="288"/>
      <c r="F125" s="288"/>
      <c r="G125" s="288"/>
      <c r="H125" s="288"/>
      <c r="I125" s="288"/>
      <c r="J125" s="288"/>
      <c r="K125" s="289"/>
      <c r="L125" s="81"/>
    </row>
    <row r="126" spans="2:12" s="49" customFormat="1" ht="46.5" customHeight="1">
      <c r="B126" s="50"/>
      <c r="C126" s="266" t="s">
        <v>20</v>
      </c>
      <c r="D126" s="267"/>
      <c r="E126" s="267"/>
      <c r="F126" s="267"/>
      <c r="G126" s="267"/>
      <c r="H126" s="287" t="s">
        <v>9</v>
      </c>
      <c r="I126" s="287"/>
      <c r="J126" s="287"/>
      <c r="K126" s="82" t="s">
        <v>21</v>
      </c>
      <c r="L126" s="83"/>
    </row>
    <row r="127" spans="2:12" s="49" customFormat="1" ht="32.25" customHeight="1">
      <c r="B127" s="50"/>
      <c r="C127" s="266" t="s">
        <v>22</v>
      </c>
      <c r="D127" s="267"/>
      <c r="E127" s="267"/>
      <c r="F127" s="267"/>
      <c r="G127" s="267"/>
      <c r="H127" s="271" t="s">
        <v>23</v>
      </c>
      <c r="I127" s="271"/>
      <c r="J127" s="84" t="s">
        <v>24</v>
      </c>
      <c r="K127" s="85">
        <v>0.23</v>
      </c>
      <c r="L127" s="83"/>
    </row>
    <row r="128" spans="2:12" s="49" customFormat="1" ht="30" customHeight="1">
      <c r="B128" s="50"/>
      <c r="C128" s="266" t="s">
        <v>25</v>
      </c>
      <c r="D128" s="267"/>
      <c r="E128" s="267"/>
      <c r="F128" s="267"/>
      <c r="G128" s="267"/>
      <c r="H128" s="268" t="s">
        <v>26</v>
      </c>
      <c r="I128" s="269"/>
      <c r="J128" s="84" t="s">
        <v>27</v>
      </c>
      <c r="K128" s="85">
        <v>0.05</v>
      </c>
      <c r="L128" s="83"/>
    </row>
    <row r="129" spans="2:12" s="49" customFormat="1" ht="58.5" customHeight="1">
      <c r="B129" s="50"/>
      <c r="C129" s="272"/>
      <c r="D129" s="273"/>
      <c r="E129" s="273"/>
      <c r="F129" s="273"/>
      <c r="G129" s="274"/>
      <c r="H129" s="270" t="s">
        <v>28</v>
      </c>
      <c r="I129" s="271"/>
      <c r="J129" s="84" t="s">
        <v>29</v>
      </c>
      <c r="K129" s="85">
        <v>0.05</v>
      </c>
      <c r="L129" s="52"/>
    </row>
    <row r="130" spans="2:12" ht="39" customHeight="1">
      <c r="B130" s="3"/>
      <c r="C130" s="275"/>
      <c r="D130" s="276"/>
      <c r="E130" s="276"/>
      <c r="F130" s="276"/>
      <c r="G130" s="277"/>
      <c r="H130" s="271" t="s">
        <v>30</v>
      </c>
      <c r="I130" s="271"/>
      <c r="J130" s="84" t="s">
        <v>31</v>
      </c>
      <c r="K130" s="196">
        <f>+K127+K128+K129</f>
        <v>0.33</v>
      </c>
      <c r="L130" s="4"/>
    </row>
    <row r="131" spans="2:12" ht="47.25" customHeight="1" thickBot="1">
      <c r="B131" s="3"/>
      <c r="C131" s="278"/>
      <c r="D131" s="279"/>
      <c r="E131" s="279"/>
      <c r="F131" s="279"/>
      <c r="G131" s="280"/>
      <c r="H131" s="264"/>
      <c r="I131" s="264"/>
      <c r="J131" s="264"/>
      <c r="K131" s="265"/>
      <c r="L131" s="4"/>
    </row>
    <row r="132" spans="2:12" ht="15" thickBot="1">
      <c r="B132" s="86"/>
      <c r="C132" s="88"/>
      <c r="D132" s="87"/>
      <c r="E132" s="191"/>
      <c r="F132" s="87"/>
      <c r="G132" s="89"/>
      <c r="H132" s="87"/>
      <c r="I132" s="87"/>
      <c r="J132" s="87"/>
      <c r="K132" s="87"/>
      <c r="L132" s="90"/>
    </row>
  </sheetData>
  <mergeCells count="45">
    <mergeCell ref="C7:K8"/>
    <mergeCell ref="C9:K9"/>
    <mergeCell ref="B1:G1"/>
    <mergeCell ref="B2:E2"/>
    <mergeCell ref="B4:L4"/>
    <mergeCell ref="C5:K5"/>
    <mergeCell ref="C6:K6"/>
    <mergeCell ref="C10:K10"/>
    <mergeCell ref="C117:J117"/>
    <mergeCell ref="C126:G126"/>
    <mergeCell ref="H126:J126"/>
    <mergeCell ref="H127:I127"/>
    <mergeCell ref="D125:K125"/>
    <mergeCell ref="I11:I12"/>
    <mergeCell ref="J11:J12"/>
    <mergeCell ref="K11:K12"/>
    <mergeCell ref="C11:C12"/>
    <mergeCell ref="D11:D12"/>
    <mergeCell ref="G11:G12"/>
    <mergeCell ref="H11:H12"/>
    <mergeCell ref="E11:F11"/>
    <mergeCell ref="C17:J17"/>
    <mergeCell ref="C39:J39"/>
    <mergeCell ref="H131:K131"/>
    <mergeCell ref="C128:G128"/>
    <mergeCell ref="H128:I128"/>
    <mergeCell ref="H129:I129"/>
    <mergeCell ref="H130:I130"/>
    <mergeCell ref="C129:G131"/>
    <mergeCell ref="C127:G127"/>
    <mergeCell ref="C112:J112"/>
    <mergeCell ref="C94:J94"/>
    <mergeCell ref="C32:J32"/>
    <mergeCell ref="C29:J29"/>
    <mergeCell ref="C21:J21"/>
    <mergeCell ref="C43:J43"/>
    <mergeCell ref="C50:J50"/>
    <mergeCell ref="C59:J59"/>
    <mergeCell ref="C55:J55"/>
    <mergeCell ref="C71:J71"/>
    <mergeCell ref="C116:J116"/>
    <mergeCell ref="G119:J119"/>
    <mergeCell ref="G121:J121"/>
    <mergeCell ref="G120:J120"/>
    <mergeCell ref="G122:J12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029A4-6D51-4448-B9DD-C238E1492363}">
  <dimension ref="A1:N121"/>
  <sheetViews>
    <sheetView topLeftCell="A48" workbookViewId="0">
      <selection activeCell="A13" sqref="A13:N14"/>
    </sheetView>
  </sheetViews>
  <sheetFormatPr baseColWidth="10" defaultRowHeight="15"/>
  <cols>
    <col min="1" max="5" width="11.42578125" style="240"/>
    <col min="6" max="6" width="10.42578125" style="240" customWidth="1"/>
    <col min="7" max="7" width="9.5703125" style="240" customWidth="1"/>
    <col min="8" max="8" width="11.42578125" style="240"/>
    <col min="9" max="9" width="13.7109375" style="240" customWidth="1"/>
    <col min="10" max="10" width="8.85546875" style="240" customWidth="1"/>
    <col min="11" max="11" width="10.5703125" style="240" customWidth="1"/>
    <col min="12" max="12" width="17.28515625" style="240" customWidth="1"/>
    <col min="13" max="13" width="6.28515625" style="240" customWidth="1"/>
    <col min="14" max="14" width="4.5703125" style="240" customWidth="1"/>
    <col min="15" max="16384" width="11.42578125" style="240"/>
  </cols>
  <sheetData>
    <row r="1" spans="1:14">
      <c r="A1" s="357" t="s">
        <v>337</v>
      </c>
      <c r="B1" s="357"/>
      <c r="C1" s="357"/>
      <c r="D1" s="357"/>
      <c r="E1" s="357"/>
      <c r="F1" s="357"/>
      <c r="G1" s="357"/>
      <c r="H1" s="357"/>
      <c r="I1" s="357"/>
      <c r="J1" s="357"/>
      <c r="K1" s="357"/>
      <c r="L1" s="357"/>
      <c r="M1" s="357"/>
      <c r="N1" s="357"/>
    </row>
    <row r="2" spans="1:14">
      <c r="A2" s="357"/>
      <c r="B2" s="357"/>
      <c r="C2" s="357"/>
      <c r="D2" s="357"/>
      <c r="E2" s="357"/>
      <c r="F2" s="357"/>
      <c r="G2" s="357"/>
      <c r="H2" s="357"/>
      <c r="I2" s="357"/>
      <c r="J2" s="357"/>
      <c r="K2" s="357"/>
      <c r="L2" s="357"/>
      <c r="M2" s="357"/>
      <c r="N2" s="357"/>
    </row>
    <row r="3" spans="1:14">
      <c r="A3" s="357"/>
      <c r="B3" s="357"/>
      <c r="C3" s="357"/>
      <c r="D3" s="357"/>
      <c r="E3" s="357"/>
      <c r="F3" s="357"/>
      <c r="G3" s="357"/>
      <c r="H3" s="357"/>
      <c r="I3" s="357"/>
      <c r="J3" s="357"/>
      <c r="K3" s="357"/>
      <c r="L3" s="357"/>
      <c r="M3" s="357"/>
      <c r="N3" s="357"/>
    </row>
    <row r="4" spans="1:14">
      <c r="A4" s="357"/>
      <c r="B4" s="357"/>
      <c r="C4" s="357"/>
      <c r="D4" s="357"/>
      <c r="E4" s="357"/>
      <c r="F4" s="357"/>
      <c r="G4" s="357"/>
      <c r="H4" s="357"/>
      <c r="I4" s="357"/>
      <c r="J4" s="357"/>
      <c r="K4" s="357"/>
      <c r="L4" s="357"/>
      <c r="M4" s="357"/>
      <c r="N4" s="357"/>
    </row>
    <row r="5" spans="1:14">
      <c r="A5" s="357"/>
      <c r="B5" s="357"/>
      <c r="C5" s="357"/>
      <c r="D5" s="357"/>
      <c r="E5" s="357"/>
      <c r="F5" s="357"/>
      <c r="G5" s="357"/>
      <c r="H5" s="357"/>
      <c r="I5" s="357"/>
      <c r="J5" s="357"/>
      <c r="K5" s="357"/>
      <c r="L5" s="357"/>
      <c r="M5" s="357"/>
      <c r="N5" s="357"/>
    </row>
    <row r="6" spans="1:14">
      <c r="A6" s="357"/>
      <c r="B6" s="357"/>
      <c r="C6" s="357"/>
      <c r="D6" s="357"/>
      <c r="E6" s="357"/>
      <c r="F6" s="357"/>
      <c r="G6" s="357"/>
      <c r="H6" s="357"/>
      <c r="I6" s="357"/>
      <c r="J6" s="357"/>
      <c r="K6" s="357"/>
      <c r="L6" s="357"/>
      <c r="M6" s="357"/>
      <c r="N6" s="357"/>
    </row>
    <row r="7" spans="1:14">
      <c r="A7" s="358" t="s">
        <v>338</v>
      </c>
      <c r="B7" s="358"/>
      <c r="C7" s="358"/>
      <c r="D7" s="358"/>
      <c r="E7" s="358"/>
      <c r="F7" s="358"/>
      <c r="G7" s="358"/>
      <c r="H7" s="358"/>
      <c r="I7" s="358"/>
      <c r="J7" s="358"/>
      <c r="K7" s="358"/>
      <c r="L7" s="358"/>
      <c r="M7" s="358"/>
      <c r="N7" s="358"/>
    </row>
    <row r="8" spans="1:14">
      <c r="A8" s="358"/>
      <c r="B8" s="358"/>
      <c r="C8" s="358"/>
      <c r="D8" s="358"/>
      <c r="E8" s="358"/>
      <c r="F8" s="358"/>
      <c r="G8" s="358"/>
      <c r="H8" s="358"/>
      <c r="I8" s="358"/>
      <c r="J8" s="358"/>
      <c r="K8" s="358"/>
      <c r="L8" s="358"/>
      <c r="M8" s="358"/>
      <c r="N8" s="358"/>
    </row>
    <row r="9" spans="1:14" ht="14.45" customHeight="1">
      <c r="A9" s="359" t="s">
        <v>52</v>
      </c>
      <c r="B9" s="360" t="s">
        <v>110</v>
      </c>
      <c r="C9" s="360"/>
      <c r="D9" s="361" t="s">
        <v>339</v>
      </c>
      <c r="E9" s="363" t="s">
        <v>122</v>
      </c>
      <c r="F9" s="364"/>
      <c r="G9" s="364"/>
      <c r="H9" s="364"/>
      <c r="I9" s="364"/>
      <c r="J9" s="365"/>
      <c r="K9" s="359" t="s">
        <v>54</v>
      </c>
      <c r="L9" s="360" t="s">
        <v>54</v>
      </c>
      <c r="M9" s="360"/>
      <c r="N9" s="360"/>
    </row>
    <row r="10" spans="1:14" ht="26.45" customHeight="1">
      <c r="A10" s="359"/>
      <c r="B10" s="360"/>
      <c r="C10" s="360"/>
      <c r="D10" s="362"/>
      <c r="E10" s="366"/>
      <c r="F10" s="367"/>
      <c r="G10" s="367"/>
      <c r="H10" s="367"/>
      <c r="I10" s="367"/>
      <c r="J10" s="368"/>
      <c r="K10" s="359"/>
      <c r="L10" s="360"/>
      <c r="M10" s="360"/>
      <c r="N10" s="360"/>
    </row>
    <row r="11" spans="1:14" ht="26.45" customHeight="1">
      <c r="A11" s="351" t="s">
        <v>340</v>
      </c>
      <c r="B11" s="352"/>
      <c r="C11" s="355">
        <v>1</v>
      </c>
      <c r="D11" s="241"/>
      <c r="E11" s="241"/>
      <c r="F11" s="241"/>
      <c r="G11" s="241"/>
      <c r="H11" s="241"/>
      <c r="I11" s="241"/>
      <c r="J11" s="241"/>
      <c r="K11" s="241"/>
      <c r="L11" s="241"/>
      <c r="M11" s="241"/>
      <c r="N11" s="242"/>
    </row>
    <row r="12" spans="1:14" ht="15.6" customHeight="1">
      <c r="A12" s="353"/>
      <c r="B12" s="354"/>
      <c r="C12" s="356"/>
      <c r="D12" s="243"/>
      <c r="E12" s="243"/>
      <c r="F12" s="243"/>
      <c r="G12" s="243"/>
      <c r="H12" s="243"/>
      <c r="I12" s="243"/>
      <c r="J12" s="243"/>
      <c r="K12" s="243"/>
      <c r="L12" s="243"/>
      <c r="M12" s="243"/>
      <c r="N12" s="244"/>
    </row>
    <row r="13" spans="1:14">
      <c r="A13" s="329" t="s">
        <v>341</v>
      </c>
      <c r="B13" s="329"/>
      <c r="C13" s="329"/>
      <c r="D13" s="329"/>
      <c r="E13" s="329"/>
      <c r="F13" s="329"/>
      <c r="G13" s="329"/>
      <c r="H13" s="329"/>
      <c r="I13" s="329"/>
      <c r="J13" s="329"/>
      <c r="K13" s="329"/>
      <c r="L13" s="329"/>
      <c r="M13" s="329"/>
      <c r="N13" s="329"/>
    </row>
    <row r="14" spans="1:14">
      <c r="A14" s="329"/>
      <c r="B14" s="329"/>
      <c r="C14" s="329"/>
      <c r="D14" s="329"/>
      <c r="E14" s="329"/>
      <c r="F14" s="329"/>
      <c r="G14" s="329"/>
      <c r="H14" s="329"/>
      <c r="I14" s="329"/>
      <c r="J14" s="329"/>
      <c r="K14" s="329"/>
      <c r="L14" s="329"/>
      <c r="M14" s="329"/>
      <c r="N14" s="329"/>
    </row>
    <row r="15" spans="1:14" ht="15.75">
      <c r="A15" s="330" t="s">
        <v>77</v>
      </c>
      <c r="B15" s="330"/>
      <c r="C15" s="330"/>
      <c r="D15" s="330"/>
      <c r="E15" s="330" t="s">
        <v>342</v>
      </c>
      <c r="F15" s="330"/>
      <c r="G15" s="330" t="s">
        <v>343</v>
      </c>
      <c r="H15" s="330"/>
      <c r="I15" s="330"/>
      <c r="J15" s="330" t="s">
        <v>344</v>
      </c>
      <c r="K15" s="330"/>
      <c r="L15" s="330" t="s">
        <v>345</v>
      </c>
      <c r="M15" s="330"/>
      <c r="N15" s="330"/>
    </row>
    <row r="16" spans="1:14" ht="15.75">
      <c r="A16" s="328"/>
      <c r="B16" s="319"/>
      <c r="C16" s="319"/>
      <c r="D16" s="319"/>
      <c r="E16" s="340"/>
      <c r="F16" s="341"/>
      <c r="G16" s="333"/>
      <c r="H16" s="342"/>
      <c r="I16" s="334"/>
      <c r="J16" s="322"/>
      <c r="K16" s="323"/>
      <c r="L16" s="350"/>
      <c r="M16" s="319"/>
      <c r="N16" s="319"/>
    </row>
    <row r="17" spans="1:14" ht="15.75">
      <c r="A17" s="328"/>
      <c r="B17" s="319"/>
      <c r="C17" s="319"/>
      <c r="D17" s="319"/>
      <c r="E17" s="340"/>
      <c r="F17" s="341"/>
      <c r="G17" s="333"/>
      <c r="H17" s="342"/>
      <c r="I17" s="334"/>
      <c r="J17" s="322"/>
      <c r="K17" s="323"/>
      <c r="L17" s="350"/>
      <c r="M17" s="319"/>
      <c r="N17" s="319"/>
    </row>
    <row r="18" spans="1:14" ht="15.75">
      <c r="A18" s="318" t="s">
        <v>346</v>
      </c>
      <c r="B18" s="319"/>
      <c r="C18" s="319"/>
      <c r="D18" s="319"/>
      <c r="E18" s="340"/>
      <c r="F18" s="341"/>
      <c r="G18" s="333"/>
      <c r="H18" s="342"/>
      <c r="I18" s="334"/>
      <c r="J18" s="322"/>
      <c r="K18" s="323"/>
      <c r="L18" s="350"/>
      <c r="M18" s="319"/>
      <c r="N18" s="319"/>
    </row>
    <row r="19" spans="1:14" ht="15.75">
      <c r="A19" s="318" t="s">
        <v>346</v>
      </c>
      <c r="B19" s="319"/>
      <c r="C19" s="319"/>
      <c r="D19" s="319"/>
      <c r="E19" s="340"/>
      <c r="F19" s="341"/>
      <c r="G19" s="333"/>
      <c r="H19" s="342"/>
      <c r="I19" s="334"/>
      <c r="J19" s="322"/>
      <c r="K19" s="323"/>
      <c r="L19" s="350"/>
      <c r="M19" s="319"/>
      <c r="N19" s="319"/>
    </row>
    <row r="20" spans="1:14" ht="15.75">
      <c r="A20" s="318" t="s">
        <v>346</v>
      </c>
      <c r="B20" s="319"/>
      <c r="C20" s="319"/>
      <c r="D20" s="319"/>
      <c r="E20" s="340"/>
      <c r="F20" s="341"/>
      <c r="G20" s="333"/>
      <c r="H20" s="342"/>
      <c r="I20" s="334"/>
      <c r="J20" s="322"/>
      <c r="K20" s="323"/>
      <c r="L20" s="350"/>
      <c r="M20" s="319"/>
      <c r="N20" s="319"/>
    </row>
    <row r="21" spans="1:14" ht="15.75">
      <c r="A21" s="318" t="s">
        <v>346</v>
      </c>
      <c r="B21" s="319"/>
      <c r="C21" s="319"/>
      <c r="D21" s="319"/>
      <c r="E21" s="340"/>
      <c r="F21" s="341"/>
      <c r="G21" s="333"/>
      <c r="H21" s="342"/>
      <c r="I21" s="334"/>
      <c r="J21" s="322"/>
      <c r="K21" s="323"/>
      <c r="L21" s="350"/>
      <c r="M21" s="319"/>
      <c r="N21" s="319"/>
    </row>
    <row r="22" spans="1:14" ht="15.75">
      <c r="A22" s="318" t="s">
        <v>346</v>
      </c>
      <c r="B22" s="319"/>
      <c r="C22" s="319"/>
      <c r="D22" s="319"/>
      <c r="E22" s="340"/>
      <c r="F22" s="341"/>
      <c r="G22" s="333"/>
      <c r="H22" s="342"/>
      <c r="I22" s="334"/>
      <c r="J22" s="322"/>
      <c r="K22" s="323"/>
      <c r="L22" s="350"/>
      <c r="M22" s="319"/>
      <c r="N22" s="319"/>
    </row>
    <row r="23" spans="1:14" ht="15.75">
      <c r="A23" s="326" t="s">
        <v>347</v>
      </c>
      <c r="B23" s="326"/>
      <c r="C23" s="326"/>
      <c r="D23" s="326"/>
      <c r="E23" s="326"/>
      <c r="F23" s="326"/>
      <c r="G23" s="326"/>
      <c r="H23" s="326"/>
      <c r="I23" s="326"/>
      <c r="J23" s="326"/>
      <c r="K23" s="326"/>
      <c r="L23" s="327">
        <f>SUM(L16:N22)</f>
        <v>0</v>
      </c>
      <c r="M23" s="327"/>
      <c r="N23" s="327"/>
    </row>
    <row r="24" spans="1:14">
      <c r="A24" s="329" t="s">
        <v>348</v>
      </c>
      <c r="B24" s="329"/>
      <c r="C24" s="329"/>
      <c r="D24" s="329"/>
      <c r="E24" s="329"/>
      <c r="F24" s="329"/>
      <c r="G24" s="329"/>
      <c r="H24" s="329"/>
      <c r="I24" s="329"/>
      <c r="J24" s="329"/>
      <c r="K24" s="329"/>
      <c r="L24" s="329"/>
      <c r="M24" s="329"/>
      <c r="N24" s="329"/>
    </row>
    <row r="25" spans="1:14">
      <c r="A25" s="329"/>
      <c r="B25" s="329"/>
      <c r="C25" s="329"/>
      <c r="D25" s="329"/>
      <c r="E25" s="329"/>
      <c r="F25" s="329"/>
      <c r="G25" s="329"/>
      <c r="H25" s="329"/>
      <c r="I25" s="329"/>
      <c r="J25" s="329"/>
      <c r="K25" s="329"/>
      <c r="L25" s="329"/>
      <c r="M25" s="329"/>
      <c r="N25" s="329"/>
    </row>
    <row r="26" spans="1:14" ht="15.75">
      <c r="A26" s="330" t="s">
        <v>77</v>
      </c>
      <c r="B26" s="330"/>
      <c r="C26" s="330"/>
      <c r="D26" s="330"/>
      <c r="E26" s="330" t="s">
        <v>342</v>
      </c>
      <c r="F26" s="330"/>
      <c r="G26" s="331" t="s">
        <v>349</v>
      </c>
      <c r="H26" s="332"/>
      <c r="I26" s="331" t="s">
        <v>350</v>
      </c>
      <c r="J26" s="349"/>
      <c r="K26" s="332"/>
      <c r="L26" s="330" t="s">
        <v>345</v>
      </c>
      <c r="M26" s="330"/>
      <c r="N26" s="330"/>
    </row>
    <row r="27" spans="1:14" ht="30.6" customHeight="1">
      <c r="A27" s="346" t="s">
        <v>122</v>
      </c>
      <c r="B27" s="347"/>
      <c r="C27" s="347"/>
      <c r="D27" s="347"/>
      <c r="E27" s="340" t="s">
        <v>54</v>
      </c>
      <c r="F27" s="341"/>
      <c r="G27" s="348">
        <v>4</v>
      </c>
      <c r="H27" s="348"/>
      <c r="I27" s="343">
        <v>116840</v>
      </c>
      <c r="J27" s="344"/>
      <c r="K27" s="345"/>
      <c r="L27" s="324">
        <f>I27/G27</f>
        <v>29210</v>
      </c>
      <c r="M27" s="325"/>
      <c r="N27" s="325"/>
    </row>
    <row r="28" spans="1:14" ht="15.75">
      <c r="A28" s="328" t="s">
        <v>351</v>
      </c>
      <c r="B28" s="319"/>
      <c r="C28" s="319"/>
      <c r="D28" s="319"/>
      <c r="E28" s="340" t="s">
        <v>54</v>
      </c>
      <c r="F28" s="341"/>
      <c r="G28" s="333">
        <v>4</v>
      </c>
      <c r="H28" s="342"/>
      <c r="I28" s="343">
        <v>6300</v>
      </c>
      <c r="J28" s="344"/>
      <c r="K28" s="345"/>
      <c r="L28" s="324">
        <f>I28*G28</f>
        <v>25200</v>
      </c>
      <c r="M28" s="325"/>
      <c r="N28" s="325"/>
    </row>
    <row r="29" spans="1:14" ht="15.75">
      <c r="A29" s="318" t="s">
        <v>346</v>
      </c>
      <c r="B29" s="319"/>
      <c r="C29" s="319"/>
      <c r="D29" s="319"/>
      <c r="E29" s="340"/>
      <c r="F29" s="341"/>
      <c r="G29" s="333"/>
      <c r="H29" s="342"/>
      <c r="I29" s="343"/>
      <c r="J29" s="344"/>
      <c r="K29" s="345"/>
      <c r="L29" s="324"/>
      <c r="M29" s="325"/>
      <c r="N29" s="325"/>
    </row>
    <row r="30" spans="1:14" ht="15.75">
      <c r="A30" s="318" t="s">
        <v>346</v>
      </c>
      <c r="B30" s="319"/>
      <c r="C30" s="319"/>
      <c r="D30" s="319"/>
      <c r="E30" s="340"/>
      <c r="F30" s="341"/>
      <c r="G30" s="333"/>
      <c r="H30" s="342"/>
      <c r="I30" s="343"/>
      <c r="J30" s="344"/>
      <c r="K30" s="345"/>
      <c r="L30" s="324"/>
      <c r="M30" s="325"/>
      <c r="N30" s="325"/>
    </row>
    <row r="31" spans="1:14" ht="15.75">
      <c r="A31" s="318" t="s">
        <v>346</v>
      </c>
      <c r="B31" s="319"/>
      <c r="C31" s="319"/>
      <c r="D31" s="319"/>
      <c r="E31" s="340"/>
      <c r="F31" s="341"/>
      <c r="G31" s="333"/>
      <c r="H31" s="342"/>
      <c r="I31" s="343"/>
      <c r="J31" s="344"/>
      <c r="K31" s="345"/>
      <c r="L31" s="324"/>
      <c r="M31" s="325"/>
      <c r="N31" s="325"/>
    </row>
    <row r="32" spans="1:14" ht="15.75">
      <c r="A32" s="318" t="s">
        <v>346</v>
      </c>
      <c r="B32" s="319"/>
      <c r="C32" s="319"/>
      <c r="D32" s="319"/>
      <c r="E32" s="340"/>
      <c r="F32" s="341"/>
      <c r="G32" s="333"/>
      <c r="H32" s="342"/>
      <c r="I32" s="343"/>
      <c r="J32" s="344"/>
      <c r="K32" s="345"/>
      <c r="L32" s="324"/>
      <c r="M32" s="325"/>
      <c r="N32" s="325"/>
    </row>
    <row r="33" spans="1:14" ht="15.75">
      <c r="A33" s="318" t="s">
        <v>346</v>
      </c>
      <c r="B33" s="319"/>
      <c r="C33" s="319"/>
      <c r="D33" s="319"/>
      <c r="E33" s="340"/>
      <c r="F33" s="341"/>
      <c r="G33" s="333"/>
      <c r="H33" s="342"/>
      <c r="I33" s="343"/>
      <c r="J33" s="344"/>
      <c r="K33" s="345"/>
      <c r="L33" s="324"/>
      <c r="M33" s="325"/>
      <c r="N33" s="325"/>
    </row>
    <row r="34" spans="1:14" ht="15.75">
      <c r="A34" s="326" t="s">
        <v>347</v>
      </c>
      <c r="B34" s="326"/>
      <c r="C34" s="326"/>
      <c r="D34" s="326"/>
      <c r="E34" s="326"/>
      <c r="F34" s="326"/>
      <c r="G34" s="326"/>
      <c r="H34" s="326"/>
      <c r="I34" s="326"/>
      <c r="J34" s="326"/>
      <c r="K34" s="326"/>
      <c r="L34" s="327">
        <f>SUM(L27:N33)</f>
        <v>54410</v>
      </c>
      <c r="M34" s="327"/>
      <c r="N34" s="327"/>
    </row>
    <row r="35" spans="1:14">
      <c r="A35" s="329" t="s">
        <v>352</v>
      </c>
      <c r="B35" s="329"/>
      <c r="C35" s="329"/>
      <c r="D35" s="329"/>
      <c r="E35" s="329"/>
      <c r="F35" s="329"/>
      <c r="G35" s="329"/>
      <c r="H35" s="329"/>
      <c r="I35" s="329"/>
      <c r="J35" s="329"/>
      <c r="K35" s="329"/>
      <c r="L35" s="329"/>
      <c r="M35" s="329"/>
      <c r="N35" s="329"/>
    </row>
    <row r="36" spans="1:14">
      <c r="A36" s="329"/>
      <c r="B36" s="329"/>
      <c r="C36" s="329"/>
      <c r="D36" s="329"/>
      <c r="E36" s="329"/>
      <c r="F36" s="329"/>
      <c r="G36" s="329"/>
      <c r="H36" s="329"/>
      <c r="I36" s="329"/>
      <c r="J36" s="329"/>
      <c r="K36" s="329"/>
      <c r="L36" s="329"/>
      <c r="M36" s="329"/>
      <c r="N36" s="329"/>
    </row>
    <row r="37" spans="1:14" ht="15.75">
      <c r="A37" s="330" t="s">
        <v>353</v>
      </c>
      <c r="B37" s="330"/>
      <c r="C37" s="330"/>
      <c r="D37" s="330"/>
      <c r="E37" s="245" t="s">
        <v>342</v>
      </c>
      <c r="F37" s="331" t="s">
        <v>354</v>
      </c>
      <c r="G37" s="332"/>
      <c r="H37" s="331" t="s">
        <v>355</v>
      </c>
      <c r="I37" s="332"/>
      <c r="J37" s="330" t="s">
        <v>343</v>
      </c>
      <c r="K37" s="330"/>
      <c r="L37" s="330" t="s">
        <v>345</v>
      </c>
      <c r="M37" s="330"/>
      <c r="N37" s="330"/>
    </row>
    <row r="38" spans="1:14" ht="15.75">
      <c r="A38" s="328"/>
      <c r="B38" s="319"/>
      <c r="C38" s="319"/>
      <c r="D38" s="319"/>
      <c r="E38" s="246"/>
      <c r="F38" s="333"/>
      <c r="G38" s="334"/>
      <c r="H38" s="335"/>
      <c r="I38" s="336"/>
      <c r="J38" s="333"/>
      <c r="K38" s="334"/>
      <c r="L38" s="337"/>
      <c r="M38" s="338"/>
      <c r="N38" s="339"/>
    </row>
    <row r="39" spans="1:14" ht="15.75">
      <c r="A39" s="328"/>
      <c r="B39" s="319"/>
      <c r="C39" s="319"/>
      <c r="D39" s="319"/>
      <c r="E39" s="246"/>
      <c r="F39" s="333"/>
      <c r="G39" s="334"/>
      <c r="H39" s="335"/>
      <c r="I39" s="336"/>
      <c r="J39" s="333"/>
      <c r="K39" s="334"/>
      <c r="L39" s="337"/>
      <c r="M39" s="338"/>
      <c r="N39" s="339"/>
    </row>
    <row r="40" spans="1:14" ht="15.75">
      <c r="A40" s="326" t="s">
        <v>347</v>
      </c>
      <c r="B40" s="326"/>
      <c r="C40" s="326"/>
      <c r="D40" s="326"/>
      <c r="E40" s="326"/>
      <c r="F40" s="326"/>
      <c r="G40" s="326"/>
      <c r="H40" s="326"/>
      <c r="I40" s="326"/>
      <c r="J40" s="326"/>
      <c r="K40" s="326"/>
      <c r="L40" s="327">
        <f>SUM(L38:N39)</f>
        <v>0</v>
      </c>
      <c r="M40" s="327"/>
      <c r="N40" s="327"/>
    </row>
    <row r="41" spans="1:14">
      <c r="A41" s="329" t="s">
        <v>356</v>
      </c>
      <c r="B41" s="329"/>
      <c r="C41" s="329"/>
      <c r="D41" s="329"/>
      <c r="E41" s="329"/>
      <c r="F41" s="329"/>
      <c r="G41" s="329"/>
      <c r="H41" s="329"/>
      <c r="I41" s="329"/>
      <c r="J41" s="329"/>
      <c r="K41" s="329"/>
      <c r="L41" s="329"/>
      <c r="M41" s="329"/>
      <c r="N41" s="329"/>
    </row>
    <row r="42" spans="1:14">
      <c r="A42" s="329"/>
      <c r="B42" s="329"/>
      <c r="C42" s="329"/>
      <c r="D42" s="329"/>
      <c r="E42" s="329"/>
      <c r="F42" s="329"/>
      <c r="G42" s="329"/>
      <c r="H42" s="329"/>
      <c r="I42" s="329"/>
      <c r="J42" s="329"/>
      <c r="K42" s="329"/>
      <c r="L42" s="329"/>
      <c r="M42" s="329"/>
      <c r="N42" s="329"/>
    </row>
    <row r="43" spans="1:14" ht="15.75">
      <c r="A43" s="330" t="s">
        <v>357</v>
      </c>
      <c r="B43" s="330"/>
      <c r="C43" s="330"/>
      <c r="D43" s="330"/>
      <c r="E43" s="245" t="s">
        <v>349</v>
      </c>
      <c r="F43" s="331" t="s">
        <v>358</v>
      </c>
      <c r="G43" s="332"/>
      <c r="H43" s="247" t="s">
        <v>359</v>
      </c>
      <c r="I43" s="245" t="s">
        <v>360</v>
      </c>
      <c r="J43" s="330" t="s">
        <v>344</v>
      </c>
      <c r="K43" s="330"/>
      <c r="L43" s="330" t="s">
        <v>345</v>
      </c>
      <c r="M43" s="330"/>
      <c r="N43" s="330"/>
    </row>
    <row r="44" spans="1:14" ht="15.75">
      <c r="A44" s="328"/>
      <c r="B44" s="319"/>
      <c r="C44" s="319"/>
      <c r="D44" s="319"/>
      <c r="E44" s="246"/>
      <c r="F44" s="320"/>
      <c r="G44" s="321"/>
      <c r="H44" s="248">
        <v>2.2000000000000002</v>
      </c>
      <c r="I44" s="249">
        <f>H44*F44</f>
        <v>0</v>
      </c>
      <c r="J44" s="322"/>
      <c r="K44" s="323"/>
      <c r="L44" s="324"/>
      <c r="M44" s="325"/>
      <c r="N44" s="325"/>
    </row>
    <row r="45" spans="1:14" ht="15.75">
      <c r="A45" s="328"/>
      <c r="B45" s="319"/>
      <c r="C45" s="319"/>
      <c r="D45" s="319"/>
      <c r="E45" s="246"/>
      <c r="F45" s="320"/>
      <c r="G45" s="321"/>
      <c r="H45" s="248">
        <v>2.2000000000000002</v>
      </c>
      <c r="I45" s="249">
        <f t="shared" ref="I45:I50" si="0">H45*F45</f>
        <v>0</v>
      </c>
      <c r="J45" s="322"/>
      <c r="K45" s="323"/>
      <c r="L45" s="324"/>
      <c r="M45" s="325"/>
      <c r="N45" s="325"/>
    </row>
    <row r="46" spans="1:14" ht="15.75">
      <c r="A46" s="318" t="s">
        <v>346</v>
      </c>
      <c r="B46" s="319"/>
      <c r="C46" s="319"/>
      <c r="D46" s="319"/>
      <c r="E46" s="246"/>
      <c r="F46" s="320"/>
      <c r="G46" s="321"/>
      <c r="H46" s="248">
        <v>2.2000000000000002</v>
      </c>
      <c r="I46" s="249">
        <f t="shared" si="0"/>
        <v>0</v>
      </c>
      <c r="J46" s="322"/>
      <c r="K46" s="323"/>
      <c r="L46" s="324"/>
      <c r="M46" s="325"/>
      <c r="N46" s="325"/>
    </row>
    <row r="47" spans="1:14" ht="15.75">
      <c r="A47" s="318" t="s">
        <v>346</v>
      </c>
      <c r="B47" s="319"/>
      <c r="C47" s="319"/>
      <c r="D47" s="319"/>
      <c r="E47" s="246"/>
      <c r="F47" s="320"/>
      <c r="G47" s="321"/>
      <c r="H47" s="248">
        <v>2.2000000000000002</v>
      </c>
      <c r="I47" s="249">
        <f t="shared" si="0"/>
        <v>0</v>
      </c>
      <c r="J47" s="322"/>
      <c r="K47" s="323"/>
      <c r="L47" s="324"/>
      <c r="M47" s="325"/>
      <c r="N47" s="325"/>
    </row>
    <row r="48" spans="1:14" ht="15.75">
      <c r="A48" s="318" t="s">
        <v>346</v>
      </c>
      <c r="B48" s="319"/>
      <c r="C48" s="319"/>
      <c r="D48" s="319"/>
      <c r="E48" s="246"/>
      <c r="F48" s="320"/>
      <c r="G48" s="321"/>
      <c r="H48" s="248">
        <v>2.2000000000000002</v>
      </c>
      <c r="I48" s="249">
        <f t="shared" si="0"/>
        <v>0</v>
      </c>
      <c r="J48" s="322"/>
      <c r="K48" s="323"/>
      <c r="L48" s="324"/>
      <c r="M48" s="325"/>
      <c r="N48" s="325"/>
    </row>
    <row r="49" spans="1:14" ht="15.75">
      <c r="A49" s="318" t="s">
        <v>346</v>
      </c>
      <c r="B49" s="319"/>
      <c r="C49" s="319"/>
      <c r="D49" s="319"/>
      <c r="E49" s="246"/>
      <c r="F49" s="320"/>
      <c r="G49" s="321"/>
      <c r="H49" s="248">
        <v>2.2000000000000002</v>
      </c>
      <c r="I49" s="249">
        <f t="shared" si="0"/>
        <v>0</v>
      </c>
      <c r="J49" s="322"/>
      <c r="K49" s="323"/>
      <c r="L49" s="324"/>
      <c r="M49" s="325"/>
      <c r="N49" s="325"/>
    </row>
    <row r="50" spans="1:14" ht="15.75">
      <c r="A50" s="318" t="s">
        <v>346</v>
      </c>
      <c r="B50" s="319"/>
      <c r="C50" s="319"/>
      <c r="D50" s="319"/>
      <c r="E50" s="246"/>
      <c r="F50" s="320"/>
      <c r="G50" s="321"/>
      <c r="H50" s="248">
        <v>2.2000000000000002</v>
      </c>
      <c r="I50" s="249">
        <f t="shared" si="0"/>
        <v>0</v>
      </c>
      <c r="J50" s="322"/>
      <c r="K50" s="323"/>
      <c r="L50" s="324"/>
      <c r="M50" s="325"/>
      <c r="N50" s="325"/>
    </row>
    <row r="51" spans="1:14" ht="15.75">
      <c r="A51" s="326" t="s">
        <v>347</v>
      </c>
      <c r="B51" s="326"/>
      <c r="C51" s="326"/>
      <c r="D51" s="326"/>
      <c r="E51" s="326"/>
      <c r="F51" s="326"/>
      <c r="G51" s="326"/>
      <c r="H51" s="326"/>
      <c r="I51" s="326"/>
      <c r="J51" s="326"/>
      <c r="K51" s="326"/>
      <c r="L51" s="327">
        <f>SUM(L44:N50)</f>
        <v>0</v>
      </c>
      <c r="M51" s="327"/>
      <c r="N51" s="327"/>
    </row>
    <row r="52" spans="1:14" ht="24.6" customHeight="1">
      <c r="A52" s="314" t="s">
        <v>361</v>
      </c>
      <c r="B52" s="315"/>
      <c r="C52" s="315"/>
      <c r="D52" s="315"/>
      <c r="E52" s="315"/>
      <c r="F52" s="315"/>
      <c r="G52" s="315"/>
      <c r="H52" s="315"/>
      <c r="I52" s="315"/>
      <c r="J52" s="315"/>
      <c r="K52" s="316"/>
      <c r="L52" s="250">
        <f>L51+L40+L34+L23</f>
        <v>54410</v>
      </c>
      <c r="M52" s="251"/>
      <c r="N52" s="252"/>
    </row>
    <row r="53" spans="1:14">
      <c r="A53" s="317" t="s">
        <v>362</v>
      </c>
      <c r="B53" s="317"/>
      <c r="C53" s="317"/>
      <c r="D53" s="317"/>
      <c r="E53" s="317"/>
      <c r="F53" s="317"/>
      <c r="G53" s="317"/>
      <c r="H53" s="317"/>
      <c r="I53" s="317"/>
      <c r="J53" s="317"/>
      <c r="K53" s="317"/>
      <c r="L53" s="317"/>
      <c r="M53" s="317"/>
      <c r="N53" s="317"/>
    </row>
    <row r="54" spans="1:14" ht="15.6" customHeight="1">
      <c r="A54" s="317"/>
      <c r="B54" s="317"/>
      <c r="C54" s="317"/>
      <c r="D54" s="317"/>
      <c r="E54" s="317"/>
      <c r="F54" s="317"/>
      <c r="G54" s="317"/>
      <c r="H54" s="317"/>
      <c r="I54" s="317"/>
      <c r="J54" s="317"/>
      <c r="K54" s="317"/>
      <c r="L54" s="317"/>
      <c r="M54" s="317"/>
      <c r="N54" s="317"/>
    </row>
    <row r="55" spans="1:14" ht="15.6" customHeight="1">
      <c r="A55" s="317"/>
      <c r="B55" s="317"/>
      <c r="C55" s="317"/>
      <c r="D55" s="317"/>
      <c r="E55" s="317"/>
      <c r="F55" s="317"/>
      <c r="G55" s="317"/>
      <c r="H55" s="317"/>
      <c r="I55" s="317"/>
      <c r="J55" s="317"/>
      <c r="K55" s="317"/>
      <c r="L55" s="317"/>
      <c r="M55" s="317"/>
      <c r="N55" s="317"/>
    </row>
    <row r="56" spans="1:14" ht="15.6" customHeight="1">
      <c r="A56" s="253"/>
      <c r="B56" s="253"/>
      <c r="C56" s="253"/>
      <c r="D56" s="253"/>
      <c r="E56" s="253"/>
      <c r="F56" s="253"/>
      <c r="G56" s="253"/>
      <c r="H56" s="253"/>
      <c r="I56" s="253"/>
      <c r="J56" s="253"/>
      <c r="K56" s="253"/>
      <c r="L56" s="253"/>
      <c r="M56" s="253"/>
      <c r="N56" s="253"/>
    </row>
    <row r="57" spans="1:14" ht="15.75">
      <c r="A57" s="253"/>
      <c r="B57" s="253"/>
      <c r="C57" s="253"/>
      <c r="D57" s="253"/>
      <c r="E57" s="253"/>
      <c r="F57" s="253"/>
      <c r="G57" s="253"/>
      <c r="H57" s="253"/>
      <c r="I57" s="253"/>
      <c r="J57" s="253"/>
      <c r="K57" s="253"/>
      <c r="L57" s="253"/>
      <c r="M57" s="253"/>
      <c r="N57" s="253"/>
    </row>
    <row r="58" spans="1:14" ht="15.75">
      <c r="A58" s="253"/>
      <c r="B58" s="253"/>
      <c r="C58" s="253"/>
      <c r="D58" s="253"/>
      <c r="E58" s="253"/>
      <c r="F58" s="253"/>
      <c r="G58" s="253"/>
      <c r="H58" s="253"/>
      <c r="I58" s="253"/>
      <c r="J58" s="253"/>
      <c r="K58" s="253"/>
      <c r="L58" s="253"/>
      <c r="M58" s="253"/>
      <c r="N58" s="253"/>
    </row>
    <row r="59" spans="1:14" ht="15.75">
      <c r="A59" s="253"/>
      <c r="B59" s="253"/>
      <c r="C59" s="253"/>
      <c r="D59" s="253"/>
      <c r="E59" s="253"/>
      <c r="F59" s="253"/>
      <c r="G59" s="253"/>
      <c r="H59" s="253"/>
      <c r="I59" s="253"/>
      <c r="J59" s="253"/>
      <c r="K59" s="253"/>
      <c r="L59" s="253"/>
      <c r="M59" s="253"/>
      <c r="N59" s="253"/>
    </row>
    <row r="60" spans="1:14" ht="15.75">
      <c r="A60" s="253"/>
      <c r="B60" s="253"/>
      <c r="C60" s="253"/>
      <c r="D60" s="253"/>
      <c r="E60" s="253"/>
      <c r="F60" s="253"/>
      <c r="G60" s="253"/>
      <c r="H60" s="253"/>
      <c r="I60" s="253"/>
      <c r="J60" s="253"/>
      <c r="K60" s="253"/>
      <c r="L60" s="253"/>
      <c r="M60" s="253"/>
      <c r="N60" s="253"/>
    </row>
    <row r="61" spans="1:14" ht="15.75">
      <c r="A61" s="253"/>
      <c r="B61" s="253"/>
      <c r="C61" s="253"/>
      <c r="D61" s="253"/>
      <c r="E61" s="253"/>
      <c r="F61" s="253"/>
      <c r="G61" s="253"/>
      <c r="H61" s="253"/>
      <c r="I61" s="253"/>
      <c r="J61" s="253"/>
      <c r="K61" s="253"/>
      <c r="L61" s="253"/>
      <c r="M61" s="253"/>
      <c r="N61" s="253"/>
    </row>
    <row r="62" spans="1:14" ht="15.75">
      <c r="A62" s="253"/>
      <c r="B62" s="253"/>
      <c r="C62" s="253"/>
      <c r="D62" s="253"/>
      <c r="E62" s="253"/>
      <c r="F62" s="253"/>
      <c r="G62" s="253"/>
      <c r="H62" s="253"/>
      <c r="I62" s="253"/>
      <c r="J62" s="253"/>
      <c r="K62" s="253"/>
      <c r="L62" s="253"/>
      <c r="M62" s="253"/>
      <c r="N62" s="253"/>
    </row>
    <row r="63" spans="1:14" ht="15.75">
      <c r="A63" s="253"/>
      <c r="B63" s="253"/>
      <c r="C63" s="253"/>
      <c r="D63" s="253"/>
      <c r="E63" s="253"/>
      <c r="F63" s="253"/>
      <c r="G63" s="253"/>
      <c r="H63" s="253"/>
      <c r="I63" s="253"/>
      <c r="J63" s="253"/>
      <c r="K63" s="253"/>
      <c r="L63" s="253"/>
      <c r="M63" s="253"/>
      <c r="N63" s="253"/>
    </row>
    <row r="64" spans="1:14" ht="15.75">
      <c r="A64" s="253"/>
      <c r="B64" s="253"/>
      <c r="C64" s="253"/>
      <c r="D64" s="253"/>
      <c r="E64" s="253"/>
      <c r="F64" s="253"/>
      <c r="G64" s="253"/>
      <c r="H64" s="253"/>
      <c r="I64" s="253"/>
      <c r="J64" s="253"/>
      <c r="K64" s="253"/>
      <c r="L64" s="253"/>
      <c r="M64" s="253"/>
      <c r="N64" s="253"/>
    </row>
    <row r="65" spans="1:14" ht="15.75">
      <c r="A65" s="253"/>
      <c r="B65" s="253"/>
      <c r="C65" s="253"/>
      <c r="D65" s="253"/>
      <c r="E65" s="253"/>
      <c r="F65" s="253"/>
      <c r="G65" s="253"/>
      <c r="H65" s="253"/>
      <c r="I65" s="253"/>
      <c r="J65" s="253"/>
      <c r="K65" s="253"/>
      <c r="L65" s="253"/>
      <c r="M65" s="253"/>
      <c r="N65" s="253"/>
    </row>
    <row r="66" spans="1:14" ht="15.75">
      <c r="A66" s="253"/>
      <c r="B66" s="253"/>
      <c r="C66" s="253"/>
      <c r="D66" s="253"/>
      <c r="E66" s="253"/>
      <c r="F66" s="253"/>
      <c r="G66" s="253"/>
      <c r="H66" s="253"/>
      <c r="I66" s="253"/>
      <c r="J66" s="253"/>
      <c r="K66" s="253"/>
      <c r="L66" s="253"/>
      <c r="M66" s="253"/>
      <c r="N66" s="253"/>
    </row>
    <row r="67" spans="1:14" ht="15.75">
      <c r="A67" s="253"/>
      <c r="B67" s="253"/>
      <c r="C67" s="253"/>
      <c r="D67" s="253"/>
      <c r="E67" s="253"/>
      <c r="F67" s="253"/>
      <c r="G67" s="253"/>
      <c r="H67" s="253"/>
      <c r="I67" s="253"/>
      <c r="J67" s="253"/>
      <c r="K67" s="253"/>
      <c r="L67" s="253"/>
      <c r="M67" s="253"/>
      <c r="N67" s="253"/>
    </row>
    <row r="68" spans="1:14" ht="15.75">
      <c r="A68" s="253"/>
      <c r="B68" s="253"/>
      <c r="C68" s="253"/>
      <c r="D68" s="253"/>
      <c r="E68" s="253"/>
      <c r="F68" s="253"/>
      <c r="G68" s="253"/>
      <c r="H68" s="253"/>
      <c r="I68" s="253"/>
      <c r="J68" s="253"/>
      <c r="K68" s="253"/>
      <c r="L68" s="253"/>
      <c r="M68" s="253"/>
      <c r="N68" s="253"/>
    </row>
    <row r="69" spans="1:14" ht="15.75">
      <c r="A69" s="253"/>
      <c r="B69" s="253"/>
      <c r="C69" s="253"/>
      <c r="D69" s="253"/>
      <c r="E69" s="253"/>
      <c r="F69" s="253"/>
      <c r="G69" s="253"/>
      <c r="H69" s="253"/>
      <c r="I69" s="253"/>
      <c r="J69" s="253"/>
      <c r="K69" s="253"/>
      <c r="L69" s="253"/>
      <c r="M69" s="253"/>
      <c r="N69" s="253"/>
    </row>
    <row r="70" spans="1:14" ht="15.75">
      <c r="A70" s="253"/>
      <c r="B70" s="253"/>
      <c r="C70" s="253"/>
      <c r="D70" s="253"/>
      <c r="E70" s="253"/>
      <c r="F70" s="253"/>
      <c r="G70" s="253"/>
      <c r="H70" s="253"/>
      <c r="I70" s="253"/>
      <c r="J70" s="253"/>
      <c r="K70" s="253"/>
      <c r="L70" s="253"/>
      <c r="M70" s="253"/>
      <c r="N70" s="253"/>
    </row>
    <row r="71" spans="1:14" ht="15.75">
      <c r="A71" s="253"/>
      <c r="B71" s="253"/>
      <c r="C71" s="253"/>
      <c r="D71" s="253"/>
      <c r="E71" s="253"/>
      <c r="F71" s="253"/>
      <c r="G71" s="253"/>
      <c r="H71" s="253"/>
      <c r="I71" s="253"/>
      <c r="J71" s="253"/>
      <c r="K71" s="253"/>
      <c r="L71" s="253"/>
      <c r="M71" s="253"/>
      <c r="N71" s="253"/>
    </row>
    <row r="72" spans="1:14" ht="15.75">
      <c r="A72" s="253"/>
      <c r="B72" s="253"/>
      <c r="C72" s="253"/>
      <c r="D72" s="253"/>
      <c r="E72" s="253"/>
      <c r="F72" s="253"/>
      <c r="G72" s="253"/>
      <c r="H72" s="253"/>
      <c r="I72" s="253"/>
      <c r="J72" s="253"/>
      <c r="K72" s="253"/>
      <c r="L72" s="253"/>
      <c r="M72" s="253"/>
      <c r="N72" s="253"/>
    </row>
    <row r="73" spans="1:14" ht="15.75">
      <c r="A73" s="253"/>
      <c r="B73" s="253"/>
      <c r="C73" s="253"/>
      <c r="D73" s="253"/>
      <c r="E73" s="253"/>
      <c r="F73" s="253"/>
      <c r="G73" s="253"/>
      <c r="H73" s="253"/>
      <c r="I73" s="253"/>
      <c r="J73" s="253"/>
      <c r="K73" s="253"/>
      <c r="L73" s="253"/>
      <c r="M73" s="253"/>
      <c r="N73" s="253"/>
    </row>
    <row r="74" spans="1:14" ht="15.75">
      <c r="A74" s="253"/>
      <c r="B74" s="253"/>
      <c r="C74" s="253"/>
      <c r="D74" s="253"/>
      <c r="E74" s="253"/>
      <c r="F74" s="253"/>
      <c r="G74" s="253"/>
      <c r="H74" s="253"/>
      <c r="I74" s="253"/>
      <c r="J74" s="253"/>
      <c r="K74" s="253"/>
      <c r="L74" s="253"/>
      <c r="M74" s="253"/>
      <c r="N74" s="253"/>
    </row>
    <row r="75" spans="1:14" ht="15.75">
      <c r="A75" s="253"/>
      <c r="B75" s="253"/>
      <c r="C75" s="253"/>
      <c r="D75" s="253"/>
      <c r="E75" s="253"/>
      <c r="F75" s="253"/>
      <c r="G75" s="253"/>
      <c r="H75" s="253"/>
      <c r="I75" s="253"/>
      <c r="J75" s="253"/>
      <c r="K75" s="253"/>
      <c r="L75" s="253"/>
      <c r="M75" s="253"/>
      <c r="N75" s="253"/>
    </row>
    <row r="76" spans="1:14" ht="15.75">
      <c r="A76" s="253"/>
      <c r="B76" s="253"/>
      <c r="C76" s="253"/>
      <c r="D76" s="253"/>
      <c r="E76" s="253"/>
      <c r="F76" s="253"/>
      <c r="G76" s="253"/>
      <c r="H76" s="253"/>
      <c r="I76" s="253"/>
      <c r="J76" s="253"/>
      <c r="K76" s="253"/>
      <c r="L76" s="253"/>
      <c r="M76" s="253"/>
      <c r="N76" s="253"/>
    </row>
    <row r="77" spans="1:14" ht="15.75">
      <c r="A77" s="253"/>
      <c r="B77" s="253"/>
      <c r="C77" s="253"/>
      <c r="D77" s="253"/>
      <c r="E77" s="253"/>
      <c r="F77" s="253"/>
      <c r="G77" s="253"/>
      <c r="H77" s="253"/>
      <c r="I77" s="253"/>
      <c r="J77" s="253"/>
      <c r="K77" s="253"/>
      <c r="L77" s="253"/>
      <c r="M77" s="253"/>
      <c r="N77" s="253"/>
    </row>
    <row r="78" spans="1:14" ht="15.75">
      <c r="A78" s="253"/>
      <c r="B78" s="253"/>
      <c r="C78" s="253"/>
      <c r="D78" s="253"/>
      <c r="E78" s="253"/>
      <c r="F78" s="253"/>
      <c r="G78" s="253"/>
      <c r="H78" s="253"/>
      <c r="I78" s="253"/>
      <c r="J78" s="253"/>
      <c r="K78" s="253"/>
      <c r="L78" s="253"/>
      <c r="M78" s="253"/>
      <c r="N78" s="253"/>
    </row>
    <row r="79" spans="1:14" ht="15.75">
      <c r="A79" s="253"/>
      <c r="B79" s="253"/>
      <c r="C79" s="253"/>
      <c r="D79" s="253"/>
      <c r="E79" s="253"/>
      <c r="F79" s="253"/>
      <c r="G79" s="253"/>
      <c r="H79" s="253"/>
      <c r="I79" s="253"/>
      <c r="J79" s="253"/>
      <c r="K79" s="253"/>
      <c r="L79" s="253"/>
      <c r="M79" s="253"/>
      <c r="N79" s="253"/>
    </row>
    <row r="80" spans="1:14" ht="15.75">
      <c r="A80" s="253"/>
      <c r="B80" s="253"/>
      <c r="C80" s="253"/>
      <c r="D80" s="253"/>
      <c r="E80" s="253"/>
      <c r="F80" s="253"/>
      <c r="G80" s="253"/>
      <c r="H80" s="253"/>
      <c r="I80" s="253"/>
      <c r="J80" s="253"/>
      <c r="K80" s="253"/>
      <c r="L80" s="253"/>
      <c r="M80" s="253"/>
      <c r="N80" s="253"/>
    </row>
    <row r="81" spans="1:14" ht="15.75">
      <c r="A81" s="253"/>
      <c r="B81" s="253"/>
      <c r="C81" s="253"/>
      <c r="D81" s="253"/>
      <c r="E81" s="253"/>
      <c r="F81" s="253"/>
      <c r="G81" s="253"/>
      <c r="H81" s="253"/>
      <c r="I81" s="253"/>
      <c r="J81" s="253"/>
      <c r="K81" s="253"/>
      <c r="L81" s="253"/>
      <c r="M81" s="253"/>
      <c r="N81" s="253"/>
    </row>
    <row r="82" spans="1:14" ht="15.75">
      <c r="A82" s="253"/>
      <c r="B82" s="253"/>
      <c r="C82" s="253"/>
      <c r="D82" s="253"/>
      <c r="E82" s="253"/>
      <c r="F82" s="253"/>
      <c r="G82" s="253"/>
      <c r="H82" s="253"/>
      <c r="I82" s="253"/>
      <c r="J82" s="253"/>
      <c r="K82" s="253"/>
      <c r="L82" s="253"/>
      <c r="M82" s="253"/>
      <c r="N82" s="253"/>
    </row>
    <row r="83" spans="1:14" ht="15.75">
      <c r="A83" s="253"/>
      <c r="B83" s="253"/>
      <c r="C83" s="253"/>
      <c r="D83" s="253"/>
      <c r="E83" s="253"/>
      <c r="F83" s="253"/>
      <c r="G83" s="253"/>
      <c r="H83" s="253"/>
      <c r="I83" s="253"/>
      <c r="J83" s="253"/>
      <c r="K83" s="253"/>
      <c r="L83" s="253"/>
      <c r="M83" s="253"/>
      <c r="N83" s="253"/>
    </row>
    <row r="84" spans="1:14" ht="15.75">
      <c r="A84" s="253"/>
      <c r="B84" s="253"/>
      <c r="C84" s="253"/>
      <c r="D84" s="253"/>
      <c r="E84" s="253"/>
      <c r="F84" s="253"/>
      <c r="G84" s="253"/>
      <c r="H84" s="253"/>
      <c r="I84" s="253"/>
      <c r="J84" s="253"/>
      <c r="K84" s="253"/>
      <c r="L84" s="253"/>
      <c r="M84" s="253"/>
      <c r="N84" s="253"/>
    </row>
    <row r="85" spans="1:14" ht="15.75">
      <c r="A85" s="253"/>
      <c r="B85" s="253"/>
      <c r="C85" s="253"/>
      <c r="D85" s="253"/>
      <c r="E85" s="253"/>
      <c r="F85" s="253"/>
      <c r="G85" s="253"/>
      <c r="H85" s="253"/>
      <c r="I85" s="253"/>
      <c r="J85" s="253"/>
      <c r="K85" s="253"/>
      <c r="L85" s="253"/>
      <c r="M85" s="253"/>
      <c r="N85" s="253"/>
    </row>
    <row r="86" spans="1:14" ht="15.75">
      <c r="A86" s="253"/>
      <c r="B86" s="253"/>
      <c r="C86" s="253"/>
      <c r="D86" s="253"/>
      <c r="E86" s="253"/>
      <c r="F86" s="253"/>
      <c r="G86" s="253"/>
      <c r="H86" s="253"/>
      <c r="I86" s="253"/>
      <c r="J86" s="253"/>
      <c r="K86" s="253"/>
      <c r="L86" s="253"/>
      <c r="M86" s="253"/>
      <c r="N86" s="253"/>
    </row>
    <row r="87" spans="1:14" ht="15.75">
      <c r="A87" s="253"/>
      <c r="B87" s="253"/>
      <c r="C87" s="253"/>
      <c r="D87" s="253"/>
      <c r="E87" s="253"/>
      <c r="F87" s="253"/>
      <c r="G87" s="253"/>
      <c r="H87" s="253"/>
      <c r="I87" s="253"/>
      <c r="J87" s="253"/>
      <c r="K87" s="253"/>
      <c r="L87" s="253"/>
      <c r="M87" s="253"/>
      <c r="N87" s="253"/>
    </row>
    <row r="88" spans="1:14" ht="15.75">
      <c r="A88" s="253"/>
      <c r="B88" s="253"/>
      <c r="C88" s="253"/>
      <c r="D88" s="253"/>
      <c r="E88" s="253"/>
      <c r="F88" s="253"/>
      <c r="G88" s="253"/>
      <c r="H88" s="253"/>
      <c r="I88" s="253"/>
      <c r="J88" s="253"/>
      <c r="K88" s="253"/>
      <c r="L88" s="253"/>
      <c r="M88" s="253"/>
      <c r="N88" s="253"/>
    </row>
    <row r="89" spans="1:14" ht="15.75">
      <c r="A89" s="253"/>
      <c r="B89" s="253"/>
      <c r="C89" s="253"/>
      <c r="D89" s="253"/>
      <c r="E89" s="253"/>
      <c r="F89" s="253"/>
      <c r="G89" s="253"/>
      <c r="H89" s="253"/>
      <c r="I89" s="253"/>
      <c r="J89" s="253"/>
      <c r="K89" s="253"/>
      <c r="L89" s="253"/>
      <c r="M89" s="253"/>
      <c r="N89" s="253"/>
    </row>
    <row r="90" spans="1:14" ht="15.75">
      <c r="A90" s="253"/>
      <c r="B90" s="253"/>
      <c r="C90" s="253"/>
      <c r="D90" s="253"/>
      <c r="E90" s="253"/>
      <c r="F90" s="253"/>
      <c r="G90" s="253"/>
      <c r="H90" s="253"/>
      <c r="I90" s="253"/>
      <c r="J90" s="253"/>
      <c r="K90" s="253"/>
      <c r="L90" s="253"/>
      <c r="M90" s="253"/>
      <c r="N90" s="253"/>
    </row>
    <row r="91" spans="1:14" ht="15.75">
      <c r="A91" s="253"/>
      <c r="B91" s="253"/>
      <c r="C91" s="253"/>
      <c r="D91" s="253"/>
      <c r="E91" s="253"/>
      <c r="F91" s="253"/>
      <c r="G91" s="253"/>
      <c r="H91" s="253"/>
      <c r="I91" s="253"/>
      <c r="J91" s="253"/>
      <c r="K91" s="253"/>
      <c r="L91" s="253"/>
      <c r="M91" s="253"/>
      <c r="N91" s="253"/>
    </row>
    <row r="92" spans="1:14" ht="15.75">
      <c r="A92" s="253"/>
      <c r="B92" s="253"/>
      <c r="C92" s="253"/>
      <c r="D92" s="253"/>
      <c r="E92" s="253"/>
      <c r="F92" s="253"/>
      <c r="G92" s="253"/>
      <c r="H92" s="253"/>
      <c r="I92" s="253"/>
      <c r="J92" s="253"/>
      <c r="K92" s="253"/>
      <c r="L92" s="253"/>
      <c r="M92" s="253"/>
      <c r="N92" s="253"/>
    </row>
    <row r="93" spans="1:14" ht="15.75">
      <c r="A93" s="253"/>
      <c r="B93" s="253"/>
      <c r="C93" s="253"/>
      <c r="D93" s="253"/>
      <c r="E93" s="253"/>
      <c r="F93" s="253"/>
      <c r="G93" s="253"/>
      <c r="H93" s="253"/>
      <c r="I93" s="253"/>
      <c r="J93" s="253"/>
      <c r="K93" s="253"/>
      <c r="L93" s="253"/>
      <c r="M93" s="253"/>
      <c r="N93" s="253"/>
    </row>
    <row r="94" spans="1:14" ht="15.75">
      <c r="A94" s="253"/>
      <c r="B94" s="253"/>
      <c r="C94" s="253"/>
      <c r="D94" s="253"/>
      <c r="E94" s="253"/>
      <c r="F94" s="253"/>
      <c r="G94" s="253"/>
      <c r="H94" s="253"/>
      <c r="I94" s="253"/>
      <c r="J94" s="253"/>
      <c r="K94" s="253"/>
      <c r="L94" s="253"/>
      <c r="M94" s="253"/>
      <c r="N94" s="253"/>
    </row>
    <row r="95" spans="1:14" ht="15.75">
      <c r="A95" s="253"/>
      <c r="B95" s="253"/>
      <c r="C95" s="253"/>
      <c r="D95" s="253"/>
      <c r="E95" s="253"/>
      <c r="F95" s="253"/>
      <c r="G95" s="253"/>
      <c r="H95" s="253"/>
      <c r="I95" s="253"/>
      <c r="J95" s="253"/>
      <c r="K95" s="253"/>
      <c r="L95" s="253"/>
      <c r="M95" s="253"/>
      <c r="N95" s="253"/>
    </row>
    <row r="96" spans="1:14" ht="15.75">
      <c r="A96" s="253"/>
      <c r="B96" s="253"/>
      <c r="C96" s="253"/>
      <c r="D96" s="253"/>
      <c r="E96" s="253"/>
      <c r="F96" s="253"/>
      <c r="G96" s="253"/>
      <c r="H96" s="253"/>
      <c r="I96" s="253"/>
      <c r="J96" s="253"/>
      <c r="K96" s="253"/>
      <c r="L96" s="253"/>
      <c r="M96" s="253"/>
      <c r="N96" s="253"/>
    </row>
    <row r="97" spans="1:14" ht="15.75">
      <c r="A97" s="253"/>
      <c r="B97" s="253"/>
      <c r="C97" s="253"/>
      <c r="D97" s="253"/>
      <c r="E97" s="253"/>
      <c r="F97" s="253"/>
      <c r="G97" s="253"/>
      <c r="H97" s="253"/>
      <c r="I97" s="253"/>
      <c r="J97" s="253"/>
      <c r="K97" s="253"/>
      <c r="L97" s="253"/>
      <c r="M97" s="253"/>
      <c r="N97" s="253"/>
    </row>
    <row r="98" spans="1:14" ht="15.75">
      <c r="A98" s="253"/>
      <c r="B98" s="253"/>
      <c r="C98" s="253"/>
      <c r="D98" s="253"/>
      <c r="E98" s="253"/>
      <c r="F98" s="253"/>
      <c r="G98" s="253"/>
      <c r="H98" s="253"/>
      <c r="I98" s="253"/>
      <c r="J98" s="253"/>
      <c r="K98" s="253"/>
      <c r="L98" s="253"/>
      <c r="M98" s="253"/>
      <c r="N98" s="253"/>
    </row>
    <row r="99" spans="1:14" ht="15.75">
      <c r="A99" s="253"/>
      <c r="B99" s="253"/>
      <c r="C99" s="253"/>
      <c r="D99" s="253"/>
      <c r="E99" s="253"/>
      <c r="F99" s="253"/>
      <c r="G99" s="253"/>
      <c r="H99" s="253"/>
      <c r="I99" s="253"/>
      <c r="J99" s="253"/>
      <c r="K99" s="253"/>
      <c r="L99" s="253"/>
      <c r="M99" s="253"/>
      <c r="N99" s="253"/>
    </row>
    <row r="100" spans="1:14" ht="15.75">
      <c r="A100" s="253"/>
      <c r="B100" s="253"/>
      <c r="C100" s="253"/>
      <c r="D100" s="253"/>
      <c r="E100" s="253"/>
      <c r="F100" s="253"/>
      <c r="G100" s="253"/>
      <c r="H100" s="253"/>
      <c r="I100" s="253"/>
      <c r="J100" s="253"/>
      <c r="K100" s="253"/>
      <c r="L100" s="253"/>
      <c r="M100" s="253"/>
      <c r="N100" s="253"/>
    </row>
    <row r="101" spans="1:14" ht="15.75">
      <c r="A101" s="253"/>
      <c r="B101" s="253"/>
      <c r="C101" s="253"/>
      <c r="D101" s="253"/>
      <c r="E101" s="253"/>
      <c r="F101" s="253"/>
      <c r="G101" s="253"/>
      <c r="H101" s="253"/>
      <c r="I101" s="253"/>
      <c r="J101" s="253"/>
      <c r="K101" s="253"/>
      <c r="L101" s="253"/>
      <c r="M101" s="253"/>
      <c r="N101" s="253"/>
    </row>
    <row r="102" spans="1:14" ht="15.75">
      <c r="A102" s="253"/>
      <c r="B102" s="253"/>
      <c r="C102" s="253"/>
      <c r="D102" s="253"/>
      <c r="E102" s="253"/>
      <c r="F102" s="253"/>
      <c r="G102" s="253"/>
      <c r="H102" s="253"/>
      <c r="I102" s="253"/>
      <c r="J102" s="253"/>
      <c r="K102" s="253"/>
      <c r="L102" s="253"/>
      <c r="M102" s="253"/>
      <c r="N102" s="253"/>
    </row>
    <row r="103" spans="1:14" ht="15.75">
      <c r="A103" s="253"/>
      <c r="B103" s="253"/>
      <c r="C103" s="253"/>
      <c r="D103" s="253"/>
      <c r="E103" s="253"/>
      <c r="F103" s="253"/>
      <c r="G103" s="253"/>
      <c r="H103" s="253"/>
      <c r="I103" s="253"/>
      <c r="J103" s="253"/>
      <c r="K103" s="253"/>
      <c r="L103" s="253"/>
      <c r="M103" s="253"/>
      <c r="N103" s="253"/>
    </row>
    <row r="104" spans="1:14" ht="15.75">
      <c r="A104" s="253"/>
      <c r="B104" s="253"/>
      <c r="C104" s="253"/>
      <c r="D104" s="253"/>
      <c r="E104" s="253"/>
      <c r="F104" s="253"/>
      <c r="G104" s="253"/>
      <c r="H104" s="253"/>
      <c r="I104" s="253"/>
      <c r="J104" s="253"/>
      <c r="K104" s="253"/>
      <c r="L104" s="253"/>
      <c r="M104" s="253"/>
      <c r="N104" s="253"/>
    </row>
    <row r="105" spans="1:14" ht="15.75">
      <c r="A105" s="253"/>
      <c r="B105" s="253"/>
      <c r="C105" s="253"/>
      <c r="D105" s="253"/>
      <c r="E105" s="253"/>
      <c r="F105" s="253"/>
      <c r="G105" s="253"/>
      <c r="H105" s="253"/>
      <c r="I105" s="253"/>
      <c r="J105" s="253"/>
      <c r="K105" s="253"/>
      <c r="L105" s="253"/>
      <c r="M105" s="253"/>
      <c r="N105" s="253"/>
    </row>
    <row r="106" spans="1:14" ht="15.75">
      <c r="A106" s="253"/>
      <c r="B106" s="253"/>
      <c r="C106" s="253"/>
      <c r="D106" s="253"/>
      <c r="E106" s="253"/>
      <c r="F106" s="253"/>
      <c r="G106" s="253"/>
      <c r="H106" s="253"/>
      <c r="I106" s="253"/>
      <c r="J106" s="253"/>
      <c r="K106" s="253"/>
      <c r="L106" s="253"/>
      <c r="M106" s="253"/>
      <c r="N106" s="253"/>
    </row>
    <row r="107" spans="1:14" ht="15.75">
      <c r="A107" s="253"/>
      <c r="B107" s="253"/>
      <c r="C107" s="253"/>
      <c r="D107" s="253"/>
      <c r="E107" s="253"/>
      <c r="F107" s="253"/>
      <c r="G107" s="253"/>
      <c r="H107" s="253"/>
      <c r="I107" s="253"/>
      <c r="J107" s="253"/>
      <c r="K107" s="253"/>
      <c r="L107" s="253"/>
      <c r="M107" s="253"/>
      <c r="N107" s="253"/>
    </row>
    <row r="108" spans="1:14" ht="15.75">
      <c r="A108" s="253"/>
      <c r="B108" s="253"/>
      <c r="C108" s="253"/>
      <c r="D108" s="253"/>
      <c r="E108" s="253"/>
      <c r="F108" s="253"/>
      <c r="G108" s="253"/>
      <c r="H108" s="253"/>
      <c r="I108" s="253"/>
      <c r="J108" s="253"/>
      <c r="K108" s="253"/>
      <c r="L108" s="253"/>
      <c r="M108" s="253"/>
      <c r="N108" s="253"/>
    </row>
    <row r="109" spans="1:14" ht="15.75">
      <c r="A109" s="253"/>
      <c r="B109" s="253"/>
      <c r="C109" s="253"/>
      <c r="D109" s="253"/>
      <c r="E109" s="253"/>
      <c r="F109" s="253"/>
      <c r="G109" s="253"/>
      <c r="H109" s="253"/>
      <c r="I109" s="253"/>
      <c r="J109" s="253"/>
      <c r="K109" s="253"/>
      <c r="L109" s="253"/>
      <c r="M109" s="253"/>
      <c r="N109" s="253"/>
    </row>
    <row r="110" spans="1:14" ht="15.75">
      <c r="A110" s="253"/>
      <c r="B110" s="253"/>
      <c r="C110" s="253"/>
      <c r="D110" s="253"/>
      <c r="E110" s="253"/>
      <c r="F110" s="253"/>
      <c r="G110" s="253"/>
      <c r="H110" s="253"/>
      <c r="I110" s="253"/>
      <c r="J110" s="253"/>
      <c r="K110" s="253"/>
      <c r="L110" s="253"/>
      <c r="M110" s="253"/>
      <c r="N110" s="253"/>
    </row>
    <row r="111" spans="1:14" ht="15.75">
      <c r="A111" s="253"/>
      <c r="B111" s="253"/>
      <c r="C111" s="253"/>
      <c r="D111" s="253"/>
      <c r="E111" s="253"/>
      <c r="F111" s="253"/>
      <c r="G111" s="253"/>
      <c r="H111" s="253"/>
      <c r="I111" s="253"/>
      <c r="J111" s="253"/>
      <c r="K111" s="253"/>
      <c r="L111" s="253"/>
      <c r="M111" s="253"/>
      <c r="N111" s="253"/>
    </row>
    <row r="112" spans="1:14" ht="15.75">
      <c r="A112" s="253"/>
      <c r="B112" s="253"/>
      <c r="C112" s="253"/>
      <c r="D112" s="253"/>
      <c r="E112" s="253"/>
      <c r="F112" s="253"/>
      <c r="G112" s="253"/>
      <c r="H112" s="253"/>
      <c r="I112" s="253"/>
      <c r="J112" s="253"/>
      <c r="K112" s="253"/>
      <c r="L112" s="253"/>
      <c r="M112" s="253"/>
      <c r="N112" s="253"/>
    </row>
    <row r="113" spans="1:14" ht="15.75">
      <c r="A113" s="253"/>
      <c r="B113" s="253"/>
      <c r="C113" s="253"/>
      <c r="D113" s="253"/>
      <c r="E113" s="253"/>
      <c r="F113" s="253"/>
      <c r="G113" s="253"/>
      <c r="H113" s="253"/>
      <c r="I113" s="253"/>
      <c r="J113" s="253"/>
      <c r="K113" s="253"/>
      <c r="L113" s="253"/>
      <c r="M113" s="253"/>
      <c r="N113" s="253"/>
    </row>
    <row r="114" spans="1:14" ht="15.75">
      <c r="A114" s="253"/>
      <c r="B114" s="253"/>
      <c r="C114" s="253"/>
      <c r="D114" s="253"/>
      <c r="E114" s="253"/>
      <c r="F114" s="253"/>
      <c r="G114" s="253"/>
      <c r="H114" s="253"/>
      <c r="I114" s="253"/>
      <c r="J114" s="253"/>
      <c r="K114" s="253"/>
      <c r="L114" s="253"/>
      <c r="M114" s="253"/>
      <c r="N114" s="253"/>
    </row>
    <row r="115" spans="1:14" ht="15.75">
      <c r="A115" s="253"/>
      <c r="B115" s="253"/>
      <c r="C115" s="253"/>
      <c r="D115" s="253"/>
      <c r="E115" s="253"/>
      <c r="F115" s="253"/>
      <c r="G115" s="253"/>
      <c r="H115" s="253"/>
      <c r="I115" s="253"/>
      <c r="J115" s="253"/>
      <c r="K115" s="253"/>
      <c r="L115" s="253"/>
      <c r="M115" s="253"/>
      <c r="N115" s="253"/>
    </row>
    <row r="116" spans="1:14" ht="15.75">
      <c r="A116" s="253"/>
      <c r="B116" s="253"/>
      <c r="C116" s="253"/>
      <c r="D116" s="253"/>
      <c r="E116" s="253"/>
      <c r="F116" s="253"/>
      <c r="G116" s="253"/>
      <c r="H116" s="253"/>
      <c r="I116" s="253"/>
      <c r="J116" s="253"/>
      <c r="K116" s="253"/>
      <c r="L116" s="253"/>
      <c r="M116" s="253"/>
      <c r="N116" s="253"/>
    </row>
    <row r="117" spans="1:14" ht="15.75">
      <c r="A117" s="253"/>
      <c r="B117" s="253"/>
      <c r="C117" s="253"/>
      <c r="D117" s="253"/>
      <c r="E117" s="253"/>
      <c r="F117" s="253"/>
      <c r="G117" s="253"/>
      <c r="H117" s="253"/>
      <c r="I117" s="253"/>
      <c r="J117" s="253"/>
      <c r="K117" s="253"/>
      <c r="L117" s="253"/>
      <c r="M117" s="253"/>
      <c r="N117" s="253"/>
    </row>
    <row r="118" spans="1:14" ht="15.75">
      <c r="A118" s="253"/>
      <c r="B118" s="253"/>
      <c r="C118" s="253"/>
      <c r="D118" s="253"/>
      <c r="E118" s="253"/>
      <c r="F118" s="253"/>
      <c r="G118" s="253"/>
      <c r="H118" s="253"/>
      <c r="I118" s="253"/>
      <c r="J118" s="253"/>
      <c r="K118" s="253"/>
      <c r="L118" s="253"/>
      <c r="M118" s="253"/>
      <c r="N118" s="253"/>
    </row>
    <row r="119" spans="1:14" ht="15.75">
      <c r="A119" s="253"/>
      <c r="B119" s="253"/>
      <c r="C119" s="253"/>
      <c r="D119" s="253"/>
      <c r="E119" s="253"/>
      <c r="F119" s="253"/>
      <c r="G119" s="253"/>
      <c r="H119" s="253"/>
      <c r="I119" s="253"/>
      <c r="J119" s="253"/>
      <c r="K119" s="253"/>
      <c r="L119" s="253"/>
      <c r="M119" s="253"/>
      <c r="N119" s="253"/>
    </row>
    <row r="120" spans="1:14" ht="15.75">
      <c r="A120" s="253"/>
      <c r="B120" s="253"/>
      <c r="C120" s="253"/>
      <c r="D120" s="253"/>
      <c r="E120" s="253"/>
      <c r="F120" s="253"/>
      <c r="G120" s="253"/>
      <c r="H120" s="253"/>
      <c r="I120" s="253"/>
      <c r="J120" s="253"/>
      <c r="K120" s="253"/>
      <c r="L120" s="253"/>
      <c r="M120" s="253"/>
      <c r="N120" s="253"/>
    </row>
    <row r="121" spans="1:14" ht="15.75">
      <c r="A121" s="253"/>
      <c r="B121" s="253"/>
      <c r="C121" s="253"/>
      <c r="D121" s="253"/>
      <c r="E121" s="253"/>
      <c r="F121" s="253"/>
      <c r="G121" s="253"/>
      <c r="H121" s="253"/>
      <c r="I121" s="253"/>
      <c r="J121" s="253"/>
      <c r="K121" s="253"/>
      <c r="L121" s="253"/>
      <c r="M121" s="253"/>
      <c r="N121" s="253"/>
    </row>
  </sheetData>
  <mergeCells count="151">
    <mergeCell ref="A11:B12"/>
    <mergeCell ref="C11:C12"/>
    <mergeCell ref="A13:N14"/>
    <mergeCell ref="A15:D15"/>
    <mergeCell ref="E15:F15"/>
    <mergeCell ref="G15:I15"/>
    <mergeCell ref="J15:K15"/>
    <mergeCell ref="L15:N15"/>
    <mergeCell ref="A1:N6"/>
    <mergeCell ref="A7:N8"/>
    <mergeCell ref="A9:A10"/>
    <mergeCell ref="B9:C10"/>
    <mergeCell ref="D9:D10"/>
    <mergeCell ref="E9:J10"/>
    <mergeCell ref="K9:K10"/>
    <mergeCell ref="L9:N10"/>
    <mergeCell ref="A16:D16"/>
    <mergeCell ref="E16:F16"/>
    <mergeCell ref="G16:I16"/>
    <mergeCell ref="J16:K16"/>
    <mergeCell ref="L16:N16"/>
    <mergeCell ref="A17:D17"/>
    <mergeCell ref="E17:F17"/>
    <mergeCell ref="G17:I17"/>
    <mergeCell ref="J17:K17"/>
    <mergeCell ref="L17:N17"/>
    <mergeCell ref="A18:D18"/>
    <mergeCell ref="E18:F18"/>
    <mergeCell ref="G18:I18"/>
    <mergeCell ref="J18:K18"/>
    <mergeCell ref="L18:N18"/>
    <mergeCell ref="A19:D19"/>
    <mergeCell ref="E19:F19"/>
    <mergeCell ref="G19:I19"/>
    <mergeCell ref="J19:K19"/>
    <mergeCell ref="L19:N19"/>
    <mergeCell ref="A20:D20"/>
    <mergeCell ref="E20:F20"/>
    <mergeCell ref="G20:I20"/>
    <mergeCell ref="J20:K20"/>
    <mergeCell ref="L20:N20"/>
    <mergeCell ref="A21:D21"/>
    <mergeCell ref="E21:F21"/>
    <mergeCell ref="G21:I21"/>
    <mergeCell ref="J21:K21"/>
    <mergeCell ref="L21:N21"/>
    <mergeCell ref="A24:N25"/>
    <mergeCell ref="A26:D26"/>
    <mergeCell ref="E26:F26"/>
    <mergeCell ref="G26:H26"/>
    <mergeCell ref="I26:K26"/>
    <mergeCell ref="L26:N26"/>
    <mergeCell ref="A22:D22"/>
    <mergeCell ref="E22:F22"/>
    <mergeCell ref="G22:I22"/>
    <mergeCell ref="J22:K22"/>
    <mergeCell ref="L22:N22"/>
    <mergeCell ref="A23:K23"/>
    <mergeCell ref="L23:N23"/>
    <mergeCell ref="A27:D27"/>
    <mergeCell ref="E27:F27"/>
    <mergeCell ref="G27:H27"/>
    <mergeCell ref="I27:K27"/>
    <mergeCell ref="L27:N27"/>
    <mergeCell ref="A28:D28"/>
    <mergeCell ref="E28:F28"/>
    <mergeCell ref="G28:H28"/>
    <mergeCell ref="I28:K28"/>
    <mergeCell ref="L28:N28"/>
    <mergeCell ref="A29:D29"/>
    <mergeCell ref="E29:F29"/>
    <mergeCell ref="G29:H29"/>
    <mergeCell ref="I29:K29"/>
    <mergeCell ref="L29:N29"/>
    <mergeCell ref="A30:D30"/>
    <mergeCell ref="E30:F30"/>
    <mergeCell ref="G30:H30"/>
    <mergeCell ref="I30:K30"/>
    <mergeCell ref="L30:N30"/>
    <mergeCell ref="A31:D31"/>
    <mergeCell ref="E31:F31"/>
    <mergeCell ref="G31:H31"/>
    <mergeCell ref="I31:K31"/>
    <mergeCell ref="L31:N31"/>
    <mergeCell ref="A32:D32"/>
    <mergeCell ref="E32:F32"/>
    <mergeCell ref="G32:H32"/>
    <mergeCell ref="I32:K32"/>
    <mergeCell ref="L32:N32"/>
    <mergeCell ref="A35:N36"/>
    <mergeCell ref="A37:D37"/>
    <mergeCell ref="F37:G37"/>
    <mergeCell ref="H37:I37"/>
    <mergeCell ref="J37:K37"/>
    <mergeCell ref="L37:N37"/>
    <mergeCell ref="A33:D33"/>
    <mergeCell ref="E33:F33"/>
    <mergeCell ref="G33:H33"/>
    <mergeCell ref="I33:K33"/>
    <mergeCell ref="L33:N33"/>
    <mergeCell ref="A34:K34"/>
    <mergeCell ref="L34:N34"/>
    <mergeCell ref="A40:K40"/>
    <mergeCell ref="L40:N40"/>
    <mergeCell ref="A41:N42"/>
    <mergeCell ref="A43:D43"/>
    <mergeCell ref="F43:G43"/>
    <mergeCell ref="J43:K43"/>
    <mergeCell ref="L43:N43"/>
    <mergeCell ref="A38:D38"/>
    <mergeCell ref="F38:G38"/>
    <mergeCell ref="H38:I38"/>
    <mergeCell ref="J38:K38"/>
    <mergeCell ref="L38:N38"/>
    <mergeCell ref="A39:D39"/>
    <mergeCell ref="F39:G39"/>
    <mergeCell ref="H39:I39"/>
    <mergeCell ref="J39:K39"/>
    <mergeCell ref="L39:N39"/>
    <mergeCell ref="A46:D46"/>
    <mergeCell ref="F46:G46"/>
    <mergeCell ref="J46:K46"/>
    <mergeCell ref="L46:N46"/>
    <mergeCell ref="A47:D47"/>
    <mergeCell ref="F47:G47"/>
    <mergeCell ref="J47:K47"/>
    <mergeCell ref="L47:N47"/>
    <mergeCell ref="A44:D44"/>
    <mergeCell ref="F44:G44"/>
    <mergeCell ref="J44:K44"/>
    <mergeCell ref="L44:N44"/>
    <mergeCell ref="A45:D45"/>
    <mergeCell ref="F45:G45"/>
    <mergeCell ref="J45:K45"/>
    <mergeCell ref="L45:N45"/>
    <mergeCell ref="A52:K52"/>
    <mergeCell ref="A53:N55"/>
    <mergeCell ref="A50:D50"/>
    <mergeCell ref="F50:G50"/>
    <mergeCell ref="J50:K50"/>
    <mergeCell ref="L50:N50"/>
    <mergeCell ref="A51:K51"/>
    <mergeCell ref="L51:N51"/>
    <mergeCell ref="A48:D48"/>
    <mergeCell ref="F48:G48"/>
    <mergeCell ref="J48:K48"/>
    <mergeCell ref="L48:N48"/>
    <mergeCell ref="A49:D49"/>
    <mergeCell ref="F49:G49"/>
    <mergeCell ref="J49:K49"/>
    <mergeCell ref="L49:N4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8E13E-3CB4-45C1-AD17-DEAED5F03710}">
  <dimension ref="A1:O121"/>
  <sheetViews>
    <sheetView topLeftCell="A10" workbookViewId="0">
      <selection activeCell="A13" sqref="A13:N14"/>
    </sheetView>
  </sheetViews>
  <sheetFormatPr baseColWidth="10" defaultRowHeight="15"/>
  <cols>
    <col min="1" max="5" width="11.42578125" style="240"/>
    <col min="6" max="6" width="10.42578125" style="240" customWidth="1"/>
    <col min="7" max="7" width="9.5703125" style="240" customWidth="1"/>
    <col min="8" max="8" width="11.42578125" style="240"/>
    <col min="9" max="9" width="13.7109375" style="240" customWidth="1"/>
    <col min="10" max="10" width="8.85546875" style="240" customWidth="1"/>
    <col min="11" max="11" width="10.5703125" style="240" customWidth="1"/>
    <col min="12" max="12" width="17.28515625" style="240" customWidth="1"/>
    <col min="13" max="13" width="6.28515625" style="240" customWidth="1"/>
    <col min="14" max="14" width="4.5703125" style="240" customWidth="1"/>
    <col min="15" max="15" width="18" style="240" bestFit="1" customWidth="1"/>
    <col min="16" max="16384" width="11.42578125" style="240"/>
  </cols>
  <sheetData>
    <row r="1" spans="1:14">
      <c r="A1" s="357" t="s">
        <v>337</v>
      </c>
      <c r="B1" s="357"/>
      <c r="C1" s="357"/>
      <c r="D1" s="357"/>
      <c r="E1" s="357"/>
      <c r="F1" s="357"/>
      <c r="G1" s="357"/>
      <c r="H1" s="357"/>
      <c r="I1" s="357"/>
      <c r="J1" s="357"/>
      <c r="K1" s="357"/>
      <c r="L1" s="357"/>
      <c r="M1" s="357"/>
      <c r="N1" s="357"/>
    </row>
    <row r="2" spans="1:14">
      <c r="A2" s="357"/>
      <c r="B2" s="357"/>
      <c r="C2" s="357"/>
      <c r="D2" s="357"/>
      <c r="E2" s="357"/>
      <c r="F2" s="357"/>
      <c r="G2" s="357"/>
      <c r="H2" s="357"/>
      <c r="I2" s="357"/>
      <c r="J2" s="357"/>
      <c r="K2" s="357"/>
      <c r="L2" s="357"/>
      <c r="M2" s="357"/>
      <c r="N2" s="357"/>
    </row>
    <row r="3" spans="1:14">
      <c r="A3" s="357"/>
      <c r="B3" s="357"/>
      <c r="C3" s="357"/>
      <c r="D3" s="357"/>
      <c r="E3" s="357"/>
      <c r="F3" s="357"/>
      <c r="G3" s="357"/>
      <c r="H3" s="357"/>
      <c r="I3" s="357"/>
      <c r="J3" s="357"/>
      <c r="K3" s="357"/>
      <c r="L3" s="357"/>
      <c r="M3" s="357"/>
      <c r="N3" s="357"/>
    </row>
    <row r="4" spans="1:14">
      <c r="A4" s="357"/>
      <c r="B4" s="357"/>
      <c r="C4" s="357"/>
      <c r="D4" s="357"/>
      <c r="E4" s="357"/>
      <c r="F4" s="357"/>
      <c r="G4" s="357"/>
      <c r="H4" s="357"/>
      <c r="I4" s="357"/>
      <c r="J4" s="357"/>
      <c r="K4" s="357"/>
      <c r="L4" s="357"/>
      <c r="M4" s="357"/>
      <c r="N4" s="357"/>
    </row>
    <row r="5" spans="1:14">
      <c r="A5" s="357"/>
      <c r="B5" s="357"/>
      <c r="C5" s="357"/>
      <c r="D5" s="357"/>
      <c r="E5" s="357"/>
      <c r="F5" s="357"/>
      <c r="G5" s="357"/>
      <c r="H5" s="357"/>
      <c r="I5" s="357"/>
      <c r="J5" s="357"/>
      <c r="K5" s="357"/>
      <c r="L5" s="357"/>
      <c r="M5" s="357"/>
      <c r="N5" s="357"/>
    </row>
    <row r="6" spans="1:14">
      <c r="A6" s="357"/>
      <c r="B6" s="357"/>
      <c r="C6" s="357"/>
      <c r="D6" s="357"/>
      <c r="E6" s="357"/>
      <c r="F6" s="357"/>
      <c r="G6" s="357"/>
      <c r="H6" s="357"/>
      <c r="I6" s="357"/>
      <c r="J6" s="357"/>
      <c r="K6" s="357"/>
      <c r="L6" s="357"/>
      <c r="M6" s="357"/>
      <c r="N6" s="357"/>
    </row>
    <row r="7" spans="1:14">
      <c r="A7" s="358" t="s">
        <v>338</v>
      </c>
      <c r="B7" s="358"/>
      <c r="C7" s="358"/>
      <c r="D7" s="358"/>
      <c r="E7" s="358"/>
      <c r="F7" s="358"/>
      <c r="G7" s="358"/>
      <c r="H7" s="358"/>
      <c r="I7" s="358"/>
      <c r="J7" s="358"/>
      <c r="K7" s="358"/>
      <c r="L7" s="358"/>
      <c r="M7" s="358"/>
      <c r="N7" s="358"/>
    </row>
    <row r="8" spans="1:14">
      <c r="A8" s="358"/>
      <c r="B8" s="358"/>
      <c r="C8" s="358"/>
      <c r="D8" s="358"/>
      <c r="E8" s="358"/>
      <c r="F8" s="358"/>
      <c r="G8" s="358"/>
      <c r="H8" s="358"/>
      <c r="I8" s="358"/>
      <c r="J8" s="358"/>
      <c r="K8" s="358"/>
      <c r="L8" s="358"/>
      <c r="M8" s="358"/>
      <c r="N8" s="358"/>
    </row>
    <row r="9" spans="1:14" ht="14.45" customHeight="1">
      <c r="A9" s="359" t="s">
        <v>52</v>
      </c>
      <c r="B9" s="360" t="s">
        <v>129</v>
      </c>
      <c r="C9" s="360"/>
      <c r="D9" s="361" t="s">
        <v>339</v>
      </c>
      <c r="E9" s="363" t="s">
        <v>128</v>
      </c>
      <c r="F9" s="364"/>
      <c r="G9" s="364"/>
      <c r="H9" s="364"/>
      <c r="I9" s="364"/>
      <c r="J9" s="365"/>
      <c r="K9" s="359" t="s">
        <v>54</v>
      </c>
      <c r="L9" s="360" t="s">
        <v>100</v>
      </c>
      <c r="M9" s="360"/>
      <c r="N9" s="360"/>
    </row>
    <row r="10" spans="1:14" ht="49.15" customHeight="1">
      <c r="A10" s="359"/>
      <c r="B10" s="360"/>
      <c r="C10" s="360"/>
      <c r="D10" s="362"/>
      <c r="E10" s="366"/>
      <c r="F10" s="367"/>
      <c r="G10" s="367"/>
      <c r="H10" s="367"/>
      <c r="I10" s="367"/>
      <c r="J10" s="368"/>
      <c r="K10" s="359"/>
      <c r="L10" s="360"/>
      <c r="M10" s="360"/>
      <c r="N10" s="360"/>
    </row>
    <row r="11" spans="1:14" ht="26.45" customHeight="1">
      <c r="A11" s="351" t="s">
        <v>340</v>
      </c>
      <c r="B11" s="352"/>
      <c r="C11" s="355" t="s">
        <v>363</v>
      </c>
      <c r="D11" s="241"/>
      <c r="E11" s="241"/>
      <c r="F11" s="241"/>
      <c r="G11" s="241"/>
      <c r="H11" s="241"/>
      <c r="I11" s="241"/>
      <c r="J11" s="241"/>
      <c r="K11" s="241"/>
      <c r="L11" s="241"/>
      <c r="M11" s="241"/>
      <c r="N11" s="242"/>
    </row>
    <row r="12" spans="1:14" ht="15.6" customHeight="1">
      <c r="A12" s="353"/>
      <c r="B12" s="354"/>
      <c r="C12" s="356"/>
      <c r="D12" s="243"/>
      <c r="E12" s="243"/>
      <c r="F12" s="243"/>
      <c r="G12" s="243"/>
      <c r="H12" s="243"/>
      <c r="I12" s="243"/>
      <c r="J12" s="243"/>
      <c r="K12" s="243"/>
      <c r="L12" s="243"/>
      <c r="M12" s="243"/>
      <c r="N12" s="244"/>
    </row>
    <row r="13" spans="1:14">
      <c r="A13" s="329" t="s">
        <v>341</v>
      </c>
      <c r="B13" s="329"/>
      <c r="C13" s="329"/>
      <c r="D13" s="329"/>
      <c r="E13" s="329"/>
      <c r="F13" s="329"/>
      <c r="G13" s="329"/>
      <c r="H13" s="329"/>
      <c r="I13" s="329"/>
      <c r="J13" s="329"/>
      <c r="K13" s="329"/>
      <c r="L13" s="329"/>
      <c r="M13" s="329"/>
      <c r="N13" s="329"/>
    </row>
    <row r="14" spans="1:14">
      <c r="A14" s="329"/>
      <c r="B14" s="329"/>
      <c r="C14" s="329"/>
      <c r="D14" s="329"/>
      <c r="E14" s="329"/>
      <c r="F14" s="329"/>
      <c r="G14" s="329"/>
      <c r="H14" s="329"/>
      <c r="I14" s="329"/>
      <c r="J14" s="329"/>
      <c r="K14" s="329"/>
      <c r="L14" s="329"/>
      <c r="M14" s="329"/>
      <c r="N14" s="329"/>
    </row>
    <row r="15" spans="1:14" ht="15.75">
      <c r="A15" s="330" t="s">
        <v>77</v>
      </c>
      <c r="B15" s="330"/>
      <c r="C15" s="330"/>
      <c r="D15" s="330"/>
      <c r="E15" s="330" t="s">
        <v>342</v>
      </c>
      <c r="F15" s="330"/>
      <c r="G15" s="330" t="s">
        <v>364</v>
      </c>
      <c r="H15" s="330"/>
      <c r="I15" s="330"/>
      <c r="J15" s="330" t="s">
        <v>344</v>
      </c>
      <c r="K15" s="330"/>
      <c r="L15" s="330" t="s">
        <v>345</v>
      </c>
      <c r="M15" s="330"/>
      <c r="N15" s="330"/>
    </row>
    <row r="16" spans="1:14" ht="15.75">
      <c r="A16" s="328" t="s">
        <v>365</v>
      </c>
      <c r="B16" s="319"/>
      <c r="C16" s="319"/>
      <c r="D16" s="319"/>
      <c r="E16" s="340">
        <v>1</v>
      </c>
      <c r="F16" s="341"/>
      <c r="G16" s="343">
        <v>5000</v>
      </c>
      <c r="H16" s="344"/>
      <c r="I16" s="345"/>
      <c r="J16" s="322">
        <v>12</v>
      </c>
      <c r="K16" s="323"/>
      <c r="L16" s="324">
        <f>G16/J16</f>
        <v>416.66666666666669</v>
      </c>
      <c r="M16" s="325"/>
      <c r="N16" s="325"/>
    </row>
    <row r="17" spans="1:14" ht="15.75">
      <c r="A17" s="328" t="s">
        <v>366</v>
      </c>
      <c r="B17" s="319"/>
      <c r="C17" s="319"/>
      <c r="D17" s="319"/>
      <c r="E17" s="340">
        <v>1</v>
      </c>
      <c r="F17" s="341"/>
      <c r="G17" s="343">
        <v>15000</v>
      </c>
      <c r="H17" s="344"/>
      <c r="I17" s="345"/>
      <c r="J17" s="322">
        <v>5</v>
      </c>
      <c r="K17" s="323"/>
      <c r="L17" s="324">
        <f>G17/J17</f>
        <v>3000</v>
      </c>
      <c r="M17" s="325"/>
      <c r="N17" s="325"/>
    </row>
    <row r="18" spans="1:14" ht="15.75">
      <c r="A18" s="318" t="s">
        <v>367</v>
      </c>
      <c r="B18" s="319"/>
      <c r="C18" s="319"/>
      <c r="D18" s="319"/>
      <c r="E18" s="340">
        <v>1</v>
      </c>
      <c r="F18" s="341"/>
      <c r="G18" s="343">
        <v>100000</v>
      </c>
      <c r="H18" s="344"/>
      <c r="I18" s="345"/>
      <c r="J18" s="322">
        <v>8</v>
      </c>
      <c r="K18" s="323"/>
      <c r="L18" s="324">
        <f>G18/J18</f>
        <v>12500</v>
      </c>
      <c r="M18" s="325"/>
      <c r="N18" s="325"/>
    </row>
    <row r="19" spans="1:14" ht="15.75">
      <c r="A19" s="318" t="s">
        <v>346</v>
      </c>
      <c r="B19" s="319"/>
      <c r="C19" s="319"/>
      <c r="D19" s="319"/>
      <c r="E19" s="340"/>
      <c r="F19" s="341"/>
      <c r="G19" s="343"/>
      <c r="H19" s="344"/>
      <c r="I19" s="345"/>
      <c r="J19" s="322"/>
      <c r="K19" s="323"/>
      <c r="L19" s="350"/>
      <c r="M19" s="319"/>
      <c r="N19" s="319"/>
    </row>
    <row r="20" spans="1:14" ht="15.75">
      <c r="A20" s="318" t="s">
        <v>346</v>
      </c>
      <c r="B20" s="319"/>
      <c r="C20" s="319"/>
      <c r="D20" s="319"/>
      <c r="E20" s="340"/>
      <c r="F20" s="341"/>
      <c r="G20" s="343"/>
      <c r="H20" s="344"/>
      <c r="I20" s="345"/>
      <c r="J20" s="322"/>
      <c r="K20" s="323"/>
      <c r="L20" s="350"/>
      <c r="M20" s="319"/>
      <c r="N20" s="319"/>
    </row>
    <row r="21" spans="1:14" ht="15.75">
      <c r="A21" s="318" t="s">
        <v>346</v>
      </c>
      <c r="B21" s="319"/>
      <c r="C21" s="319"/>
      <c r="D21" s="319"/>
      <c r="E21" s="340"/>
      <c r="F21" s="341"/>
      <c r="G21" s="343"/>
      <c r="H21" s="344"/>
      <c r="I21" s="345"/>
      <c r="J21" s="322"/>
      <c r="K21" s="323"/>
      <c r="L21" s="350"/>
      <c r="M21" s="319"/>
      <c r="N21" s="319"/>
    </row>
    <row r="22" spans="1:14" ht="15.75">
      <c r="A22" s="318" t="s">
        <v>346</v>
      </c>
      <c r="B22" s="319"/>
      <c r="C22" s="319"/>
      <c r="D22" s="319"/>
      <c r="E22" s="340"/>
      <c r="F22" s="341"/>
      <c r="G22" s="343"/>
      <c r="H22" s="344"/>
      <c r="I22" s="345"/>
      <c r="J22" s="322"/>
      <c r="K22" s="323"/>
      <c r="L22" s="350"/>
      <c r="M22" s="319"/>
      <c r="N22" s="319"/>
    </row>
    <row r="23" spans="1:14" ht="15.75">
      <c r="A23" s="326" t="s">
        <v>347</v>
      </c>
      <c r="B23" s="326"/>
      <c r="C23" s="326"/>
      <c r="D23" s="326"/>
      <c r="E23" s="326"/>
      <c r="F23" s="326"/>
      <c r="G23" s="326"/>
      <c r="H23" s="326"/>
      <c r="I23" s="326"/>
      <c r="J23" s="326"/>
      <c r="K23" s="326"/>
      <c r="L23" s="327">
        <f>SUM(L16:N22)</f>
        <v>15916.666666666666</v>
      </c>
      <c r="M23" s="327"/>
      <c r="N23" s="327"/>
    </row>
    <row r="24" spans="1:14">
      <c r="A24" s="329" t="s">
        <v>348</v>
      </c>
      <c r="B24" s="329"/>
      <c r="C24" s="329"/>
      <c r="D24" s="329"/>
      <c r="E24" s="329"/>
      <c r="F24" s="329"/>
      <c r="G24" s="329"/>
      <c r="H24" s="329"/>
      <c r="I24" s="329"/>
      <c r="J24" s="329"/>
      <c r="K24" s="329"/>
      <c r="L24" s="329"/>
      <c r="M24" s="329"/>
      <c r="N24" s="329"/>
    </row>
    <row r="25" spans="1:14">
      <c r="A25" s="329"/>
      <c r="B25" s="329"/>
      <c r="C25" s="329"/>
      <c r="D25" s="329"/>
      <c r="E25" s="329"/>
      <c r="F25" s="329"/>
      <c r="G25" s="329"/>
      <c r="H25" s="329"/>
      <c r="I25" s="329"/>
      <c r="J25" s="329"/>
      <c r="K25" s="329"/>
      <c r="L25" s="329"/>
      <c r="M25" s="329"/>
      <c r="N25" s="329"/>
    </row>
    <row r="26" spans="1:14" ht="15.75">
      <c r="A26" s="330" t="s">
        <v>77</v>
      </c>
      <c r="B26" s="330"/>
      <c r="C26" s="330"/>
      <c r="D26" s="330"/>
      <c r="E26" s="330" t="s">
        <v>342</v>
      </c>
      <c r="F26" s="330"/>
      <c r="G26" s="331" t="s">
        <v>349</v>
      </c>
      <c r="H26" s="332"/>
      <c r="I26" s="331" t="s">
        <v>350</v>
      </c>
      <c r="J26" s="349"/>
      <c r="K26" s="332"/>
      <c r="L26" s="330" t="s">
        <v>345</v>
      </c>
      <c r="M26" s="330"/>
      <c r="N26" s="330"/>
    </row>
    <row r="27" spans="1:14" ht="30.6" customHeight="1">
      <c r="A27" s="346" t="s">
        <v>368</v>
      </c>
      <c r="B27" s="347"/>
      <c r="C27" s="347"/>
      <c r="D27" s="347"/>
      <c r="E27" s="340" t="s">
        <v>369</v>
      </c>
      <c r="F27" s="341"/>
      <c r="G27" s="348">
        <v>3</v>
      </c>
      <c r="H27" s="348"/>
      <c r="I27" s="343">
        <v>690000</v>
      </c>
      <c r="J27" s="344"/>
      <c r="K27" s="345"/>
      <c r="L27" s="324">
        <f>I27/G27</f>
        <v>230000</v>
      </c>
      <c r="M27" s="325"/>
      <c r="N27" s="325"/>
    </row>
    <row r="28" spans="1:14" ht="15.75">
      <c r="A28" s="328" t="s">
        <v>370</v>
      </c>
      <c r="B28" s="319"/>
      <c r="C28" s="319"/>
      <c r="D28" s="319"/>
      <c r="E28" s="340" t="s">
        <v>124</v>
      </c>
      <c r="F28" s="341"/>
      <c r="G28" s="333">
        <v>1</v>
      </c>
      <c r="H28" s="342"/>
      <c r="I28" s="343">
        <v>5000</v>
      </c>
      <c r="J28" s="344"/>
      <c r="K28" s="345"/>
      <c r="L28" s="324">
        <f>I28/G28</f>
        <v>5000</v>
      </c>
      <c r="M28" s="325"/>
      <c r="N28" s="325"/>
    </row>
    <row r="29" spans="1:14" ht="15.75">
      <c r="A29" s="318" t="s">
        <v>346</v>
      </c>
      <c r="B29" s="319"/>
      <c r="C29" s="319"/>
      <c r="D29" s="319"/>
      <c r="E29" s="340"/>
      <c r="F29" s="341"/>
      <c r="G29" s="333"/>
      <c r="H29" s="342"/>
      <c r="I29" s="343"/>
      <c r="J29" s="344"/>
      <c r="K29" s="345"/>
      <c r="L29" s="324"/>
      <c r="M29" s="325"/>
      <c r="N29" s="325"/>
    </row>
    <row r="30" spans="1:14" ht="15.75">
      <c r="A30" s="318" t="s">
        <v>346</v>
      </c>
      <c r="B30" s="319"/>
      <c r="C30" s="319"/>
      <c r="D30" s="319"/>
      <c r="E30" s="340"/>
      <c r="F30" s="341"/>
      <c r="G30" s="333"/>
      <c r="H30" s="342"/>
      <c r="I30" s="343"/>
      <c r="J30" s="344"/>
      <c r="K30" s="345"/>
      <c r="L30" s="324"/>
      <c r="M30" s="325"/>
      <c r="N30" s="325"/>
    </row>
    <row r="31" spans="1:14" ht="15.75">
      <c r="A31" s="318" t="s">
        <v>346</v>
      </c>
      <c r="B31" s="319"/>
      <c r="C31" s="319"/>
      <c r="D31" s="319"/>
      <c r="E31" s="340"/>
      <c r="F31" s="341"/>
      <c r="G31" s="333"/>
      <c r="H31" s="342"/>
      <c r="I31" s="343"/>
      <c r="J31" s="344"/>
      <c r="K31" s="345"/>
      <c r="L31" s="324"/>
      <c r="M31" s="325"/>
      <c r="N31" s="325"/>
    </row>
    <row r="32" spans="1:14" ht="15.75">
      <c r="A32" s="318" t="s">
        <v>346</v>
      </c>
      <c r="B32" s="319"/>
      <c r="C32" s="319"/>
      <c r="D32" s="319"/>
      <c r="E32" s="340"/>
      <c r="F32" s="341"/>
      <c r="G32" s="333"/>
      <c r="H32" s="342"/>
      <c r="I32" s="343"/>
      <c r="J32" s="344"/>
      <c r="K32" s="345"/>
      <c r="L32" s="324"/>
      <c r="M32" s="325"/>
      <c r="N32" s="325"/>
    </row>
    <row r="33" spans="1:15" ht="15.75">
      <c r="A33" s="318" t="s">
        <v>346</v>
      </c>
      <c r="B33" s="319"/>
      <c r="C33" s="319"/>
      <c r="D33" s="319"/>
      <c r="E33" s="340"/>
      <c r="F33" s="341"/>
      <c r="G33" s="333"/>
      <c r="H33" s="342"/>
      <c r="I33" s="343"/>
      <c r="J33" s="344"/>
      <c r="K33" s="345"/>
      <c r="L33" s="324"/>
      <c r="M33" s="325"/>
      <c r="N33" s="325"/>
    </row>
    <row r="34" spans="1:15" ht="15.75">
      <c r="A34" s="326" t="s">
        <v>347</v>
      </c>
      <c r="B34" s="326"/>
      <c r="C34" s="326"/>
      <c r="D34" s="326"/>
      <c r="E34" s="326"/>
      <c r="F34" s="326"/>
      <c r="G34" s="326"/>
      <c r="H34" s="326"/>
      <c r="I34" s="326"/>
      <c r="J34" s="326"/>
      <c r="K34" s="326"/>
      <c r="L34" s="327">
        <f>SUM(L27:N33)</f>
        <v>235000</v>
      </c>
      <c r="M34" s="327"/>
      <c r="N34" s="327"/>
    </row>
    <row r="35" spans="1:15">
      <c r="A35" s="329" t="s">
        <v>352</v>
      </c>
      <c r="B35" s="329"/>
      <c r="C35" s="329"/>
      <c r="D35" s="329"/>
      <c r="E35" s="329"/>
      <c r="F35" s="329"/>
      <c r="G35" s="329"/>
      <c r="H35" s="329"/>
      <c r="I35" s="329"/>
      <c r="J35" s="329"/>
      <c r="K35" s="329"/>
      <c r="L35" s="329"/>
      <c r="M35" s="329"/>
      <c r="N35" s="329"/>
    </row>
    <row r="36" spans="1:15">
      <c r="A36" s="329"/>
      <c r="B36" s="329"/>
      <c r="C36" s="329"/>
      <c r="D36" s="329"/>
      <c r="E36" s="329"/>
      <c r="F36" s="329"/>
      <c r="G36" s="329"/>
      <c r="H36" s="329"/>
      <c r="I36" s="329"/>
      <c r="J36" s="329"/>
      <c r="K36" s="329"/>
      <c r="L36" s="329"/>
      <c r="M36" s="329"/>
      <c r="N36" s="329"/>
    </row>
    <row r="37" spans="1:15" ht="15.75">
      <c r="A37" s="330" t="s">
        <v>353</v>
      </c>
      <c r="B37" s="330"/>
      <c r="C37" s="330"/>
      <c r="D37" s="330"/>
      <c r="E37" s="245" t="s">
        <v>342</v>
      </c>
      <c r="F37" s="331" t="s">
        <v>371</v>
      </c>
      <c r="G37" s="332"/>
      <c r="H37" s="331" t="s">
        <v>372</v>
      </c>
      <c r="I37" s="332"/>
      <c r="J37" s="330" t="s">
        <v>343</v>
      </c>
      <c r="K37" s="330"/>
      <c r="L37" s="330" t="s">
        <v>345</v>
      </c>
      <c r="M37" s="330"/>
      <c r="N37" s="330"/>
    </row>
    <row r="38" spans="1:15" ht="15.75">
      <c r="A38" s="328" t="s">
        <v>373</v>
      </c>
      <c r="B38" s="319"/>
      <c r="C38" s="319"/>
      <c r="D38" s="319"/>
      <c r="E38" s="246" t="s">
        <v>374</v>
      </c>
      <c r="F38" s="333">
        <v>35</v>
      </c>
      <c r="G38" s="334"/>
      <c r="H38" s="337">
        <v>30</v>
      </c>
      <c r="I38" s="339"/>
      <c r="J38" s="343">
        <v>300000</v>
      </c>
      <c r="K38" s="345"/>
      <c r="L38" s="369">
        <f>((F38*J38)/H38)/30</f>
        <v>11666.666666666666</v>
      </c>
      <c r="M38" s="370"/>
      <c r="N38" s="371"/>
      <c r="O38" s="254"/>
    </row>
    <row r="39" spans="1:15" ht="15.75">
      <c r="A39" s="328"/>
      <c r="B39" s="319"/>
      <c r="C39" s="319"/>
      <c r="D39" s="319"/>
      <c r="E39" s="246"/>
      <c r="F39" s="333"/>
      <c r="G39" s="334"/>
      <c r="H39" s="335"/>
      <c r="I39" s="336"/>
      <c r="J39" s="333"/>
      <c r="K39" s="334"/>
      <c r="L39" s="337"/>
      <c r="M39" s="338"/>
      <c r="N39" s="339"/>
    </row>
    <row r="40" spans="1:15" ht="15.75">
      <c r="A40" s="326" t="s">
        <v>347</v>
      </c>
      <c r="B40" s="326"/>
      <c r="C40" s="326"/>
      <c r="D40" s="326"/>
      <c r="E40" s="326"/>
      <c r="F40" s="326"/>
      <c r="G40" s="326"/>
      <c r="H40" s="326"/>
      <c r="I40" s="326"/>
      <c r="J40" s="326"/>
      <c r="K40" s="326"/>
      <c r="L40" s="327">
        <f>SUM(L38:N39)</f>
        <v>11666.666666666666</v>
      </c>
      <c r="M40" s="327"/>
      <c r="N40" s="327"/>
    </row>
    <row r="41" spans="1:15">
      <c r="A41" s="329" t="s">
        <v>356</v>
      </c>
      <c r="B41" s="329"/>
      <c r="C41" s="329"/>
      <c r="D41" s="329"/>
      <c r="E41" s="329"/>
      <c r="F41" s="329"/>
      <c r="G41" s="329"/>
      <c r="H41" s="329"/>
      <c r="I41" s="329"/>
      <c r="J41" s="329"/>
      <c r="K41" s="329"/>
      <c r="L41" s="329"/>
      <c r="M41" s="329"/>
      <c r="N41" s="329"/>
    </row>
    <row r="42" spans="1:15">
      <c r="A42" s="329"/>
      <c r="B42" s="329"/>
      <c r="C42" s="329"/>
      <c r="D42" s="329"/>
      <c r="E42" s="329"/>
      <c r="F42" s="329"/>
      <c r="G42" s="329"/>
      <c r="H42" s="329"/>
      <c r="I42" s="329"/>
      <c r="J42" s="329"/>
      <c r="K42" s="329"/>
      <c r="L42" s="329"/>
      <c r="M42" s="329"/>
      <c r="N42" s="329"/>
    </row>
    <row r="43" spans="1:15" ht="15.75">
      <c r="A43" s="330" t="s">
        <v>357</v>
      </c>
      <c r="B43" s="330"/>
      <c r="C43" s="330"/>
      <c r="D43" s="330"/>
      <c r="E43" s="245" t="s">
        <v>349</v>
      </c>
      <c r="F43" s="331" t="s">
        <v>358</v>
      </c>
      <c r="G43" s="332"/>
      <c r="H43" s="247" t="s">
        <v>359</v>
      </c>
      <c r="I43" s="245" t="s">
        <v>360</v>
      </c>
      <c r="J43" s="330" t="s">
        <v>344</v>
      </c>
      <c r="K43" s="330"/>
      <c r="L43" s="330" t="s">
        <v>345</v>
      </c>
      <c r="M43" s="330"/>
      <c r="N43" s="330"/>
    </row>
    <row r="44" spans="1:15" ht="15.75">
      <c r="A44" s="328" t="s">
        <v>375</v>
      </c>
      <c r="B44" s="319"/>
      <c r="C44" s="319"/>
      <c r="D44" s="319"/>
      <c r="E44" s="246">
        <v>2</v>
      </c>
      <c r="F44" s="320">
        <v>110824</v>
      </c>
      <c r="G44" s="321"/>
      <c r="H44" s="248">
        <v>2.2000000000000002</v>
      </c>
      <c r="I44" s="249">
        <f>H44*F44</f>
        <v>243812.80000000002</v>
      </c>
      <c r="J44" s="322">
        <v>24</v>
      </c>
      <c r="K44" s="323"/>
      <c r="L44" s="324">
        <f>(E44*I44)/J44</f>
        <v>20317.733333333334</v>
      </c>
      <c r="M44" s="325"/>
      <c r="N44" s="325"/>
    </row>
    <row r="45" spans="1:15" ht="15.75">
      <c r="A45" s="328" t="s">
        <v>376</v>
      </c>
      <c r="B45" s="319"/>
      <c r="C45" s="319"/>
      <c r="D45" s="319"/>
      <c r="E45" s="246">
        <v>1</v>
      </c>
      <c r="F45" s="320">
        <v>133333</v>
      </c>
      <c r="G45" s="321"/>
      <c r="H45" s="248">
        <v>2.2000000000000002</v>
      </c>
      <c r="I45" s="249">
        <f t="shared" ref="I45:I50" si="0">H45*F45</f>
        <v>293332.60000000003</v>
      </c>
      <c r="J45" s="322">
        <v>24</v>
      </c>
      <c r="K45" s="323"/>
      <c r="L45" s="324">
        <f>(E45*I45)/J45</f>
        <v>12222.191666666668</v>
      </c>
      <c r="M45" s="325"/>
      <c r="N45" s="325"/>
    </row>
    <row r="46" spans="1:15" ht="15.75">
      <c r="A46" s="318" t="s">
        <v>377</v>
      </c>
      <c r="B46" s="319"/>
      <c r="C46" s="319"/>
      <c r="D46" s="319"/>
      <c r="E46" s="246">
        <v>1</v>
      </c>
      <c r="F46" s="320">
        <f>5000000/30</f>
        <v>166666.66666666666</v>
      </c>
      <c r="G46" s="321"/>
      <c r="H46" s="248">
        <v>2.2000000000000002</v>
      </c>
      <c r="I46" s="249">
        <f t="shared" si="0"/>
        <v>366666.66666666669</v>
      </c>
      <c r="J46" s="322">
        <v>24</v>
      </c>
      <c r="K46" s="323"/>
      <c r="L46" s="324">
        <f>(E46*I46)/J46</f>
        <v>15277.777777777779</v>
      </c>
      <c r="M46" s="325"/>
      <c r="N46" s="325"/>
    </row>
    <row r="47" spans="1:15" ht="15.75">
      <c r="A47" s="318" t="s">
        <v>346</v>
      </c>
      <c r="B47" s="319"/>
      <c r="C47" s="319"/>
      <c r="D47" s="319"/>
      <c r="E47" s="246"/>
      <c r="F47" s="320"/>
      <c r="G47" s="321"/>
      <c r="H47" s="248">
        <v>2.2000000000000002</v>
      </c>
      <c r="I47" s="249">
        <f t="shared" si="0"/>
        <v>0</v>
      </c>
      <c r="J47" s="322"/>
      <c r="K47" s="323"/>
      <c r="L47" s="324"/>
      <c r="M47" s="325"/>
      <c r="N47" s="325"/>
    </row>
    <row r="48" spans="1:15" ht="15.75">
      <c r="A48" s="318" t="s">
        <v>346</v>
      </c>
      <c r="B48" s="319"/>
      <c r="C48" s="319"/>
      <c r="D48" s="319"/>
      <c r="E48" s="246"/>
      <c r="F48" s="320"/>
      <c r="G48" s="321"/>
      <c r="H48" s="248">
        <v>2.2000000000000002</v>
      </c>
      <c r="I48" s="249">
        <f t="shared" si="0"/>
        <v>0</v>
      </c>
      <c r="J48" s="322"/>
      <c r="K48" s="323"/>
      <c r="L48" s="324"/>
      <c r="M48" s="325"/>
      <c r="N48" s="325"/>
    </row>
    <row r="49" spans="1:14" ht="15.75">
      <c r="A49" s="318" t="s">
        <v>346</v>
      </c>
      <c r="B49" s="319"/>
      <c r="C49" s="319"/>
      <c r="D49" s="319"/>
      <c r="E49" s="246"/>
      <c r="F49" s="320"/>
      <c r="G49" s="321"/>
      <c r="H49" s="248">
        <v>2.2000000000000002</v>
      </c>
      <c r="I49" s="249">
        <f t="shared" si="0"/>
        <v>0</v>
      </c>
      <c r="J49" s="322"/>
      <c r="K49" s="323"/>
      <c r="L49" s="324"/>
      <c r="M49" s="325"/>
      <c r="N49" s="325"/>
    </row>
    <row r="50" spans="1:14" ht="15.75">
      <c r="A50" s="318" t="s">
        <v>346</v>
      </c>
      <c r="B50" s="319"/>
      <c r="C50" s="319"/>
      <c r="D50" s="319"/>
      <c r="E50" s="246"/>
      <c r="F50" s="320"/>
      <c r="G50" s="321"/>
      <c r="H50" s="248">
        <v>2.2000000000000002</v>
      </c>
      <c r="I50" s="249">
        <f t="shared" si="0"/>
        <v>0</v>
      </c>
      <c r="J50" s="322"/>
      <c r="K50" s="323"/>
      <c r="L50" s="324"/>
      <c r="M50" s="325"/>
      <c r="N50" s="325"/>
    </row>
    <row r="51" spans="1:14" ht="15.75">
      <c r="A51" s="326" t="s">
        <v>347</v>
      </c>
      <c r="B51" s="326"/>
      <c r="C51" s="326"/>
      <c r="D51" s="326"/>
      <c r="E51" s="326"/>
      <c r="F51" s="326"/>
      <c r="G51" s="326"/>
      <c r="H51" s="326"/>
      <c r="I51" s="326"/>
      <c r="J51" s="326"/>
      <c r="K51" s="326"/>
      <c r="L51" s="327">
        <f>SUM(L44:N50)</f>
        <v>47817.702777777784</v>
      </c>
      <c r="M51" s="327"/>
      <c r="N51" s="327"/>
    </row>
    <row r="52" spans="1:14" ht="27.6" customHeight="1">
      <c r="A52" s="314" t="s">
        <v>361</v>
      </c>
      <c r="B52" s="315"/>
      <c r="C52" s="315"/>
      <c r="D52" s="315"/>
      <c r="E52" s="315"/>
      <c r="F52" s="315"/>
      <c r="G52" s="315"/>
      <c r="H52" s="315"/>
      <c r="I52" s="315"/>
      <c r="J52" s="315"/>
      <c r="K52" s="316"/>
      <c r="L52" s="250">
        <f>L51+L40+L34+L23</f>
        <v>310401.03611111111</v>
      </c>
      <c r="M52" s="251"/>
      <c r="N52" s="252"/>
    </row>
    <row r="53" spans="1:14">
      <c r="A53" s="317" t="s">
        <v>362</v>
      </c>
      <c r="B53" s="317"/>
      <c r="C53" s="317"/>
      <c r="D53" s="317"/>
      <c r="E53" s="317"/>
      <c r="F53" s="317"/>
      <c r="G53" s="317"/>
      <c r="H53" s="317"/>
      <c r="I53" s="317"/>
      <c r="J53" s="317"/>
      <c r="K53" s="317"/>
      <c r="L53" s="317"/>
      <c r="M53" s="317"/>
      <c r="N53" s="317"/>
    </row>
    <row r="54" spans="1:14" ht="15.6" customHeight="1">
      <c r="A54" s="317"/>
      <c r="B54" s="317"/>
      <c r="C54" s="317"/>
      <c r="D54" s="317"/>
      <c r="E54" s="317"/>
      <c r="F54" s="317"/>
      <c r="G54" s="317"/>
      <c r="H54" s="317"/>
      <c r="I54" s="317"/>
      <c r="J54" s="317"/>
      <c r="K54" s="317"/>
      <c r="L54" s="317"/>
      <c r="M54" s="317"/>
      <c r="N54" s="317"/>
    </row>
    <row r="55" spans="1:14" ht="15.6" customHeight="1">
      <c r="A55" s="317"/>
      <c r="B55" s="317"/>
      <c r="C55" s="317"/>
      <c r="D55" s="317"/>
      <c r="E55" s="317"/>
      <c r="F55" s="317"/>
      <c r="G55" s="317"/>
      <c r="H55" s="317"/>
      <c r="I55" s="317"/>
      <c r="J55" s="317"/>
      <c r="K55" s="317"/>
      <c r="L55" s="317"/>
      <c r="M55" s="317"/>
      <c r="N55" s="317"/>
    </row>
    <row r="56" spans="1:14" ht="15.6" customHeight="1">
      <c r="A56" s="253"/>
      <c r="B56" s="253"/>
      <c r="C56" s="253"/>
      <c r="D56" s="253"/>
      <c r="E56" s="253"/>
      <c r="F56" s="253"/>
      <c r="G56" s="253"/>
      <c r="H56" s="253"/>
      <c r="I56" s="253"/>
      <c r="J56" s="253"/>
      <c r="K56" s="253"/>
      <c r="L56" s="253"/>
      <c r="M56" s="253"/>
      <c r="N56" s="253"/>
    </row>
    <row r="57" spans="1:14" ht="15.75">
      <c r="A57" s="253"/>
      <c r="B57" s="253"/>
      <c r="C57" s="253"/>
      <c r="D57" s="253"/>
      <c r="E57" s="253"/>
      <c r="F57" s="253"/>
      <c r="G57" s="253"/>
      <c r="H57" s="253"/>
      <c r="I57" s="253"/>
      <c r="J57" s="253"/>
      <c r="K57" s="253"/>
      <c r="L57" s="253"/>
      <c r="M57" s="253"/>
      <c r="N57" s="253"/>
    </row>
    <row r="58" spans="1:14" ht="15.75">
      <c r="A58" s="253"/>
      <c r="B58" s="253"/>
      <c r="C58" s="253"/>
      <c r="D58" s="253"/>
      <c r="E58" s="253"/>
      <c r="F58" s="253"/>
      <c r="G58" s="253"/>
      <c r="H58" s="253"/>
      <c r="I58" s="253"/>
      <c r="J58" s="253"/>
      <c r="K58" s="253"/>
      <c r="L58" s="253"/>
      <c r="M58" s="253"/>
      <c r="N58" s="253"/>
    </row>
    <row r="59" spans="1:14" ht="15.75">
      <c r="A59" s="253"/>
      <c r="B59" s="253"/>
      <c r="C59" s="253"/>
      <c r="D59" s="253"/>
      <c r="E59" s="253"/>
      <c r="F59" s="253"/>
      <c r="G59" s="253"/>
      <c r="H59" s="253"/>
      <c r="I59" s="253"/>
      <c r="J59" s="253"/>
      <c r="K59" s="253"/>
      <c r="L59" s="253"/>
      <c r="M59" s="253"/>
      <c r="N59" s="253"/>
    </row>
    <row r="60" spans="1:14" ht="15.75">
      <c r="A60" s="253"/>
      <c r="B60" s="253"/>
      <c r="C60" s="253"/>
      <c r="D60" s="253"/>
      <c r="E60" s="253"/>
      <c r="F60" s="253"/>
      <c r="G60" s="253"/>
      <c r="H60" s="253"/>
      <c r="I60" s="253"/>
      <c r="J60" s="253"/>
      <c r="K60" s="253"/>
      <c r="L60" s="253"/>
      <c r="M60" s="253"/>
      <c r="N60" s="253"/>
    </row>
    <row r="61" spans="1:14" ht="15.75">
      <c r="A61" s="253"/>
      <c r="B61" s="253"/>
      <c r="C61" s="253"/>
      <c r="D61" s="253"/>
      <c r="E61" s="253"/>
      <c r="F61" s="253"/>
      <c r="G61" s="253"/>
      <c r="H61" s="253"/>
      <c r="I61" s="253"/>
      <c r="J61" s="253"/>
      <c r="K61" s="253"/>
      <c r="L61" s="253"/>
      <c r="M61" s="253"/>
      <c r="N61" s="253"/>
    </row>
    <row r="62" spans="1:14" ht="15.75">
      <c r="A62" s="253"/>
      <c r="B62" s="253"/>
      <c r="C62" s="253"/>
      <c r="D62" s="253"/>
      <c r="E62" s="253"/>
      <c r="F62" s="253"/>
      <c r="G62" s="253"/>
      <c r="H62" s="253"/>
      <c r="I62" s="253"/>
      <c r="J62" s="253"/>
      <c r="K62" s="253"/>
      <c r="L62" s="253"/>
      <c r="M62" s="253"/>
      <c r="N62" s="253"/>
    </row>
    <row r="63" spans="1:14" ht="15.75">
      <c r="A63" s="253"/>
      <c r="B63" s="253"/>
      <c r="C63" s="253"/>
      <c r="D63" s="253"/>
      <c r="E63" s="253"/>
      <c r="F63" s="253"/>
      <c r="G63" s="253"/>
      <c r="H63" s="253"/>
      <c r="I63" s="253"/>
      <c r="J63" s="253"/>
      <c r="K63" s="253"/>
      <c r="L63" s="253"/>
      <c r="M63" s="253"/>
      <c r="N63" s="253"/>
    </row>
    <row r="64" spans="1:14" ht="15.75">
      <c r="A64" s="253"/>
      <c r="B64" s="253"/>
      <c r="C64" s="253"/>
      <c r="D64" s="253"/>
      <c r="E64" s="253"/>
      <c r="F64" s="253"/>
      <c r="G64" s="253"/>
      <c r="H64" s="253"/>
      <c r="I64" s="253"/>
      <c r="J64" s="253"/>
      <c r="K64" s="253"/>
      <c r="L64" s="253"/>
      <c r="M64" s="253"/>
      <c r="N64" s="253"/>
    </row>
    <row r="65" spans="1:14" ht="15.75">
      <c r="A65" s="253"/>
      <c r="B65" s="253"/>
      <c r="C65" s="253"/>
      <c r="D65" s="253"/>
      <c r="E65" s="253"/>
      <c r="F65" s="253"/>
      <c r="G65" s="253"/>
      <c r="H65" s="253"/>
      <c r="I65" s="253"/>
      <c r="J65" s="253"/>
      <c r="K65" s="253"/>
      <c r="L65" s="253"/>
      <c r="M65" s="253"/>
      <c r="N65" s="253"/>
    </row>
    <row r="66" spans="1:14" ht="15.75">
      <c r="A66" s="253"/>
      <c r="B66" s="253"/>
      <c r="C66" s="253"/>
      <c r="D66" s="253"/>
      <c r="E66" s="253"/>
      <c r="F66" s="253"/>
      <c r="G66" s="253"/>
      <c r="H66" s="253"/>
      <c r="I66" s="253"/>
      <c r="J66" s="253"/>
      <c r="K66" s="253"/>
      <c r="L66" s="253"/>
      <c r="M66" s="253"/>
      <c r="N66" s="253"/>
    </row>
    <row r="67" spans="1:14" ht="15.75">
      <c r="A67" s="253"/>
      <c r="B67" s="253"/>
      <c r="C67" s="253"/>
      <c r="D67" s="253"/>
      <c r="E67" s="253"/>
      <c r="F67" s="253"/>
      <c r="G67" s="253"/>
      <c r="H67" s="253"/>
      <c r="I67" s="253"/>
      <c r="J67" s="253"/>
      <c r="K67" s="253"/>
      <c r="L67" s="253"/>
      <c r="M67" s="253"/>
      <c r="N67" s="253"/>
    </row>
    <row r="68" spans="1:14" ht="15.75">
      <c r="A68" s="253"/>
      <c r="B68" s="253"/>
      <c r="C68" s="253"/>
      <c r="D68" s="253"/>
      <c r="E68" s="253"/>
      <c r="F68" s="253"/>
      <c r="G68" s="253"/>
      <c r="H68" s="253"/>
      <c r="I68" s="253"/>
      <c r="J68" s="253"/>
      <c r="K68" s="253"/>
      <c r="L68" s="253"/>
      <c r="M68" s="253"/>
      <c r="N68" s="253"/>
    </row>
    <row r="69" spans="1:14" ht="15.75">
      <c r="A69" s="253"/>
      <c r="B69" s="253"/>
      <c r="C69" s="253"/>
      <c r="D69" s="253"/>
      <c r="E69" s="253"/>
      <c r="F69" s="253"/>
      <c r="G69" s="253"/>
      <c r="H69" s="253"/>
      <c r="I69" s="253"/>
      <c r="J69" s="253"/>
      <c r="K69" s="253"/>
      <c r="L69" s="253"/>
      <c r="M69" s="253"/>
      <c r="N69" s="253"/>
    </row>
    <row r="70" spans="1:14" ht="15.75">
      <c r="A70" s="253"/>
      <c r="B70" s="253"/>
      <c r="C70" s="253"/>
      <c r="D70" s="253"/>
      <c r="E70" s="253"/>
      <c r="F70" s="253"/>
      <c r="G70" s="253"/>
      <c r="H70" s="253"/>
      <c r="I70" s="253"/>
      <c r="J70" s="253"/>
      <c r="K70" s="253"/>
      <c r="L70" s="253"/>
      <c r="M70" s="253"/>
      <c r="N70" s="253"/>
    </row>
    <row r="71" spans="1:14" ht="15.75">
      <c r="A71" s="253"/>
      <c r="B71" s="253"/>
      <c r="C71" s="253"/>
      <c r="D71" s="253"/>
      <c r="E71" s="253"/>
      <c r="F71" s="253"/>
      <c r="G71" s="253"/>
      <c r="H71" s="253"/>
      <c r="I71" s="253"/>
      <c r="J71" s="253"/>
      <c r="K71" s="253"/>
      <c r="L71" s="253"/>
      <c r="M71" s="253"/>
      <c r="N71" s="253"/>
    </row>
    <row r="72" spans="1:14" ht="15.75">
      <c r="A72" s="253"/>
      <c r="B72" s="253"/>
      <c r="C72" s="253"/>
      <c r="D72" s="253"/>
      <c r="E72" s="253"/>
      <c r="F72" s="253"/>
      <c r="G72" s="253"/>
      <c r="H72" s="253"/>
      <c r="I72" s="253"/>
      <c r="J72" s="253"/>
      <c r="K72" s="253"/>
      <c r="L72" s="253"/>
      <c r="M72" s="253"/>
      <c r="N72" s="253"/>
    </row>
    <row r="73" spans="1:14" ht="15.75">
      <c r="A73" s="253"/>
      <c r="B73" s="253"/>
      <c r="C73" s="253"/>
      <c r="D73" s="253"/>
      <c r="E73" s="253"/>
      <c r="F73" s="253"/>
      <c r="G73" s="253"/>
      <c r="H73" s="253"/>
      <c r="I73" s="253"/>
      <c r="J73" s="253"/>
      <c r="K73" s="253"/>
      <c r="L73" s="253"/>
      <c r="M73" s="253"/>
      <c r="N73" s="253"/>
    </row>
    <row r="74" spans="1:14" ht="15.75">
      <c r="A74" s="253"/>
      <c r="B74" s="253"/>
      <c r="C74" s="253"/>
      <c r="D74" s="253"/>
      <c r="E74" s="253"/>
      <c r="F74" s="253"/>
      <c r="G74" s="253"/>
      <c r="H74" s="253"/>
      <c r="I74" s="253"/>
      <c r="J74" s="253"/>
      <c r="K74" s="253"/>
      <c r="L74" s="253"/>
      <c r="M74" s="253"/>
      <c r="N74" s="253"/>
    </row>
    <row r="75" spans="1:14" ht="15.75">
      <c r="A75" s="253"/>
      <c r="B75" s="253"/>
      <c r="C75" s="253"/>
      <c r="D75" s="253"/>
      <c r="E75" s="253"/>
      <c r="F75" s="253"/>
      <c r="G75" s="253"/>
      <c r="H75" s="253"/>
      <c r="I75" s="253"/>
      <c r="J75" s="253"/>
      <c r="K75" s="253"/>
      <c r="L75" s="253"/>
      <c r="M75" s="253"/>
      <c r="N75" s="253"/>
    </row>
    <row r="76" spans="1:14" ht="15.75">
      <c r="A76" s="253"/>
      <c r="B76" s="253"/>
      <c r="C76" s="253"/>
      <c r="D76" s="253"/>
      <c r="E76" s="253"/>
      <c r="F76" s="253"/>
      <c r="G76" s="253"/>
      <c r="H76" s="253"/>
      <c r="I76" s="253"/>
      <c r="J76" s="253"/>
      <c r="K76" s="253"/>
      <c r="L76" s="253"/>
      <c r="M76" s="253"/>
      <c r="N76" s="253"/>
    </row>
    <row r="77" spans="1:14" ht="15.75">
      <c r="A77" s="253"/>
      <c r="B77" s="253"/>
      <c r="C77" s="253"/>
      <c r="D77" s="253"/>
      <c r="E77" s="253"/>
      <c r="F77" s="253"/>
      <c r="G77" s="253"/>
      <c r="H77" s="253"/>
      <c r="I77" s="253"/>
      <c r="J77" s="253"/>
      <c r="K77" s="253"/>
      <c r="L77" s="253"/>
      <c r="M77" s="253"/>
      <c r="N77" s="253"/>
    </row>
    <row r="78" spans="1:14" ht="15.75">
      <c r="A78" s="253"/>
      <c r="B78" s="253"/>
      <c r="C78" s="253"/>
      <c r="D78" s="253"/>
      <c r="E78" s="253"/>
      <c r="F78" s="253"/>
      <c r="G78" s="253"/>
      <c r="H78" s="253"/>
      <c r="I78" s="253"/>
      <c r="J78" s="253"/>
      <c r="K78" s="253"/>
      <c r="L78" s="253"/>
      <c r="M78" s="253"/>
      <c r="N78" s="253"/>
    </row>
    <row r="79" spans="1:14" ht="15.75">
      <c r="A79" s="253"/>
      <c r="B79" s="253"/>
      <c r="C79" s="253"/>
      <c r="D79" s="253"/>
      <c r="E79" s="253"/>
      <c r="F79" s="253"/>
      <c r="G79" s="253"/>
      <c r="H79" s="253"/>
      <c r="I79" s="253"/>
      <c r="J79" s="253"/>
      <c r="K79" s="253"/>
      <c r="L79" s="253"/>
      <c r="M79" s="253"/>
      <c r="N79" s="253"/>
    </row>
    <row r="80" spans="1:14" ht="15.75">
      <c r="A80" s="253"/>
      <c r="B80" s="253"/>
      <c r="C80" s="253"/>
      <c r="D80" s="253"/>
      <c r="E80" s="253"/>
      <c r="F80" s="253"/>
      <c r="G80" s="253"/>
      <c r="H80" s="253"/>
      <c r="I80" s="253"/>
      <c r="J80" s="253"/>
      <c r="K80" s="253"/>
      <c r="L80" s="253"/>
      <c r="M80" s="253"/>
      <c r="N80" s="253"/>
    </row>
    <row r="81" spans="1:14" ht="15.75">
      <c r="A81" s="253"/>
      <c r="B81" s="253"/>
      <c r="C81" s="253"/>
      <c r="D81" s="253"/>
      <c r="E81" s="253"/>
      <c r="F81" s="253"/>
      <c r="G81" s="253"/>
      <c r="H81" s="253"/>
      <c r="I81" s="253"/>
      <c r="J81" s="253"/>
      <c r="K81" s="253"/>
      <c r="L81" s="253"/>
      <c r="M81" s="253"/>
      <c r="N81" s="253"/>
    </row>
    <row r="82" spans="1:14" ht="15.75">
      <c r="A82" s="253"/>
      <c r="B82" s="253"/>
      <c r="C82" s="253"/>
      <c r="D82" s="253"/>
      <c r="E82" s="253"/>
      <c r="F82" s="253"/>
      <c r="G82" s="253"/>
      <c r="H82" s="253"/>
      <c r="I82" s="253"/>
      <c r="J82" s="253"/>
      <c r="K82" s="253"/>
      <c r="L82" s="253"/>
      <c r="M82" s="253"/>
      <c r="N82" s="253"/>
    </row>
    <row r="83" spans="1:14" ht="15.75">
      <c r="A83" s="253"/>
      <c r="B83" s="253"/>
      <c r="C83" s="253"/>
      <c r="D83" s="253"/>
      <c r="E83" s="253"/>
      <c r="F83" s="253"/>
      <c r="G83" s="253"/>
      <c r="H83" s="253"/>
      <c r="I83" s="253"/>
      <c r="J83" s="253"/>
      <c r="K83" s="253"/>
      <c r="L83" s="253"/>
      <c r="M83" s="253"/>
      <c r="N83" s="253"/>
    </row>
    <row r="84" spans="1:14" ht="15.75">
      <c r="A84" s="253"/>
      <c r="B84" s="253"/>
      <c r="C84" s="253"/>
      <c r="D84" s="253"/>
      <c r="E84" s="253"/>
      <c r="F84" s="253"/>
      <c r="G84" s="253"/>
      <c r="H84" s="253"/>
      <c r="I84" s="253"/>
      <c r="J84" s="253"/>
      <c r="K84" s="253"/>
      <c r="L84" s="253"/>
      <c r="M84" s="253"/>
      <c r="N84" s="253"/>
    </row>
    <row r="85" spans="1:14" ht="15.75">
      <c r="A85" s="253"/>
      <c r="B85" s="253"/>
      <c r="C85" s="253"/>
      <c r="D85" s="253"/>
      <c r="E85" s="253"/>
      <c r="F85" s="253"/>
      <c r="G85" s="253"/>
      <c r="H85" s="253"/>
      <c r="I85" s="253"/>
      <c r="J85" s="253"/>
      <c r="K85" s="253"/>
      <c r="L85" s="253"/>
      <c r="M85" s="253"/>
      <c r="N85" s="253"/>
    </row>
    <row r="86" spans="1:14" ht="15.75">
      <c r="A86" s="253"/>
      <c r="B86" s="253"/>
      <c r="C86" s="253"/>
      <c r="D86" s="253"/>
      <c r="E86" s="253"/>
      <c r="F86" s="253"/>
      <c r="G86" s="253"/>
      <c r="H86" s="253"/>
      <c r="I86" s="253"/>
      <c r="J86" s="253"/>
      <c r="K86" s="253"/>
      <c r="L86" s="253"/>
      <c r="M86" s="253"/>
      <c r="N86" s="253"/>
    </row>
    <row r="87" spans="1:14" ht="15.75">
      <c r="A87" s="253"/>
      <c r="B87" s="253"/>
      <c r="C87" s="253"/>
      <c r="D87" s="253"/>
      <c r="E87" s="253"/>
      <c r="F87" s="253"/>
      <c r="G87" s="253"/>
      <c r="H87" s="253"/>
      <c r="I87" s="253"/>
      <c r="J87" s="253"/>
      <c r="K87" s="253"/>
      <c r="L87" s="253"/>
      <c r="M87" s="253"/>
      <c r="N87" s="253"/>
    </row>
    <row r="88" spans="1:14" ht="15.75">
      <c r="A88" s="253"/>
      <c r="B88" s="253"/>
      <c r="C88" s="253"/>
      <c r="D88" s="253"/>
      <c r="E88" s="253"/>
      <c r="F88" s="253"/>
      <c r="G88" s="253"/>
      <c r="H88" s="253"/>
      <c r="I88" s="253"/>
      <c r="J88" s="253"/>
      <c r="K88" s="253"/>
      <c r="L88" s="253"/>
      <c r="M88" s="253"/>
      <c r="N88" s="253"/>
    </row>
    <row r="89" spans="1:14" ht="15.75">
      <c r="A89" s="253"/>
      <c r="B89" s="253"/>
      <c r="C89" s="253"/>
      <c r="D89" s="253"/>
      <c r="E89" s="253"/>
      <c r="F89" s="253"/>
      <c r="G89" s="253"/>
      <c r="H89" s="253"/>
      <c r="I89" s="253"/>
      <c r="J89" s="253"/>
      <c r="K89" s="253"/>
      <c r="L89" s="253"/>
      <c r="M89" s="253"/>
      <c r="N89" s="253"/>
    </row>
    <row r="90" spans="1:14" ht="15.75">
      <c r="A90" s="253"/>
      <c r="B90" s="253"/>
      <c r="C90" s="253"/>
      <c r="D90" s="253"/>
      <c r="E90" s="253"/>
      <c r="F90" s="253"/>
      <c r="G90" s="253"/>
      <c r="H90" s="253"/>
      <c r="I90" s="253"/>
      <c r="J90" s="253"/>
      <c r="K90" s="253"/>
      <c r="L90" s="253"/>
      <c r="M90" s="253"/>
      <c r="N90" s="253"/>
    </row>
    <row r="91" spans="1:14" ht="15.75">
      <c r="A91" s="253"/>
      <c r="B91" s="253"/>
      <c r="C91" s="253"/>
      <c r="D91" s="253"/>
      <c r="E91" s="253"/>
      <c r="F91" s="253"/>
      <c r="G91" s="253"/>
      <c r="H91" s="253"/>
      <c r="I91" s="253"/>
      <c r="J91" s="253"/>
      <c r="K91" s="253"/>
      <c r="L91" s="253"/>
      <c r="M91" s="253"/>
      <c r="N91" s="253"/>
    </row>
    <row r="92" spans="1:14" ht="15.75">
      <c r="A92" s="253"/>
      <c r="B92" s="253"/>
      <c r="C92" s="253"/>
      <c r="D92" s="253"/>
      <c r="E92" s="253"/>
      <c r="F92" s="253"/>
      <c r="G92" s="253"/>
      <c r="H92" s="253"/>
      <c r="I92" s="253"/>
      <c r="J92" s="253"/>
      <c r="K92" s="253"/>
      <c r="L92" s="253"/>
      <c r="M92" s="253"/>
      <c r="N92" s="253"/>
    </row>
    <row r="93" spans="1:14" ht="15.75">
      <c r="A93" s="253"/>
      <c r="B93" s="253"/>
      <c r="C93" s="253"/>
      <c r="D93" s="253"/>
      <c r="E93" s="253"/>
      <c r="F93" s="253"/>
      <c r="G93" s="253"/>
      <c r="H93" s="253"/>
      <c r="I93" s="253"/>
      <c r="J93" s="253"/>
      <c r="K93" s="253"/>
      <c r="L93" s="253"/>
      <c r="M93" s="253"/>
      <c r="N93" s="253"/>
    </row>
    <row r="94" spans="1:14" ht="15.75">
      <c r="A94" s="253"/>
      <c r="B94" s="253"/>
      <c r="C94" s="253"/>
      <c r="D94" s="253"/>
      <c r="E94" s="253"/>
      <c r="F94" s="253"/>
      <c r="G94" s="253"/>
      <c r="H94" s="253"/>
      <c r="I94" s="253"/>
      <c r="J94" s="253"/>
      <c r="K94" s="253"/>
      <c r="L94" s="253"/>
      <c r="M94" s="253"/>
      <c r="N94" s="253"/>
    </row>
    <row r="95" spans="1:14" ht="15.75">
      <c r="A95" s="253"/>
      <c r="B95" s="253"/>
      <c r="C95" s="253"/>
      <c r="D95" s="253"/>
      <c r="E95" s="253"/>
      <c r="F95" s="253"/>
      <c r="G95" s="253"/>
      <c r="H95" s="253"/>
      <c r="I95" s="253"/>
      <c r="J95" s="253"/>
      <c r="K95" s="253"/>
      <c r="L95" s="253"/>
      <c r="M95" s="253"/>
      <c r="N95" s="253"/>
    </row>
    <row r="96" spans="1:14" ht="15.75">
      <c r="A96" s="253"/>
      <c r="B96" s="253"/>
      <c r="C96" s="253"/>
      <c r="D96" s="253"/>
      <c r="E96" s="253"/>
      <c r="F96" s="253"/>
      <c r="G96" s="253"/>
      <c r="H96" s="253"/>
      <c r="I96" s="253"/>
      <c r="J96" s="253"/>
      <c r="K96" s="253"/>
      <c r="L96" s="253"/>
      <c r="M96" s="253"/>
      <c r="N96" s="253"/>
    </row>
    <row r="97" spans="1:14" ht="15.75">
      <c r="A97" s="253"/>
      <c r="B97" s="253"/>
      <c r="C97" s="253"/>
      <c r="D97" s="253"/>
      <c r="E97" s="253"/>
      <c r="F97" s="253"/>
      <c r="G97" s="253"/>
      <c r="H97" s="253"/>
      <c r="I97" s="253"/>
      <c r="J97" s="253"/>
      <c r="K97" s="253"/>
      <c r="L97" s="253"/>
      <c r="M97" s="253"/>
      <c r="N97" s="253"/>
    </row>
    <row r="98" spans="1:14" ht="15.75">
      <c r="A98" s="253"/>
      <c r="B98" s="253"/>
      <c r="C98" s="253"/>
      <c r="D98" s="253"/>
      <c r="E98" s="253"/>
      <c r="F98" s="253"/>
      <c r="G98" s="253"/>
      <c r="H98" s="253"/>
      <c r="I98" s="253"/>
      <c r="J98" s="253"/>
      <c r="K98" s="253"/>
      <c r="L98" s="253"/>
      <c r="M98" s="253"/>
      <c r="N98" s="253"/>
    </row>
    <row r="99" spans="1:14" ht="15.75">
      <c r="A99" s="253"/>
      <c r="B99" s="253"/>
      <c r="C99" s="253"/>
      <c r="D99" s="253"/>
      <c r="E99" s="253"/>
      <c r="F99" s="253"/>
      <c r="G99" s="253"/>
      <c r="H99" s="253"/>
      <c r="I99" s="253"/>
      <c r="J99" s="253"/>
      <c r="K99" s="253"/>
      <c r="L99" s="253"/>
      <c r="M99" s="253"/>
      <c r="N99" s="253"/>
    </row>
    <row r="100" spans="1:14" ht="15.75">
      <c r="A100" s="253"/>
      <c r="B100" s="253"/>
      <c r="C100" s="253"/>
      <c r="D100" s="253"/>
      <c r="E100" s="253"/>
      <c r="F100" s="253"/>
      <c r="G100" s="253"/>
      <c r="H100" s="253"/>
      <c r="I100" s="253"/>
      <c r="J100" s="253"/>
      <c r="K100" s="253"/>
      <c r="L100" s="253"/>
      <c r="M100" s="253"/>
      <c r="N100" s="253"/>
    </row>
    <row r="101" spans="1:14" ht="15.75">
      <c r="A101" s="253"/>
      <c r="B101" s="253"/>
      <c r="C101" s="253"/>
      <c r="D101" s="253"/>
      <c r="E101" s="253"/>
      <c r="F101" s="253"/>
      <c r="G101" s="253"/>
      <c r="H101" s="253"/>
      <c r="I101" s="253"/>
      <c r="J101" s="253"/>
      <c r="K101" s="253"/>
      <c r="L101" s="253"/>
      <c r="M101" s="253"/>
      <c r="N101" s="253"/>
    </row>
    <row r="102" spans="1:14" ht="15.75">
      <c r="A102" s="253"/>
      <c r="B102" s="253"/>
      <c r="C102" s="253"/>
      <c r="D102" s="253"/>
      <c r="E102" s="253"/>
      <c r="F102" s="253"/>
      <c r="G102" s="253"/>
      <c r="H102" s="253"/>
      <c r="I102" s="253"/>
      <c r="J102" s="253"/>
      <c r="K102" s="253"/>
      <c r="L102" s="253"/>
      <c r="M102" s="253"/>
      <c r="N102" s="253"/>
    </row>
    <row r="103" spans="1:14" ht="15.75">
      <c r="A103" s="253"/>
      <c r="B103" s="253"/>
      <c r="C103" s="253"/>
      <c r="D103" s="253"/>
      <c r="E103" s="253"/>
      <c r="F103" s="253"/>
      <c r="G103" s="253"/>
      <c r="H103" s="253"/>
      <c r="I103" s="253"/>
      <c r="J103" s="253"/>
      <c r="K103" s="253"/>
      <c r="L103" s="253"/>
      <c r="M103" s="253"/>
      <c r="N103" s="253"/>
    </row>
    <row r="104" spans="1:14" ht="15.75">
      <c r="A104" s="253"/>
      <c r="B104" s="253"/>
      <c r="C104" s="253"/>
      <c r="D104" s="253"/>
      <c r="E104" s="253"/>
      <c r="F104" s="253"/>
      <c r="G104" s="253"/>
      <c r="H104" s="253"/>
      <c r="I104" s="253"/>
      <c r="J104" s="253"/>
      <c r="K104" s="253"/>
      <c r="L104" s="253"/>
      <c r="M104" s="253"/>
      <c r="N104" s="253"/>
    </row>
    <row r="105" spans="1:14" ht="15.75">
      <c r="A105" s="253"/>
      <c r="B105" s="253"/>
      <c r="C105" s="253"/>
      <c r="D105" s="253"/>
      <c r="E105" s="253"/>
      <c r="F105" s="253"/>
      <c r="G105" s="253"/>
      <c r="H105" s="253"/>
      <c r="I105" s="253"/>
      <c r="J105" s="253"/>
      <c r="K105" s="253"/>
      <c r="L105" s="253"/>
      <c r="M105" s="253"/>
      <c r="N105" s="253"/>
    </row>
    <row r="106" spans="1:14" ht="15.75">
      <c r="A106" s="253"/>
      <c r="B106" s="253"/>
      <c r="C106" s="253"/>
      <c r="D106" s="253"/>
      <c r="E106" s="253"/>
      <c r="F106" s="253"/>
      <c r="G106" s="253"/>
      <c r="H106" s="253"/>
      <c r="I106" s="253"/>
      <c r="J106" s="253"/>
      <c r="K106" s="253"/>
      <c r="L106" s="253"/>
      <c r="M106" s="253"/>
      <c r="N106" s="253"/>
    </row>
    <row r="107" spans="1:14" ht="15.75">
      <c r="A107" s="253"/>
      <c r="B107" s="253"/>
      <c r="C107" s="253"/>
      <c r="D107" s="253"/>
      <c r="E107" s="253"/>
      <c r="F107" s="253"/>
      <c r="G107" s="253"/>
      <c r="H107" s="253"/>
      <c r="I107" s="253"/>
      <c r="J107" s="253"/>
      <c r="K107" s="253"/>
      <c r="L107" s="253"/>
      <c r="M107" s="253"/>
      <c r="N107" s="253"/>
    </row>
    <row r="108" spans="1:14" ht="15.75">
      <c r="A108" s="253"/>
      <c r="B108" s="253"/>
      <c r="C108" s="253"/>
      <c r="D108" s="253"/>
      <c r="E108" s="253"/>
      <c r="F108" s="253"/>
      <c r="G108" s="253"/>
      <c r="H108" s="253"/>
      <c r="I108" s="253"/>
      <c r="J108" s="253"/>
      <c r="K108" s="253"/>
      <c r="L108" s="253"/>
      <c r="M108" s="253"/>
      <c r="N108" s="253"/>
    </row>
    <row r="109" spans="1:14" ht="15.75">
      <c r="A109" s="253"/>
      <c r="B109" s="253"/>
      <c r="C109" s="253"/>
      <c r="D109" s="253"/>
      <c r="E109" s="253"/>
      <c r="F109" s="253"/>
      <c r="G109" s="253"/>
      <c r="H109" s="253"/>
      <c r="I109" s="253"/>
      <c r="J109" s="253"/>
      <c r="K109" s="253"/>
      <c r="L109" s="253"/>
      <c r="M109" s="253"/>
      <c r="N109" s="253"/>
    </row>
    <row r="110" spans="1:14" ht="15.75">
      <c r="A110" s="253"/>
      <c r="B110" s="253"/>
      <c r="C110" s="253"/>
      <c r="D110" s="253"/>
      <c r="E110" s="253"/>
      <c r="F110" s="253"/>
      <c r="G110" s="253"/>
      <c r="H110" s="253"/>
      <c r="I110" s="253"/>
      <c r="J110" s="253"/>
      <c r="K110" s="253"/>
      <c r="L110" s="253"/>
      <c r="M110" s="253"/>
      <c r="N110" s="253"/>
    </row>
    <row r="111" spans="1:14" ht="15.75">
      <c r="A111" s="253"/>
      <c r="B111" s="253"/>
      <c r="C111" s="253"/>
      <c r="D111" s="253"/>
      <c r="E111" s="253"/>
      <c r="F111" s="253"/>
      <c r="G111" s="253"/>
      <c r="H111" s="253"/>
      <c r="I111" s="253"/>
      <c r="J111" s="253"/>
      <c r="K111" s="253"/>
      <c r="L111" s="253"/>
      <c r="M111" s="253"/>
      <c r="N111" s="253"/>
    </row>
    <row r="112" spans="1:14" ht="15.75">
      <c r="A112" s="253"/>
      <c r="B112" s="253"/>
      <c r="C112" s="253"/>
      <c r="D112" s="253"/>
      <c r="E112" s="253"/>
      <c r="F112" s="253"/>
      <c r="G112" s="253"/>
      <c r="H112" s="253"/>
      <c r="I112" s="253"/>
      <c r="J112" s="253"/>
      <c r="K112" s="253"/>
      <c r="L112" s="253"/>
      <c r="M112" s="253"/>
      <c r="N112" s="253"/>
    </row>
    <row r="113" spans="1:14" ht="15.75">
      <c r="A113" s="253"/>
      <c r="B113" s="253"/>
      <c r="C113" s="253"/>
      <c r="D113" s="253"/>
      <c r="E113" s="253"/>
      <c r="F113" s="253"/>
      <c r="G113" s="253"/>
      <c r="H113" s="253"/>
      <c r="I113" s="253"/>
      <c r="J113" s="253"/>
      <c r="K113" s="253"/>
      <c r="L113" s="253"/>
      <c r="M113" s="253"/>
      <c r="N113" s="253"/>
    </row>
    <row r="114" spans="1:14" ht="15.75">
      <c r="A114" s="253"/>
      <c r="B114" s="253"/>
      <c r="C114" s="253"/>
      <c r="D114" s="253"/>
      <c r="E114" s="253"/>
      <c r="F114" s="253"/>
      <c r="G114" s="253"/>
      <c r="H114" s="253"/>
      <c r="I114" s="253"/>
      <c r="J114" s="253"/>
      <c r="K114" s="253"/>
      <c r="L114" s="253"/>
      <c r="M114" s="253"/>
      <c r="N114" s="253"/>
    </row>
    <row r="115" spans="1:14" ht="15.75">
      <c r="A115" s="253"/>
      <c r="B115" s="253"/>
      <c r="C115" s="253"/>
      <c r="D115" s="253"/>
      <c r="E115" s="253"/>
      <c r="F115" s="253"/>
      <c r="G115" s="253"/>
      <c r="H115" s="253"/>
      <c r="I115" s="253"/>
      <c r="J115" s="253"/>
      <c r="K115" s="253"/>
      <c r="L115" s="253"/>
      <c r="M115" s="253"/>
      <c r="N115" s="253"/>
    </row>
    <row r="116" spans="1:14" ht="15.75">
      <c r="A116" s="253"/>
      <c r="B116" s="253"/>
      <c r="C116" s="253"/>
      <c r="D116" s="253"/>
      <c r="E116" s="253"/>
      <c r="F116" s="253"/>
      <c r="G116" s="253"/>
      <c r="H116" s="253"/>
      <c r="I116" s="253"/>
      <c r="J116" s="253"/>
      <c r="K116" s="253"/>
      <c r="L116" s="253"/>
      <c r="M116" s="253"/>
      <c r="N116" s="253"/>
    </row>
    <row r="117" spans="1:14" ht="15.75">
      <c r="A117" s="253"/>
      <c r="B117" s="253"/>
      <c r="C117" s="253"/>
      <c r="D117" s="253"/>
      <c r="E117" s="253"/>
      <c r="F117" s="253"/>
      <c r="G117" s="253"/>
      <c r="H117" s="253"/>
      <c r="I117" s="253"/>
      <c r="J117" s="253"/>
      <c r="K117" s="253"/>
      <c r="L117" s="253"/>
      <c r="M117" s="253"/>
      <c r="N117" s="253"/>
    </row>
    <row r="118" spans="1:14" ht="15.75">
      <c r="A118" s="253"/>
      <c r="B118" s="253"/>
      <c r="C118" s="253"/>
      <c r="D118" s="253"/>
      <c r="E118" s="253"/>
      <c r="F118" s="253"/>
      <c r="G118" s="253"/>
      <c r="H118" s="253"/>
      <c r="I118" s="253"/>
      <c r="J118" s="253"/>
      <c r="K118" s="253"/>
      <c r="L118" s="253"/>
      <c r="M118" s="253"/>
      <c r="N118" s="253"/>
    </row>
    <row r="119" spans="1:14" ht="15.75">
      <c r="A119" s="253"/>
      <c r="B119" s="253"/>
      <c r="C119" s="253"/>
      <c r="D119" s="253"/>
      <c r="E119" s="253"/>
      <c r="F119" s="253"/>
      <c r="G119" s="253"/>
      <c r="H119" s="253"/>
      <c r="I119" s="253"/>
      <c r="J119" s="253"/>
      <c r="K119" s="253"/>
      <c r="L119" s="253"/>
      <c r="M119" s="253"/>
      <c r="N119" s="253"/>
    </row>
    <row r="120" spans="1:14" ht="15.75">
      <c r="A120" s="253"/>
      <c r="B120" s="253"/>
      <c r="C120" s="253"/>
      <c r="D120" s="253"/>
      <c r="E120" s="253"/>
      <c r="F120" s="253"/>
      <c r="G120" s="253"/>
      <c r="H120" s="253"/>
      <c r="I120" s="253"/>
      <c r="J120" s="253"/>
      <c r="K120" s="253"/>
      <c r="L120" s="253"/>
      <c r="M120" s="253"/>
      <c r="N120" s="253"/>
    </row>
    <row r="121" spans="1:14" ht="15.75">
      <c r="A121" s="253"/>
      <c r="B121" s="253"/>
      <c r="C121" s="253"/>
      <c r="D121" s="253"/>
      <c r="E121" s="253"/>
      <c r="F121" s="253"/>
      <c r="G121" s="253"/>
      <c r="H121" s="253"/>
      <c r="I121" s="253"/>
      <c r="J121" s="253"/>
      <c r="K121" s="253"/>
      <c r="L121" s="253"/>
      <c r="M121" s="253"/>
      <c r="N121" s="253"/>
    </row>
  </sheetData>
  <mergeCells count="151">
    <mergeCell ref="A11:B12"/>
    <mergeCell ref="C11:C12"/>
    <mergeCell ref="A13:N14"/>
    <mergeCell ref="A15:D15"/>
    <mergeCell ref="E15:F15"/>
    <mergeCell ref="G15:I15"/>
    <mergeCell ref="J15:K15"/>
    <mergeCell ref="L15:N15"/>
    <mergeCell ref="A1:N6"/>
    <mergeCell ref="A7:N8"/>
    <mergeCell ref="A9:A10"/>
    <mergeCell ref="B9:C10"/>
    <mergeCell ref="D9:D10"/>
    <mergeCell ref="E9:J10"/>
    <mergeCell ref="K9:K10"/>
    <mergeCell ref="L9:N10"/>
    <mergeCell ref="A16:D16"/>
    <mergeCell ref="E16:F16"/>
    <mergeCell ref="G16:I16"/>
    <mergeCell ref="J16:K16"/>
    <mergeCell ref="L16:N16"/>
    <mergeCell ref="A17:D17"/>
    <mergeCell ref="E17:F17"/>
    <mergeCell ref="G17:I17"/>
    <mergeCell ref="J17:K17"/>
    <mergeCell ref="L17:N17"/>
    <mergeCell ref="A18:D18"/>
    <mergeCell ref="E18:F18"/>
    <mergeCell ref="G18:I18"/>
    <mergeCell ref="J18:K18"/>
    <mergeCell ref="L18:N18"/>
    <mergeCell ref="A19:D19"/>
    <mergeCell ref="E19:F19"/>
    <mergeCell ref="G19:I19"/>
    <mergeCell ref="J19:K19"/>
    <mergeCell ref="L19:N19"/>
    <mergeCell ref="A20:D20"/>
    <mergeCell ref="E20:F20"/>
    <mergeCell ref="G20:I20"/>
    <mergeCell ref="J20:K20"/>
    <mergeCell ref="L20:N20"/>
    <mergeCell ref="A21:D21"/>
    <mergeCell ref="E21:F21"/>
    <mergeCell ref="G21:I21"/>
    <mergeCell ref="J21:K21"/>
    <mergeCell ref="L21:N21"/>
    <mergeCell ref="A24:N25"/>
    <mergeCell ref="A26:D26"/>
    <mergeCell ref="E26:F26"/>
    <mergeCell ref="G26:H26"/>
    <mergeCell ref="I26:K26"/>
    <mergeCell ref="L26:N26"/>
    <mergeCell ref="A22:D22"/>
    <mergeCell ref="E22:F22"/>
    <mergeCell ref="G22:I22"/>
    <mergeCell ref="J22:K22"/>
    <mergeCell ref="L22:N22"/>
    <mergeCell ref="A23:K23"/>
    <mergeCell ref="L23:N23"/>
    <mergeCell ref="A27:D27"/>
    <mergeCell ref="E27:F27"/>
    <mergeCell ref="G27:H27"/>
    <mergeCell ref="I27:K27"/>
    <mergeCell ref="L27:N27"/>
    <mergeCell ref="A28:D28"/>
    <mergeCell ref="E28:F28"/>
    <mergeCell ref="G28:H28"/>
    <mergeCell ref="I28:K28"/>
    <mergeCell ref="L28:N28"/>
    <mergeCell ref="A29:D29"/>
    <mergeCell ref="E29:F29"/>
    <mergeCell ref="G29:H29"/>
    <mergeCell ref="I29:K29"/>
    <mergeCell ref="L29:N29"/>
    <mergeCell ref="A30:D30"/>
    <mergeCell ref="E30:F30"/>
    <mergeCell ref="G30:H30"/>
    <mergeCell ref="I30:K30"/>
    <mergeCell ref="L30:N30"/>
    <mergeCell ref="A31:D31"/>
    <mergeCell ref="E31:F31"/>
    <mergeCell ref="G31:H31"/>
    <mergeCell ref="I31:K31"/>
    <mergeCell ref="L31:N31"/>
    <mergeCell ref="A32:D32"/>
    <mergeCell ref="E32:F32"/>
    <mergeCell ref="G32:H32"/>
    <mergeCell ref="I32:K32"/>
    <mergeCell ref="L32:N32"/>
    <mergeCell ref="A35:N36"/>
    <mergeCell ref="A37:D37"/>
    <mergeCell ref="F37:G37"/>
    <mergeCell ref="H37:I37"/>
    <mergeCell ref="J37:K37"/>
    <mergeCell ref="L37:N37"/>
    <mergeCell ref="A33:D33"/>
    <mergeCell ref="E33:F33"/>
    <mergeCell ref="G33:H33"/>
    <mergeCell ref="I33:K33"/>
    <mergeCell ref="L33:N33"/>
    <mergeCell ref="A34:K34"/>
    <mergeCell ref="L34:N34"/>
    <mergeCell ref="A40:K40"/>
    <mergeCell ref="L40:N40"/>
    <mergeCell ref="A41:N42"/>
    <mergeCell ref="A43:D43"/>
    <mergeCell ref="F43:G43"/>
    <mergeCell ref="J43:K43"/>
    <mergeCell ref="L43:N43"/>
    <mergeCell ref="A38:D38"/>
    <mergeCell ref="F38:G38"/>
    <mergeCell ref="H38:I38"/>
    <mergeCell ref="J38:K38"/>
    <mergeCell ref="L38:N38"/>
    <mergeCell ref="A39:D39"/>
    <mergeCell ref="F39:G39"/>
    <mergeCell ref="H39:I39"/>
    <mergeCell ref="J39:K39"/>
    <mergeCell ref="L39:N39"/>
    <mergeCell ref="A46:D46"/>
    <mergeCell ref="F46:G46"/>
    <mergeCell ref="J46:K46"/>
    <mergeCell ref="L46:N46"/>
    <mergeCell ref="A47:D47"/>
    <mergeCell ref="F47:G47"/>
    <mergeCell ref="J47:K47"/>
    <mergeCell ref="L47:N47"/>
    <mergeCell ref="A44:D44"/>
    <mergeCell ref="F44:G44"/>
    <mergeCell ref="J44:K44"/>
    <mergeCell ref="L44:N44"/>
    <mergeCell ref="A45:D45"/>
    <mergeCell ref="F45:G45"/>
    <mergeCell ref="J45:K45"/>
    <mergeCell ref="L45:N45"/>
    <mergeCell ref="A52:K52"/>
    <mergeCell ref="A53:N55"/>
    <mergeCell ref="A50:D50"/>
    <mergeCell ref="F50:G50"/>
    <mergeCell ref="J50:K50"/>
    <mergeCell ref="L50:N50"/>
    <mergeCell ref="A51:K51"/>
    <mergeCell ref="L51:N51"/>
    <mergeCell ref="A48:D48"/>
    <mergeCell ref="F48:G48"/>
    <mergeCell ref="J48:K48"/>
    <mergeCell ref="L48:N48"/>
    <mergeCell ref="A49:D49"/>
    <mergeCell ref="F49:G49"/>
    <mergeCell ref="J49:K49"/>
    <mergeCell ref="L49:N4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42EED-487E-4094-B889-8B64C78EF602}">
  <dimension ref="A1:N121"/>
  <sheetViews>
    <sheetView topLeftCell="A19" workbookViewId="0">
      <selection activeCell="A13" sqref="A13:N14"/>
    </sheetView>
  </sheetViews>
  <sheetFormatPr baseColWidth="10" defaultRowHeight="15"/>
  <cols>
    <col min="1" max="5" width="11.42578125" style="240"/>
    <col min="6" max="6" width="10.42578125" style="240" customWidth="1"/>
    <col min="7" max="7" width="9.5703125" style="240" customWidth="1"/>
    <col min="8" max="8" width="11.42578125" style="240"/>
    <col min="9" max="9" width="13.7109375" style="240" customWidth="1"/>
    <col min="10" max="10" width="8.85546875" style="240" customWidth="1"/>
    <col min="11" max="11" width="10.5703125" style="240" customWidth="1"/>
    <col min="12" max="12" width="17.28515625" style="240" customWidth="1"/>
    <col min="13" max="13" width="6.28515625" style="240" customWidth="1"/>
    <col min="14" max="14" width="4.5703125" style="240" customWidth="1"/>
    <col min="15" max="16384" width="11.42578125" style="240"/>
  </cols>
  <sheetData>
    <row r="1" spans="1:14">
      <c r="A1" s="357" t="s">
        <v>337</v>
      </c>
      <c r="B1" s="357"/>
      <c r="C1" s="357"/>
      <c r="D1" s="357"/>
      <c r="E1" s="357"/>
      <c r="F1" s="357"/>
      <c r="G1" s="357"/>
      <c r="H1" s="357"/>
      <c r="I1" s="357"/>
      <c r="J1" s="357"/>
      <c r="K1" s="357"/>
      <c r="L1" s="357"/>
      <c r="M1" s="357"/>
      <c r="N1" s="357"/>
    </row>
    <row r="2" spans="1:14">
      <c r="A2" s="357"/>
      <c r="B2" s="357"/>
      <c r="C2" s="357"/>
      <c r="D2" s="357"/>
      <c r="E2" s="357"/>
      <c r="F2" s="357"/>
      <c r="G2" s="357"/>
      <c r="H2" s="357"/>
      <c r="I2" s="357"/>
      <c r="J2" s="357"/>
      <c r="K2" s="357"/>
      <c r="L2" s="357"/>
      <c r="M2" s="357"/>
      <c r="N2" s="357"/>
    </row>
    <row r="3" spans="1:14">
      <c r="A3" s="357"/>
      <c r="B3" s="357"/>
      <c r="C3" s="357"/>
      <c r="D3" s="357"/>
      <c r="E3" s="357"/>
      <c r="F3" s="357"/>
      <c r="G3" s="357"/>
      <c r="H3" s="357"/>
      <c r="I3" s="357"/>
      <c r="J3" s="357"/>
      <c r="K3" s="357"/>
      <c r="L3" s="357"/>
      <c r="M3" s="357"/>
      <c r="N3" s="357"/>
    </row>
    <row r="4" spans="1:14">
      <c r="A4" s="357"/>
      <c r="B4" s="357"/>
      <c r="C4" s="357"/>
      <c r="D4" s="357"/>
      <c r="E4" s="357"/>
      <c r="F4" s="357"/>
      <c r="G4" s="357"/>
      <c r="H4" s="357"/>
      <c r="I4" s="357"/>
      <c r="J4" s="357"/>
      <c r="K4" s="357"/>
      <c r="L4" s="357"/>
      <c r="M4" s="357"/>
      <c r="N4" s="357"/>
    </row>
    <row r="5" spans="1:14">
      <c r="A5" s="357"/>
      <c r="B5" s="357"/>
      <c r="C5" s="357"/>
      <c r="D5" s="357"/>
      <c r="E5" s="357"/>
      <c r="F5" s="357"/>
      <c r="G5" s="357"/>
      <c r="H5" s="357"/>
      <c r="I5" s="357"/>
      <c r="J5" s="357"/>
      <c r="K5" s="357"/>
      <c r="L5" s="357"/>
      <c r="M5" s="357"/>
      <c r="N5" s="357"/>
    </row>
    <row r="6" spans="1:14">
      <c r="A6" s="357"/>
      <c r="B6" s="357"/>
      <c r="C6" s="357"/>
      <c r="D6" s="357"/>
      <c r="E6" s="357"/>
      <c r="F6" s="357"/>
      <c r="G6" s="357"/>
      <c r="H6" s="357"/>
      <c r="I6" s="357"/>
      <c r="J6" s="357"/>
      <c r="K6" s="357"/>
      <c r="L6" s="357"/>
      <c r="M6" s="357"/>
      <c r="N6" s="357"/>
    </row>
    <row r="7" spans="1:14">
      <c r="A7" s="358" t="s">
        <v>338</v>
      </c>
      <c r="B7" s="358"/>
      <c r="C7" s="358"/>
      <c r="D7" s="358"/>
      <c r="E7" s="358"/>
      <c r="F7" s="358"/>
      <c r="G7" s="358"/>
      <c r="H7" s="358"/>
      <c r="I7" s="358"/>
      <c r="J7" s="358"/>
      <c r="K7" s="358"/>
      <c r="L7" s="358"/>
      <c r="M7" s="358"/>
      <c r="N7" s="358"/>
    </row>
    <row r="8" spans="1:14">
      <c r="A8" s="358"/>
      <c r="B8" s="358"/>
      <c r="C8" s="358"/>
      <c r="D8" s="358"/>
      <c r="E8" s="358"/>
      <c r="F8" s="358"/>
      <c r="G8" s="358"/>
      <c r="H8" s="358"/>
      <c r="I8" s="358"/>
      <c r="J8" s="358"/>
      <c r="K8" s="358"/>
      <c r="L8" s="358"/>
      <c r="M8" s="358"/>
      <c r="N8" s="358"/>
    </row>
    <row r="9" spans="1:14" ht="14.45" customHeight="1">
      <c r="A9" s="359" t="s">
        <v>52</v>
      </c>
      <c r="B9" s="360" t="s">
        <v>133</v>
      </c>
      <c r="C9" s="360"/>
      <c r="D9" s="361" t="s">
        <v>339</v>
      </c>
      <c r="E9" s="363" t="s">
        <v>378</v>
      </c>
      <c r="F9" s="364"/>
      <c r="G9" s="364"/>
      <c r="H9" s="364"/>
      <c r="I9" s="364"/>
      <c r="J9" s="365"/>
      <c r="K9" s="359" t="s">
        <v>54</v>
      </c>
      <c r="L9" s="360" t="s">
        <v>54</v>
      </c>
      <c r="M9" s="360"/>
      <c r="N9" s="360"/>
    </row>
    <row r="10" spans="1:14" ht="26.45" customHeight="1">
      <c r="A10" s="359"/>
      <c r="B10" s="360"/>
      <c r="C10" s="360"/>
      <c r="D10" s="362"/>
      <c r="E10" s="366"/>
      <c r="F10" s="367"/>
      <c r="G10" s="367"/>
      <c r="H10" s="367"/>
      <c r="I10" s="367"/>
      <c r="J10" s="368"/>
      <c r="K10" s="359"/>
      <c r="L10" s="360"/>
      <c r="M10" s="360"/>
      <c r="N10" s="360"/>
    </row>
    <row r="11" spans="1:14" ht="26.45" customHeight="1">
      <c r="A11" s="351" t="s">
        <v>340</v>
      </c>
      <c r="B11" s="352"/>
      <c r="C11" s="355" t="s">
        <v>379</v>
      </c>
      <c r="D11" s="241"/>
      <c r="E11" s="241"/>
      <c r="F11" s="241"/>
      <c r="G11" s="241"/>
      <c r="H11" s="241"/>
      <c r="I11" s="241"/>
      <c r="J11" s="241"/>
      <c r="K11" s="241"/>
      <c r="L11" s="241"/>
      <c r="M11" s="241"/>
      <c r="N11" s="242"/>
    </row>
    <row r="12" spans="1:14" ht="15.6" customHeight="1">
      <c r="A12" s="353"/>
      <c r="B12" s="354"/>
      <c r="C12" s="356"/>
      <c r="D12" s="243"/>
      <c r="E12" s="243"/>
      <c r="F12" s="243"/>
      <c r="G12" s="243"/>
      <c r="H12" s="243"/>
      <c r="I12" s="243"/>
      <c r="J12" s="243"/>
      <c r="K12" s="243"/>
      <c r="L12" s="243"/>
      <c r="M12" s="243"/>
      <c r="N12" s="244"/>
    </row>
    <row r="13" spans="1:14">
      <c r="A13" s="329" t="s">
        <v>341</v>
      </c>
      <c r="B13" s="329"/>
      <c r="C13" s="329"/>
      <c r="D13" s="329"/>
      <c r="E13" s="329"/>
      <c r="F13" s="329"/>
      <c r="G13" s="329"/>
      <c r="H13" s="329"/>
      <c r="I13" s="329"/>
      <c r="J13" s="329"/>
      <c r="K13" s="329"/>
      <c r="L13" s="329"/>
      <c r="M13" s="329"/>
      <c r="N13" s="329"/>
    </row>
    <row r="14" spans="1:14">
      <c r="A14" s="329"/>
      <c r="B14" s="329"/>
      <c r="C14" s="329"/>
      <c r="D14" s="329"/>
      <c r="E14" s="329"/>
      <c r="F14" s="329"/>
      <c r="G14" s="329"/>
      <c r="H14" s="329"/>
      <c r="I14" s="329"/>
      <c r="J14" s="329"/>
      <c r="K14" s="329"/>
      <c r="L14" s="329"/>
      <c r="M14" s="329"/>
      <c r="N14" s="329"/>
    </row>
    <row r="15" spans="1:14" ht="15.75">
      <c r="A15" s="330" t="s">
        <v>77</v>
      </c>
      <c r="B15" s="330"/>
      <c r="C15" s="330"/>
      <c r="D15" s="330"/>
      <c r="E15" s="330" t="s">
        <v>342</v>
      </c>
      <c r="F15" s="330"/>
      <c r="G15" s="330" t="s">
        <v>364</v>
      </c>
      <c r="H15" s="330"/>
      <c r="I15" s="330"/>
      <c r="J15" s="330" t="s">
        <v>344</v>
      </c>
      <c r="K15" s="330"/>
      <c r="L15" s="330" t="s">
        <v>345</v>
      </c>
      <c r="M15" s="330"/>
      <c r="N15" s="330"/>
    </row>
    <row r="16" spans="1:14" ht="15.75">
      <c r="A16" s="328" t="s">
        <v>365</v>
      </c>
      <c r="B16" s="319"/>
      <c r="C16" s="319"/>
      <c r="D16" s="319"/>
      <c r="E16" s="340">
        <v>1</v>
      </c>
      <c r="F16" s="341"/>
      <c r="G16" s="343">
        <v>5000</v>
      </c>
      <c r="H16" s="344"/>
      <c r="I16" s="345"/>
      <c r="J16" s="322">
        <v>24</v>
      </c>
      <c r="K16" s="323"/>
      <c r="L16" s="324">
        <f>G16/J16</f>
        <v>208.33333333333334</v>
      </c>
      <c r="M16" s="325"/>
      <c r="N16" s="325"/>
    </row>
    <row r="17" spans="1:14" ht="15.75">
      <c r="A17" s="328" t="s">
        <v>366</v>
      </c>
      <c r="B17" s="319"/>
      <c r="C17" s="319"/>
      <c r="D17" s="319"/>
      <c r="E17" s="340">
        <v>1</v>
      </c>
      <c r="F17" s="341"/>
      <c r="G17" s="343">
        <v>15000</v>
      </c>
      <c r="H17" s="344"/>
      <c r="I17" s="345"/>
      <c r="J17" s="322">
        <v>3</v>
      </c>
      <c r="K17" s="323"/>
      <c r="L17" s="324">
        <f>G17/J17</f>
        <v>5000</v>
      </c>
      <c r="M17" s="325"/>
      <c r="N17" s="325"/>
    </row>
    <row r="18" spans="1:14" ht="15.75">
      <c r="A18" s="318" t="s">
        <v>380</v>
      </c>
      <c r="B18" s="319"/>
      <c r="C18" s="319"/>
      <c r="D18" s="319"/>
      <c r="E18" s="340">
        <v>2</v>
      </c>
      <c r="F18" s="341"/>
      <c r="G18" s="343">
        <v>2000</v>
      </c>
      <c r="H18" s="344"/>
      <c r="I18" s="345"/>
      <c r="J18" s="322">
        <v>1</v>
      </c>
      <c r="K18" s="323"/>
      <c r="L18" s="324">
        <f>G18*E18</f>
        <v>4000</v>
      </c>
      <c r="M18" s="325"/>
      <c r="N18" s="325"/>
    </row>
    <row r="19" spans="1:14" ht="15.75">
      <c r="A19" s="318" t="s">
        <v>346</v>
      </c>
      <c r="B19" s="319"/>
      <c r="C19" s="319"/>
      <c r="D19" s="319"/>
      <c r="E19" s="340"/>
      <c r="F19" s="341"/>
      <c r="G19" s="343"/>
      <c r="H19" s="344"/>
      <c r="I19" s="345"/>
      <c r="J19" s="322"/>
      <c r="K19" s="323"/>
      <c r="L19" s="350"/>
      <c r="M19" s="319"/>
      <c r="N19" s="319"/>
    </row>
    <row r="20" spans="1:14" ht="15.75">
      <c r="A20" s="318" t="s">
        <v>346</v>
      </c>
      <c r="B20" s="319"/>
      <c r="C20" s="319"/>
      <c r="D20" s="319"/>
      <c r="E20" s="340"/>
      <c r="F20" s="341"/>
      <c r="G20" s="343"/>
      <c r="H20" s="344"/>
      <c r="I20" s="345"/>
      <c r="J20" s="322"/>
      <c r="K20" s="323"/>
      <c r="L20" s="350"/>
      <c r="M20" s="319"/>
      <c r="N20" s="319"/>
    </row>
    <row r="21" spans="1:14" ht="15.75">
      <c r="A21" s="318" t="s">
        <v>346</v>
      </c>
      <c r="B21" s="319"/>
      <c r="C21" s="319"/>
      <c r="D21" s="319"/>
      <c r="E21" s="340"/>
      <c r="F21" s="341"/>
      <c r="G21" s="343"/>
      <c r="H21" s="344"/>
      <c r="I21" s="345"/>
      <c r="J21" s="322"/>
      <c r="K21" s="323"/>
      <c r="L21" s="350"/>
      <c r="M21" s="319"/>
      <c r="N21" s="319"/>
    </row>
    <row r="22" spans="1:14" ht="15.75">
      <c r="A22" s="318" t="s">
        <v>346</v>
      </c>
      <c r="B22" s="319"/>
      <c r="C22" s="319"/>
      <c r="D22" s="319"/>
      <c r="E22" s="340"/>
      <c r="F22" s="341"/>
      <c r="G22" s="343"/>
      <c r="H22" s="344"/>
      <c r="I22" s="345"/>
      <c r="J22" s="322"/>
      <c r="K22" s="323"/>
      <c r="L22" s="350"/>
      <c r="M22" s="319"/>
      <c r="N22" s="319"/>
    </row>
    <row r="23" spans="1:14" ht="15.75">
      <c r="A23" s="326" t="s">
        <v>347</v>
      </c>
      <c r="B23" s="326"/>
      <c r="C23" s="326"/>
      <c r="D23" s="326"/>
      <c r="E23" s="326"/>
      <c r="F23" s="326"/>
      <c r="G23" s="326"/>
      <c r="H23" s="326"/>
      <c r="I23" s="326"/>
      <c r="J23" s="326"/>
      <c r="K23" s="326"/>
      <c r="L23" s="327">
        <f>SUM(L16:N22)</f>
        <v>9208.3333333333321</v>
      </c>
      <c r="M23" s="327"/>
      <c r="N23" s="327"/>
    </row>
    <row r="24" spans="1:14">
      <c r="A24" s="329" t="s">
        <v>348</v>
      </c>
      <c r="B24" s="329"/>
      <c r="C24" s="329"/>
      <c r="D24" s="329"/>
      <c r="E24" s="329"/>
      <c r="F24" s="329"/>
      <c r="G24" s="329"/>
      <c r="H24" s="329"/>
      <c r="I24" s="329"/>
      <c r="J24" s="329"/>
      <c r="K24" s="329"/>
      <c r="L24" s="329"/>
      <c r="M24" s="329"/>
      <c r="N24" s="329"/>
    </row>
    <row r="25" spans="1:14">
      <c r="A25" s="329"/>
      <c r="B25" s="329"/>
      <c r="C25" s="329"/>
      <c r="D25" s="329"/>
      <c r="E25" s="329"/>
      <c r="F25" s="329"/>
      <c r="G25" s="329"/>
      <c r="H25" s="329"/>
      <c r="I25" s="329"/>
      <c r="J25" s="329"/>
      <c r="K25" s="329"/>
      <c r="L25" s="329"/>
      <c r="M25" s="329"/>
      <c r="N25" s="329"/>
    </row>
    <row r="26" spans="1:14" ht="15.75">
      <c r="A26" s="330" t="s">
        <v>77</v>
      </c>
      <c r="B26" s="330"/>
      <c r="C26" s="330"/>
      <c r="D26" s="330"/>
      <c r="E26" s="330" t="s">
        <v>342</v>
      </c>
      <c r="F26" s="330"/>
      <c r="G26" s="331" t="s">
        <v>349</v>
      </c>
      <c r="H26" s="332"/>
      <c r="I26" s="331" t="s">
        <v>350</v>
      </c>
      <c r="J26" s="349"/>
      <c r="K26" s="332"/>
      <c r="L26" s="330" t="s">
        <v>345</v>
      </c>
      <c r="M26" s="330"/>
      <c r="N26" s="330"/>
    </row>
    <row r="27" spans="1:14" ht="30.6" customHeight="1">
      <c r="A27" s="346" t="s">
        <v>381</v>
      </c>
      <c r="B27" s="347"/>
      <c r="C27" s="347"/>
      <c r="D27" s="347"/>
      <c r="E27" s="340" t="s">
        <v>54</v>
      </c>
      <c r="F27" s="341"/>
      <c r="G27" s="348">
        <v>1</v>
      </c>
      <c r="H27" s="348"/>
      <c r="I27" s="343">
        <v>110000</v>
      </c>
      <c r="J27" s="344"/>
      <c r="K27" s="345"/>
      <c r="L27" s="324">
        <f>I27*G27</f>
        <v>110000</v>
      </c>
      <c r="M27" s="325"/>
      <c r="N27" s="325"/>
    </row>
    <row r="28" spans="1:14" ht="15.75">
      <c r="A28" s="328" t="s">
        <v>370</v>
      </c>
      <c r="B28" s="319"/>
      <c r="C28" s="319"/>
      <c r="D28" s="319"/>
      <c r="E28" s="340" t="s">
        <v>124</v>
      </c>
      <c r="F28" s="341"/>
      <c r="G28" s="333">
        <v>1</v>
      </c>
      <c r="H28" s="342"/>
      <c r="I28" s="343">
        <v>5000</v>
      </c>
      <c r="J28" s="344"/>
      <c r="K28" s="345"/>
      <c r="L28" s="324">
        <f>I28/G28</f>
        <v>5000</v>
      </c>
      <c r="M28" s="325"/>
      <c r="N28" s="325"/>
    </row>
    <row r="29" spans="1:14" ht="15.75">
      <c r="A29" s="318"/>
      <c r="B29" s="319"/>
      <c r="C29" s="319"/>
      <c r="D29" s="319"/>
      <c r="E29" s="340"/>
      <c r="F29" s="341"/>
      <c r="G29" s="333"/>
      <c r="H29" s="342"/>
      <c r="I29" s="343"/>
      <c r="J29" s="344"/>
      <c r="K29" s="345"/>
      <c r="L29" s="324"/>
      <c r="M29" s="325"/>
      <c r="N29" s="325"/>
    </row>
    <row r="30" spans="1:14" ht="15.75">
      <c r="A30" s="318" t="s">
        <v>346</v>
      </c>
      <c r="B30" s="319"/>
      <c r="C30" s="319"/>
      <c r="D30" s="319"/>
      <c r="E30" s="340"/>
      <c r="F30" s="341"/>
      <c r="G30" s="333"/>
      <c r="H30" s="342"/>
      <c r="I30" s="343"/>
      <c r="J30" s="344"/>
      <c r="K30" s="345"/>
      <c r="L30" s="324"/>
      <c r="M30" s="325"/>
      <c r="N30" s="325"/>
    </row>
    <row r="31" spans="1:14" ht="15.75">
      <c r="A31" s="318" t="s">
        <v>346</v>
      </c>
      <c r="B31" s="319"/>
      <c r="C31" s="319"/>
      <c r="D31" s="319"/>
      <c r="E31" s="340"/>
      <c r="F31" s="341"/>
      <c r="G31" s="333"/>
      <c r="H31" s="342"/>
      <c r="I31" s="343"/>
      <c r="J31" s="344"/>
      <c r="K31" s="345"/>
      <c r="L31" s="324"/>
      <c r="M31" s="325"/>
      <c r="N31" s="325"/>
    </row>
    <row r="32" spans="1:14" ht="15.75">
      <c r="A32" s="318" t="s">
        <v>346</v>
      </c>
      <c r="B32" s="319"/>
      <c r="C32" s="319"/>
      <c r="D32" s="319"/>
      <c r="E32" s="340"/>
      <c r="F32" s="341"/>
      <c r="G32" s="333"/>
      <c r="H32" s="342"/>
      <c r="I32" s="343"/>
      <c r="J32" s="344"/>
      <c r="K32" s="345"/>
      <c r="L32" s="324"/>
      <c r="M32" s="325"/>
      <c r="N32" s="325"/>
    </row>
    <row r="33" spans="1:14" ht="15.75">
      <c r="A33" s="318" t="s">
        <v>346</v>
      </c>
      <c r="B33" s="319"/>
      <c r="C33" s="319"/>
      <c r="D33" s="319"/>
      <c r="E33" s="340"/>
      <c r="F33" s="341"/>
      <c r="G33" s="333"/>
      <c r="H33" s="342"/>
      <c r="I33" s="343"/>
      <c r="J33" s="344"/>
      <c r="K33" s="345"/>
      <c r="L33" s="324"/>
      <c r="M33" s="325"/>
      <c r="N33" s="325"/>
    </row>
    <row r="34" spans="1:14" ht="15.75">
      <c r="A34" s="326" t="s">
        <v>347</v>
      </c>
      <c r="B34" s="326"/>
      <c r="C34" s="326"/>
      <c r="D34" s="326"/>
      <c r="E34" s="326"/>
      <c r="F34" s="326"/>
      <c r="G34" s="326"/>
      <c r="H34" s="326"/>
      <c r="I34" s="326"/>
      <c r="J34" s="326"/>
      <c r="K34" s="326"/>
      <c r="L34" s="327">
        <f>SUM(L27:N33)</f>
        <v>115000</v>
      </c>
      <c r="M34" s="327"/>
      <c r="N34" s="327"/>
    </row>
    <row r="35" spans="1:14">
      <c r="A35" s="329" t="s">
        <v>352</v>
      </c>
      <c r="B35" s="329"/>
      <c r="C35" s="329"/>
      <c r="D35" s="329"/>
      <c r="E35" s="329"/>
      <c r="F35" s="329"/>
      <c r="G35" s="329"/>
      <c r="H35" s="329"/>
      <c r="I35" s="329"/>
      <c r="J35" s="329"/>
      <c r="K35" s="329"/>
      <c r="L35" s="329"/>
      <c r="M35" s="329"/>
      <c r="N35" s="329"/>
    </row>
    <row r="36" spans="1:14">
      <c r="A36" s="329"/>
      <c r="B36" s="329"/>
      <c r="C36" s="329"/>
      <c r="D36" s="329"/>
      <c r="E36" s="329"/>
      <c r="F36" s="329"/>
      <c r="G36" s="329"/>
      <c r="H36" s="329"/>
      <c r="I36" s="329"/>
      <c r="J36" s="329"/>
      <c r="K36" s="329"/>
      <c r="L36" s="329"/>
      <c r="M36" s="329"/>
      <c r="N36" s="329"/>
    </row>
    <row r="37" spans="1:14" ht="15.75">
      <c r="A37" s="330" t="s">
        <v>353</v>
      </c>
      <c r="B37" s="330"/>
      <c r="C37" s="330"/>
      <c r="D37" s="330"/>
      <c r="E37" s="245" t="s">
        <v>342</v>
      </c>
      <c r="F37" s="331" t="s">
        <v>371</v>
      </c>
      <c r="G37" s="332"/>
      <c r="H37" s="331" t="s">
        <v>372</v>
      </c>
      <c r="I37" s="332"/>
      <c r="J37" s="330" t="s">
        <v>343</v>
      </c>
      <c r="K37" s="330"/>
      <c r="L37" s="330" t="s">
        <v>345</v>
      </c>
      <c r="M37" s="330"/>
      <c r="N37" s="330"/>
    </row>
    <row r="38" spans="1:14" ht="15.75">
      <c r="A38" s="328" t="s">
        <v>373</v>
      </c>
      <c r="B38" s="319"/>
      <c r="C38" s="319"/>
      <c r="D38" s="319"/>
      <c r="E38" s="246" t="s">
        <v>374</v>
      </c>
      <c r="F38" s="333">
        <v>1000</v>
      </c>
      <c r="G38" s="334"/>
      <c r="H38" s="335">
        <v>30</v>
      </c>
      <c r="I38" s="336"/>
      <c r="J38" s="343">
        <v>400000</v>
      </c>
      <c r="K38" s="345"/>
      <c r="L38" s="369">
        <f>((F38*J38)/H38)/1000</f>
        <v>13333.333333333334</v>
      </c>
      <c r="M38" s="370"/>
      <c r="N38" s="371"/>
    </row>
    <row r="39" spans="1:14" ht="15.75">
      <c r="A39" s="328"/>
      <c r="B39" s="319"/>
      <c r="C39" s="319"/>
      <c r="D39" s="319"/>
      <c r="E39" s="246"/>
      <c r="F39" s="333"/>
      <c r="G39" s="334"/>
      <c r="H39" s="335"/>
      <c r="I39" s="336"/>
      <c r="J39" s="333"/>
      <c r="K39" s="334"/>
      <c r="L39" s="337"/>
      <c r="M39" s="338"/>
      <c r="N39" s="339"/>
    </row>
    <row r="40" spans="1:14" ht="15.75">
      <c r="A40" s="326" t="s">
        <v>347</v>
      </c>
      <c r="B40" s="326"/>
      <c r="C40" s="326"/>
      <c r="D40" s="326"/>
      <c r="E40" s="326"/>
      <c r="F40" s="326"/>
      <c r="G40" s="326"/>
      <c r="H40" s="326"/>
      <c r="I40" s="326"/>
      <c r="J40" s="326"/>
      <c r="K40" s="326"/>
      <c r="L40" s="327">
        <f>SUM(L38:N39)</f>
        <v>13333.333333333334</v>
      </c>
      <c r="M40" s="327"/>
      <c r="N40" s="327"/>
    </row>
    <row r="41" spans="1:14">
      <c r="A41" s="329" t="s">
        <v>356</v>
      </c>
      <c r="B41" s="329"/>
      <c r="C41" s="329"/>
      <c r="D41" s="329"/>
      <c r="E41" s="329"/>
      <c r="F41" s="329"/>
      <c r="G41" s="329"/>
      <c r="H41" s="329"/>
      <c r="I41" s="329"/>
      <c r="J41" s="329"/>
      <c r="K41" s="329"/>
      <c r="L41" s="329"/>
      <c r="M41" s="329"/>
      <c r="N41" s="329"/>
    </row>
    <row r="42" spans="1:14">
      <c r="A42" s="329"/>
      <c r="B42" s="329"/>
      <c r="C42" s="329"/>
      <c r="D42" s="329"/>
      <c r="E42" s="329"/>
      <c r="F42" s="329"/>
      <c r="G42" s="329"/>
      <c r="H42" s="329"/>
      <c r="I42" s="329"/>
      <c r="J42" s="329"/>
      <c r="K42" s="329"/>
      <c r="L42" s="329"/>
      <c r="M42" s="329"/>
      <c r="N42" s="329"/>
    </row>
    <row r="43" spans="1:14" ht="15.75">
      <c r="A43" s="330" t="s">
        <v>357</v>
      </c>
      <c r="B43" s="330"/>
      <c r="C43" s="330"/>
      <c r="D43" s="330"/>
      <c r="E43" s="245" t="s">
        <v>349</v>
      </c>
      <c r="F43" s="331" t="s">
        <v>358</v>
      </c>
      <c r="G43" s="332"/>
      <c r="H43" s="247" t="s">
        <v>359</v>
      </c>
      <c r="I43" s="245" t="s">
        <v>360</v>
      </c>
      <c r="J43" s="330" t="s">
        <v>344</v>
      </c>
      <c r="K43" s="330"/>
      <c r="L43" s="330" t="s">
        <v>345</v>
      </c>
      <c r="M43" s="330"/>
      <c r="N43" s="330"/>
    </row>
    <row r="44" spans="1:14" ht="15.75">
      <c r="A44" s="328" t="s">
        <v>375</v>
      </c>
      <c r="B44" s="319"/>
      <c r="C44" s="319"/>
      <c r="D44" s="319"/>
      <c r="E44" s="246">
        <v>3</v>
      </c>
      <c r="F44" s="320">
        <v>110824</v>
      </c>
      <c r="G44" s="321"/>
      <c r="H44" s="248">
        <v>2.2000000000000002</v>
      </c>
      <c r="I44" s="249">
        <f>H44*F44</f>
        <v>243812.80000000002</v>
      </c>
      <c r="J44" s="322">
        <v>7</v>
      </c>
      <c r="K44" s="323"/>
      <c r="L44" s="324">
        <f>(E44*I44)/J44</f>
        <v>104491.2</v>
      </c>
      <c r="M44" s="325"/>
      <c r="N44" s="325"/>
    </row>
    <row r="45" spans="1:14" ht="15.75">
      <c r="A45" s="328" t="s">
        <v>376</v>
      </c>
      <c r="B45" s="319"/>
      <c r="C45" s="319"/>
      <c r="D45" s="319"/>
      <c r="E45" s="246">
        <v>1</v>
      </c>
      <c r="F45" s="320">
        <v>133333</v>
      </c>
      <c r="G45" s="321"/>
      <c r="H45" s="248">
        <v>2.2000000000000002</v>
      </c>
      <c r="I45" s="249">
        <f t="shared" ref="I45:I50" si="0">H45*F45</f>
        <v>293332.60000000003</v>
      </c>
      <c r="J45" s="322">
        <v>7</v>
      </c>
      <c r="K45" s="323"/>
      <c r="L45" s="324">
        <f>(E45*I45)/J45</f>
        <v>41904.657142857148</v>
      </c>
      <c r="M45" s="325"/>
      <c r="N45" s="325"/>
    </row>
    <row r="46" spans="1:14" ht="15.75">
      <c r="A46" s="318" t="s">
        <v>377</v>
      </c>
      <c r="B46" s="319"/>
      <c r="C46" s="319"/>
      <c r="D46" s="319"/>
      <c r="E46" s="246">
        <v>1</v>
      </c>
      <c r="F46" s="320">
        <f>5000000/30</f>
        <v>166666.66666666666</v>
      </c>
      <c r="G46" s="321"/>
      <c r="H46" s="248">
        <v>2.2000000000000002</v>
      </c>
      <c r="I46" s="249">
        <f t="shared" si="0"/>
        <v>366666.66666666669</v>
      </c>
      <c r="J46" s="322">
        <v>7</v>
      </c>
      <c r="K46" s="323"/>
      <c r="L46" s="324">
        <f>(E46*I46)/J46</f>
        <v>52380.952380952382</v>
      </c>
      <c r="M46" s="325"/>
      <c r="N46" s="325"/>
    </row>
    <row r="47" spans="1:14" ht="15.75">
      <c r="A47" s="318" t="s">
        <v>346</v>
      </c>
      <c r="B47" s="319"/>
      <c r="C47" s="319"/>
      <c r="D47" s="319"/>
      <c r="E47" s="246"/>
      <c r="F47" s="320"/>
      <c r="G47" s="321"/>
      <c r="H47" s="248">
        <v>2.2000000000000002</v>
      </c>
      <c r="I47" s="249">
        <f t="shared" si="0"/>
        <v>0</v>
      </c>
      <c r="J47" s="322"/>
      <c r="K47" s="323"/>
      <c r="L47" s="324"/>
      <c r="M47" s="325"/>
      <c r="N47" s="325"/>
    </row>
    <row r="48" spans="1:14" ht="15.75">
      <c r="A48" s="318" t="s">
        <v>346</v>
      </c>
      <c r="B48" s="319"/>
      <c r="C48" s="319"/>
      <c r="D48" s="319"/>
      <c r="E48" s="246"/>
      <c r="F48" s="320"/>
      <c r="G48" s="321"/>
      <c r="H48" s="248">
        <v>2.2000000000000002</v>
      </c>
      <c r="I48" s="249">
        <f t="shared" si="0"/>
        <v>0</v>
      </c>
      <c r="J48" s="322"/>
      <c r="K48" s="323"/>
      <c r="L48" s="324"/>
      <c r="M48" s="325"/>
      <c r="N48" s="325"/>
    </row>
    <row r="49" spans="1:14" ht="15.75">
      <c r="A49" s="318" t="s">
        <v>346</v>
      </c>
      <c r="B49" s="319"/>
      <c r="C49" s="319"/>
      <c r="D49" s="319"/>
      <c r="E49" s="246"/>
      <c r="F49" s="320"/>
      <c r="G49" s="321"/>
      <c r="H49" s="248">
        <v>2.2000000000000002</v>
      </c>
      <c r="I49" s="249">
        <f t="shared" si="0"/>
        <v>0</v>
      </c>
      <c r="J49" s="322"/>
      <c r="K49" s="323"/>
      <c r="L49" s="324"/>
      <c r="M49" s="325"/>
      <c r="N49" s="325"/>
    </row>
    <row r="50" spans="1:14" ht="15.75">
      <c r="A50" s="318" t="s">
        <v>346</v>
      </c>
      <c r="B50" s="319"/>
      <c r="C50" s="319"/>
      <c r="D50" s="319"/>
      <c r="E50" s="246"/>
      <c r="F50" s="320"/>
      <c r="G50" s="321"/>
      <c r="H50" s="248">
        <v>2.2000000000000002</v>
      </c>
      <c r="I50" s="249">
        <f t="shared" si="0"/>
        <v>0</v>
      </c>
      <c r="J50" s="322"/>
      <c r="K50" s="323"/>
      <c r="L50" s="324"/>
      <c r="M50" s="325"/>
      <c r="N50" s="325"/>
    </row>
    <row r="51" spans="1:14" ht="15.75">
      <c r="A51" s="326" t="s">
        <v>347</v>
      </c>
      <c r="B51" s="326"/>
      <c r="C51" s="326"/>
      <c r="D51" s="326"/>
      <c r="E51" s="326"/>
      <c r="F51" s="326"/>
      <c r="G51" s="326"/>
      <c r="H51" s="326"/>
      <c r="I51" s="326"/>
      <c r="J51" s="326"/>
      <c r="K51" s="326"/>
      <c r="L51" s="327">
        <f>SUM(L44:N50)</f>
        <v>198776.80952380953</v>
      </c>
      <c r="M51" s="327"/>
      <c r="N51" s="327"/>
    </row>
    <row r="52" spans="1:14" ht="27.6" customHeight="1">
      <c r="A52" s="314" t="s">
        <v>361</v>
      </c>
      <c r="B52" s="315"/>
      <c r="C52" s="315"/>
      <c r="D52" s="315"/>
      <c r="E52" s="315"/>
      <c r="F52" s="315"/>
      <c r="G52" s="315"/>
      <c r="H52" s="315"/>
      <c r="I52" s="315"/>
      <c r="J52" s="315"/>
      <c r="K52" s="316"/>
      <c r="L52" s="250">
        <f>L51+L40+L34+L23</f>
        <v>336318.47619047615</v>
      </c>
      <c r="M52" s="251"/>
      <c r="N52" s="252"/>
    </row>
    <row r="53" spans="1:14">
      <c r="A53" s="317" t="s">
        <v>362</v>
      </c>
      <c r="B53" s="317"/>
      <c r="C53" s="317"/>
      <c r="D53" s="317"/>
      <c r="E53" s="317"/>
      <c r="F53" s="317"/>
      <c r="G53" s="317"/>
      <c r="H53" s="317"/>
      <c r="I53" s="317"/>
      <c r="J53" s="317"/>
      <c r="K53" s="317"/>
      <c r="L53" s="317"/>
      <c r="M53" s="317"/>
      <c r="N53" s="317"/>
    </row>
    <row r="54" spans="1:14" ht="15.6" customHeight="1">
      <c r="A54" s="317"/>
      <c r="B54" s="317"/>
      <c r="C54" s="317"/>
      <c r="D54" s="317"/>
      <c r="E54" s="317"/>
      <c r="F54" s="317"/>
      <c r="G54" s="317"/>
      <c r="H54" s="317"/>
      <c r="I54" s="317"/>
      <c r="J54" s="317"/>
      <c r="K54" s="317"/>
      <c r="L54" s="317"/>
      <c r="M54" s="317"/>
      <c r="N54" s="317"/>
    </row>
    <row r="55" spans="1:14" ht="15.6" customHeight="1">
      <c r="A55" s="317"/>
      <c r="B55" s="317"/>
      <c r="C55" s="317"/>
      <c r="D55" s="317"/>
      <c r="E55" s="317"/>
      <c r="F55" s="317"/>
      <c r="G55" s="317"/>
      <c r="H55" s="317"/>
      <c r="I55" s="317"/>
      <c r="J55" s="317"/>
      <c r="K55" s="317"/>
      <c r="L55" s="317"/>
      <c r="M55" s="317"/>
      <c r="N55" s="317"/>
    </row>
    <row r="56" spans="1:14" ht="15.6" customHeight="1">
      <c r="A56" s="253"/>
      <c r="B56" s="253"/>
      <c r="C56" s="253"/>
      <c r="D56" s="253"/>
      <c r="E56" s="253"/>
      <c r="F56" s="253"/>
      <c r="G56" s="253"/>
      <c r="H56" s="253"/>
      <c r="I56" s="253"/>
      <c r="J56" s="253"/>
      <c r="K56" s="253"/>
      <c r="L56" s="253"/>
      <c r="M56" s="253"/>
      <c r="N56" s="253"/>
    </row>
    <row r="57" spans="1:14" ht="15.75">
      <c r="A57" s="253"/>
      <c r="B57" s="253"/>
      <c r="C57" s="253"/>
      <c r="D57" s="253"/>
      <c r="E57" s="253"/>
      <c r="F57" s="253"/>
      <c r="G57" s="253"/>
      <c r="H57" s="253"/>
      <c r="I57" s="253"/>
      <c r="J57" s="253"/>
      <c r="K57" s="253"/>
      <c r="L57" s="253"/>
      <c r="M57" s="253"/>
      <c r="N57" s="253"/>
    </row>
    <row r="58" spans="1:14" ht="15.75">
      <c r="A58" s="253"/>
      <c r="B58" s="253"/>
      <c r="C58" s="253"/>
      <c r="D58" s="253"/>
      <c r="E58" s="253"/>
      <c r="F58" s="253"/>
      <c r="G58" s="253"/>
      <c r="H58" s="253"/>
      <c r="I58" s="253"/>
      <c r="J58" s="253"/>
      <c r="K58" s="253"/>
      <c r="L58" s="253"/>
      <c r="M58" s="253"/>
      <c r="N58" s="253"/>
    </row>
    <row r="59" spans="1:14" ht="15.75">
      <c r="A59" s="253"/>
      <c r="B59" s="253"/>
      <c r="C59" s="253"/>
      <c r="D59" s="253"/>
      <c r="E59" s="253"/>
      <c r="F59" s="253"/>
      <c r="G59" s="253"/>
      <c r="H59" s="253"/>
      <c r="I59" s="253"/>
      <c r="J59" s="253"/>
      <c r="K59" s="253"/>
      <c r="L59" s="253"/>
      <c r="M59" s="253"/>
      <c r="N59" s="253"/>
    </row>
    <row r="60" spans="1:14" ht="15.75">
      <c r="A60" s="253"/>
      <c r="B60" s="253"/>
      <c r="C60" s="253"/>
      <c r="D60" s="253"/>
      <c r="E60" s="253"/>
      <c r="F60" s="253"/>
      <c r="G60" s="253"/>
      <c r="H60" s="253"/>
      <c r="I60" s="253"/>
      <c r="J60" s="253"/>
      <c r="K60" s="253"/>
      <c r="L60" s="253"/>
      <c r="M60" s="253"/>
      <c r="N60" s="253"/>
    </row>
    <row r="61" spans="1:14" ht="15.75">
      <c r="A61" s="253"/>
      <c r="B61" s="253"/>
      <c r="C61" s="253"/>
      <c r="D61" s="253"/>
      <c r="E61" s="253"/>
      <c r="F61" s="253"/>
      <c r="G61" s="253"/>
      <c r="H61" s="253"/>
      <c r="I61" s="253"/>
      <c r="J61" s="253"/>
      <c r="K61" s="253"/>
      <c r="L61" s="253"/>
      <c r="M61" s="253"/>
      <c r="N61" s="253"/>
    </row>
    <row r="62" spans="1:14" ht="15.75">
      <c r="A62" s="253"/>
      <c r="B62" s="253"/>
      <c r="C62" s="253"/>
      <c r="D62" s="253"/>
      <c r="E62" s="253"/>
      <c r="F62" s="253"/>
      <c r="G62" s="253"/>
      <c r="H62" s="253"/>
      <c r="I62" s="253"/>
      <c r="J62" s="253"/>
      <c r="K62" s="253"/>
      <c r="L62" s="253"/>
      <c r="M62" s="253"/>
      <c r="N62" s="253"/>
    </row>
    <row r="63" spans="1:14" ht="15.75">
      <c r="A63" s="253"/>
      <c r="B63" s="253"/>
      <c r="C63" s="253"/>
      <c r="D63" s="253"/>
      <c r="E63" s="253"/>
      <c r="F63" s="253"/>
      <c r="G63" s="253"/>
      <c r="H63" s="253"/>
      <c r="I63" s="253"/>
      <c r="J63" s="253"/>
      <c r="K63" s="253"/>
      <c r="L63" s="253"/>
      <c r="M63" s="253"/>
      <c r="N63" s="253"/>
    </row>
    <row r="64" spans="1:14" ht="15.75">
      <c r="A64" s="253"/>
      <c r="B64" s="253"/>
      <c r="C64" s="253"/>
      <c r="D64" s="253"/>
      <c r="E64" s="253"/>
      <c r="F64" s="253"/>
      <c r="G64" s="253"/>
      <c r="H64" s="253"/>
      <c r="I64" s="253"/>
      <c r="J64" s="253"/>
      <c r="K64" s="253"/>
      <c r="L64" s="253"/>
      <c r="M64" s="253"/>
      <c r="N64" s="253"/>
    </row>
    <row r="65" spans="1:14" ht="15.75">
      <c r="A65" s="253"/>
      <c r="B65" s="253"/>
      <c r="C65" s="253"/>
      <c r="D65" s="253"/>
      <c r="E65" s="253"/>
      <c r="F65" s="253"/>
      <c r="G65" s="253"/>
      <c r="H65" s="253"/>
      <c r="I65" s="253"/>
      <c r="J65" s="253"/>
      <c r="K65" s="253"/>
      <c r="L65" s="253"/>
      <c r="M65" s="253"/>
      <c r="N65" s="253"/>
    </row>
    <row r="66" spans="1:14" ht="15.75">
      <c r="A66" s="253"/>
      <c r="B66" s="253"/>
      <c r="C66" s="253"/>
      <c r="D66" s="253"/>
      <c r="E66" s="253"/>
      <c r="F66" s="253"/>
      <c r="G66" s="253"/>
      <c r="H66" s="253"/>
      <c r="I66" s="253"/>
      <c r="J66" s="253"/>
      <c r="K66" s="253"/>
      <c r="L66" s="253"/>
      <c r="M66" s="253"/>
      <c r="N66" s="253"/>
    </row>
    <row r="67" spans="1:14" ht="15.75">
      <c r="A67" s="253"/>
      <c r="B67" s="253"/>
      <c r="C67" s="253"/>
      <c r="D67" s="253"/>
      <c r="E67" s="253"/>
      <c r="F67" s="253"/>
      <c r="G67" s="253"/>
      <c r="H67" s="253"/>
      <c r="I67" s="253"/>
      <c r="J67" s="253"/>
      <c r="K67" s="253"/>
      <c r="L67" s="253"/>
      <c r="M67" s="253"/>
      <c r="N67" s="253"/>
    </row>
    <row r="68" spans="1:14" ht="15.75">
      <c r="A68" s="253"/>
      <c r="B68" s="253"/>
      <c r="C68" s="253"/>
      <c r="D68" s="253"/>
      <c r="E68" s="253"/>
      <c r="F68" s="253"/>
      <c r="G68" s="253"/>
      <c r="H68" s="253"/>
      <c r="I68" s="253"/>
      <c r="J68" s="253"/>
      <c r="K68" s="253"/>
      <c r="L68" s="253"/>
      <c r="M68" s="253"/>
      <c r="N68" s="253"/>
    </row>
    <row r="69" spans="1:14" ht="15.75">
      <c r="A69" s="253"/>
      <c r="B69" s="253"/>
      <c r="C69" s="253"/>
      <c r="D69" s="253"/>
      <c r="E69" s="253"/>
      <c r="F69" s="253"/>
      <c r="G69" s="253"/>
      <c r="H69" s="253"/>
      <c r="I69" s="253"/>
      <c r="J69" s="253"/>
      <c r="K69" s="253"/>
      <c r="L69" s="253"/>
      <c r="M69" s="253"/>
      <c r="N69" s="253"/>
    </row>
    <row r="70" spans="1:14" ht="15.75">
      <c r="A70" s="253"/>
      <c r="B70" s="253"/>
      <c r="C70" s="253"/>
      <c r="D70" s="253"/>
      <c r="E70" s="253"/>
      <c r="F70" s="253"/>
      <c r="G70" s="253"/>
      <c r="H70" s="253"/>
      <c r="I70" s="253"/>
      <c r="J70" s="253"/>
      <c r="K70" s="253"/>
      <c r="L70" s="253"/>
      <c r="M70" s="253"/>
      <c r="N70" s="253"/>
    </row>
    <row r="71" spans="1:14" ht="15.75">
      <c r="A71" s="253"/>
      <c r="B71" s="253"/>
      <c r="C71" s="253"/>
      <c r="D71" s="253"/>
      <c r="E71" s="253"/>
      <c r="F71" s="253"/>
      <c r="G71" s="253"/>
      <c r="H71" s="253"/>
      <c r="I71" s="253"/>
      <c r="J71" s="253"/>
      <c r="K71" s="253"/>
      <c r="L71" s="253"/>
      <c r="M71" s="253"/>
      <c r="N71" s="253"/>
    </row>
    <row r="72" spans="1:14" ht="15.75">
      <c r="A72" s="253"/>
      <c r="B72" s="253"/>
      <c r="C72" s="253"/>
      <c r="D72" s="253"/>
      <c r="E72" s="253"/>
      <c r="F72" s="253"/>
      <c r="G72" s="253"/>
      <c r="H72" s="253"/>
      <c r="I72" s="253"/>
      <c r="J72" s="253"/>
      <c r="K72" s="253"/>
      <c r="L72" s="253"/>
      <c r="M72" s="253"/>
      <c r="N72" s="253"/>
    </row>
    <row r="73" spans="1:14" ht="15.75">
      <c r="A73" s="253"/>
      <c r="B73" s="253"/>
      <c r="C73" s="253"/>
      <c r="D73" s="253"/>
      <c r="E73" s="253"/>
      <c r="F73" s="253"/>
      <c r="G73" s="253"/>
      <c r="H73" s="253"/>
      <c r="I73" s="253"/>
      <c r="J73" s="253"/>
      <c r="K73" s="253"/>
      <c r="L73" s="253"/>
      <c r="M73" s="253"/>
      <c r="N73" s="253"/>
    </row>
    <row r="74" spans="1:14" ht="15.75">
      <c r="A74" s="253"/>
      <c r="B74" s="253"/>
      <c r="C74" s="253"/>
      <c r="D74" s="253"/>
      <c r="E74" s="253"/>
      <c r="F74" s="253"/>
      <c r="G74" s="253"/>
      <c r="H74" s="253"/>
      <c r="I74" s="253"/>
      <c r="J74" s="253"/>
      <c r="K74" s="253"/>
      <c r="L74" s="253"/>
      <c r="M74" s="253"/>
      <c r="N74" s="253"/>
    </row>
    <row r="75" spans="1:14" ht="15.75">
      <c r="A75" s="253"/>
      <c r="B75" s="253"/>
      <c r="C75" s="253"/>
      <c r="D75" s="253"/>
      <c r="E75" s="253"/>
      <c r="F75" s="253"/>
      <c r="G75" s="253"/>
      <c r="H75" s="253"/>
      <c r="I75" s="253"/>
      <c r="J75" s="253"/>
      <c r="K75" s="253"/>
      <c r="L75" s="253"/>
      <c r="M75" s="253"/>
      <c r="N75" s="253"/>
    </row>
    <row r="76" spans="1:14" ht="15.75">
      <c r="A76" s="253"/>
      <c r="B76" s="253"/>
      <c r="C76" s="253"/>
      <c r="D76" s="253"/>
      <c r="E76" s="253"/>
      <c r="F76" s="253"/>
      <c r="G76" s="253"/>
      <c r="H76" s="253"/>
      <c r="I76" s="253"/>
      <c r="J76" s="253"/>
      <c r="K76" s="253"/>
      <c r="L76" s="253"/>
      <c r="M76" s="253"/>
      <c r="N76" s="253"/>
    </row>
    <row r="77" spans="1:14" ht="15.75">
      <c r="A77" s="253"/>
      <c r="B77" s="253"/>
      <c r="C77" s="253"/>
      <c r="D77" s="253"/>
      <c r="E77" s="253"/>
      <c r="F77" s="253"/>
      <c r="G77" s="253"/>
      <c r="H77" s="253"/>
      <c r="I77" s="253"/>
      <c r="J77" s="253"/>
      <c r="K77" s="253"/>
      <c r="L77" s="253"/>
      <c r="M77" s="253"/>
      <c r="N77" s="253"/>
    </row>
    <row r="78" spans="1:14" ht="15.75">
      <c r="A78" s="253"/>
      <c r="B78" s="253"/>
      <c r="C78" s="253"/>
      <c r="D78" s="253"/>
      <c r="E78" s="253"/>
      <c r="F78" s="253"/>
      <c r="G78" s="253"/>
      <c r="H78" s="253"/>
      <c r="I78" s="253"/>
      <c r="J78" s="253"/>
      <c r="K78" s="253"/>
      <c r="L78" s="253"/>
      <c r="M78" s="253"/>
      <c r="N78" s="253"/>
    </row>
    <row r="79" spans="1:14" ht="15.75">
      <c r="A79" s="253"/>
      <c r="B79" s="253"/>
      <c r="C79" s="253"/>
      <c r="D79" s="253"/>
      <c r="E79" s="253"/>
      <c r="F79" s="253"/>
      <c r="G79" s="253"/>
      <c r="H79" s="253"/>
      <c r="I79" s="253"/>
      <c r="J79" s="253"/>
      <c r="K79" s="253"/>
      <c r="L79" s="253"/>
      <c r="M79" s="253"/>
      <c r="N79" s="253"/>
    </row>
    <row r="80" spans="1:14" ht="15.75">
      <c r="A80" s="253"/>
      <c r="B80" s="253"/>
      <c r="C80" s="253"/>
      <c r="D80" s="253"/>
      <c r="E80" s="253"/>
      <c r="F80" s="253"/>
      <c r="G80" s="253"/>
      <c r="H80" s="253"/>
      <c r="I80" s="253"/>
      <c r="J80" s="253"/>
      <c r="K80" s="253"/>
      <c r="L80" s="253"/>
      <c r="M80" s="253"/>
      <c r="N80" s="253"/>
    </row>
    <row r="81" spans="1:14" ht="15.75">
      <c r="A81" s="253"/>
      <c r="B81" s="253"/>
      <c r="C81" s="253"/>
      <c r="D81" s="253"/>
      <c r="E81" s="253"/>
      <c r="F81" s="253"/>
      <c r="G81" s="253"/>
      <c r="H81" s="253"/>
      <c r="I81" s="253"/>
      <c r="J81" s="253"/>
      <c r="K81" s="253"/>
      <c r="L81" s="253"/>
      <c r="M81" s="253"/>
      <c r="N81" s="253"/>
    </row>
    <row r="82" spans="1:14" ht="15.75">
      <c r="A82" s="253"/>
      <c r="B82" s="253"/>
      <c r="C82" s="253"/>
      <c r="D82" s="253"/>
      <c r="E82" s="253"/>
      <c r="F82" s="253"/>
      <c r="G82" s="253"/>
      <c r="H82" s="253"/>
      <c r="I82" s="253"/>
      <c r="J82" s="253"/>
      <c r="K82" s="253"/>
      <c r="L82" s="253"/>
      <c r="M82" s="253"/>
      <c r="N82" s="253"/>
    </row>
    <row r="83" spans="1:14" ht="15.75">
      <c r="A83" s="253"/>
      <c r="B83" s="253"/>
      <c r="C83" s="253"/>
      <c r="D83" s="253"/>
      <c r="E83" s="253"/>
      <c r="F83" s="253"/>
      <c r="G83" s="253"/>
      <c r="H83" s="253"/>
      <c r="I83" s="253"/>
      <c r="J83" s="253"/>
      <c r="K83" s="253"/>
      <c r="L83" s="253"/>
      <c r="M83" s="253"/>
      <c r="N83" s="253"/>
    </row>
    <row r="84" spans="1:14" ht="15.75">
      <c r="A84" s="253"/>
      <c r="B84" s="253"/>
      <c r="C84" s="253"/>
      <c r="D84" s="253"/>
      <c r="E84" s="253"/>
      <c r="F84" s="253"/>
      <c r="G84" s="253"/>
      <c r="H84" s="253"/>
      <c r="I84" s="253"/>
      <c r="J84" s="253"/>
      <c r="K84" s="253"/>
      <c r="L84" s="253"/>
      <c r="M84" s="253"/>
      <c r="N84" s="253"/>
    </row>
    <row r="85" spans="1:14" ht="15.75">
      <c r="A85" s="253"/>
      <c r="B85" s="253"/>
      <c r="C85" s="253"/>
      <c r="D85" s="253"/>
      <c r="E85" s="253"/>
      <c r="F85" s="253"/>
      <c r="G85" s="253"/>
      <c r="H85" s="253"/>
      <c r="I85" s="253"/>
      <c r="J85" s="253"/>
      <c r="K85" s="253"/>
      <c r="L85" s="253"/>
      <c r="M85" s="253"/>
      <c r="N85" s="253"/>
    </row>
    <row r="86" spans="1:14" ht="15.75">
      <c r="A86" s="253"/>
      <c r="B86" s="253"/>
      <c r="C86" s="253"/>
      <c r="D86" s="253"/>
      <c r="E86" s="253"/>
      <c r="F86" s="253"/>
      <c r="G86" s="253"/>
      <c r="H86" s="253"/>
      <c r="I86" s="253"/>
      <c r="J86" s="253"/>
      <c r="K86" s="253"/>
      <c r="L86" s="253"/>
      <c r="M86" s="253"/>
      <c r="N86" s="253"/>
    </row>
    <row r="87" spans="1:14" ht="15.75">
      <c r="A87" s="253"/>
      <c r="B87" s="253"/>
      <c r="C87" s="253"/>
      <c r="D87" s="253"/>
      <c r="E87" s="253"/>
      <c r="F87" s="253"/>
      <c r="G87" s="253"/>
      <c r="H87" s="253"/>
      <c r="I87" s="253"/>
      <c r="J87" s="253"/>
      <c r="K87" s="253"/>
      <c r="L87" s="253"/>
      <c r="M87" s="253"/>
      <c r="N87" s="253"/>
    </row>
    <row r="88" spans="1:14" ht="15.75">
      <c r="A88" s="253"/>
      <c r="B88" s="253"/>
      <c r="C88" s="253"/>
      <c r="D88" s="253"/>
      <c r="E88" s="253"/>
      <c r="F88" s="253"/>
      <c r="G88" s="253"/>
      <c r="H88" s="253"/>
      <c r="I88" s="253"/>
      <c r="J88" s="253"/>
      <c r="K88" s="253"/>
      <c r="L88" s="253"/>
      <c r="M88" s="253"/>
      <c r="N88" s="253"/>
    </row>
    <row r="89" spans="1:14" ht="15.75">
      <c r="A89" s="253"/>
      <c r="B89" s="253"/>
      <c r="C89" s="253"/>
      <c r="D89" s="253"/>
      <c r="E89" s="253"/>
      <c r="F89" s="253"/>
      <c r="G89" s="253"/>
      <c r="H89" s="253"/>
      <c r="I89" s="253"/>
      <c r="J89" s="253"/>
      <c r="K89" s="253"/>
      <c r="L89" s="253"/>
      <c r="M89" s="253"/>
      <c r="N89" s="253"/>
    </row>
    <row r="90" spans="1:14" ht="15.75">
      <c r="A90" s="253"/>
      <c r="B90" s="253"/>
      <c r="C90" s="253"/>
      <c r="D90" s="253"/>
      <c r="E90" s="253"/>
      <c r="F90" s="253"/>
      <c r="G90" s="253"/>
      <c r="H90" s="253"/>
      <c r="I90" s="253"/>
      <c r="J90" s="253"/>
      <c r="K90" s="253"/>
      <c r="L90" s="253"/>
      <c r="M90" s="253"/>
      <c r="N90" s="253"/>
    </row>
    <row r="91" spans="1:14" ht="15.75">
      <c r="A91" s="253"/>
      <c r="B91" s="253"/>
      <c r="C91" s="253"/>
      <c r="D91" s="253"/>
      <c r="E91" s="253"/>
      <c r="F91" s="253"/>
      <c r="G91" s="253"/>
      <c r="H91" s="253"/>
      <c r="I91" s="253"/>
      <c r="J91" s="253"/>
      <c r="K91" s="253"/>
      <c r="L91" s="253"/>
      <c r="M91" s="253"/>
      <c r="N91" s="253"/>
    </row>
    <row r="92" spans="1:14" ht="15.75">
      <c r="A92" s="253"/>
      <c r="B92" s="253"/>
      <c r="C92" s="253"/>
      <c r="D92" s="253"/>
      <c r="E92" s="253"/>
      <c r="F92" s="253"/>
      <c r="G92" s="253"/>
      <c r="H92" s="253"/>
      <c r="I92" s="253"/>
      <c r="J92" s="253"/>
      <c r="K92" s="253"/>
      <c r="L92" s="253"/>
      <c r="M92" s="253"/>
      <c r="N92" s="253"/>
    </row>
    <row r="93" spans="1:14" ht="15.75">
      <c r="A93" s="253"/>
      <c r="B93" s="253"/>
      <c r="C93" s="253"/>
      <c r="D93" s="253"/>
      <c r="E93" s="253"/>
      <c r="F93" s="253"/>
      <c r="G93" s="253"/>
      <c r="H93" s="253"/>
      <c r="I93" s="253"/>
      <c r="J93" s="253"/>
      <c r="K93" s="253"/>
      <c r="L93" s="253"/>
      <c r="M93" s="253"/>
      <c r="N93" s="253"/>
    </row>
    <row r="94" spans="1:14" ht="15.75">
      <c r="A94" s="253"/>
      <c r="B94" s="253"/>
      <c r="C94" s="253"/>
      <c r="D94" s="253"/>
      <c r="E94" s="253"/>
      <c r="F94" s="253"/>
      <c r="G94" s="253"/>
      <c r="H94" s="253"/>
      <c r="I94" s="253"/>
      <c r="J94" s="253"/>
      <c r="K94" s="253"/>
      <c r="L94" s="253"/>
      <c r="M94" s="253"/>
      <c r="N94" s="253"/>
    </row>
    <row r="95" spans="1:14" ht="15.75">
      <c r="A95" s="253"/>
      <c r="B95" s="253"/>
      <c r="C95" s="253"/>
      <c r="D95" s="253"/>
      <c r="E95" s="253"/>
      <c r="F95" s="253"/>
      <c r="G95" s="253"/>
      <c r="H95" s="253"/>
      <c r="I95" s="253"/>
      <c r="J95" s="253"/>
      <c r="K95" s="253"/>
      <c r="L95" s="253"/>
      <c r="M95" s="253"/>
      <c r="N95" s="253"/>
    </row>
    <row r="96" spans="1:14" ht="15.75">
      <c r="A96" s="253"/>
      <c r="B96" s="253"/>
      <c r="C96" s="253"/>
      <c r="D96" s="253"/>
      <c r="E96" s="253"/>
      <c r="F96" s="253"/>
      <c r="G96" s="253"/>
      <c r="H96" s="253"/>
      <c r="I96" s="253"/>
      <c r="J96" s="253"/>
      <c r="K96" s="253"/>
      <c r="L96" s="253"/>
      <c r="M96" s="253"/>
      <c r="N96" s="253"/>
    </row>
    <row r="97" spans="1:14" ht="15.75">
      <c r="A97" s="253"/>
      <c r="B97" s="253"/>
      <c r="C97" s="253"/>
      <c r="D97" s="253"/>
      <c r="E97" s="253"/>
      <c r="F97" s="253"/>
      <c r="G97" s="253"/>
      <c r="H97" s="253"/>
      <c r="I97" s="253"/>
      <c r="J97" s="253"/>
      <c r="K97" s="253"/>
      <c r="L97" s="253"/>
      <c r="M97" s="253"/>
      <c r="N97" s="253"/>
    </row>
    <row r="98" spans="1:14" ht="15.75">
      <c r="A98" s="253"/>
      <c r="B98" s="253"/>
      <c r="C98" s="253"/>
      <c r="D98" s="253"/>
      <c r="E98" s="253"/>
      <c r="F98" s="253"/>
      <c r="G98" s="253"/>
      <c r="H98" s="253"/>
      <c r="I98" s="253"/>
      <c r="J98" s="253"/>
      <c r="K98" s="253"/>
      <c r="L98" s="253"/>
      <c r="M98" s="253"/>
      <c r="N98" s="253"/>
    </row>
    <row r="99" spans="1:14" ht="15.75">
      <c r="A99" s="253"/>
      <c r="B99" s="253"/>
      <c r="C99" s="253"/>
      <c r="D99" s="253"/>
      <c r="E99" s="253"/>
      <c r="F99" s="253"/>
      <c r="G99" s="253"/>
      <c r="H99" s="253"/>
      <c r="I99" s="253"/>
      <c r="J99" s="253"/>
      <c r="K99" s="253"/>
      <c r="L99" s="253"/>
      <c r="M99" s="253"/>
      <c r="N99" s="253"/>
    </row>
    <row r="100" spans="1:14" ht="15.75">
      <c r="A100" s="253"/>
      <c r="B100" s="253"/>
      <c r="C100" s="253"/>
      <c r="D100" s="253"/>
      <c r="E100" s="253"/>
      <c r="F100" s="253"/>
      <c r="G100" s="253"/>
      <c r="H100" s="253"/>
      <c r="I100" s="253"/>
      <c r="J100" s="253"/>
      <c r="K100" s="253"/>
      <c r="L100" s="253"/>
      <c r="M100" s="253"/>
      <c r="N100" s="253"/>
    </row>
    <row r="101" spans="1:14" ht="15.75">
      <c r="A101" s="253"/>
      <c r="B101" s="253"/>
      <c r="C101" s="253"/>
      <c r="D101" s="253"/>
      <c r="E101" s="253"/>
      <c r="F101" s="253"/>
      <c r="G101" s="253"/>
      <c r="H101" s="253"/>
      <c r="I101" s="253"/>
      <c r="J101" s="253"/>
      <c r="K101" s="253"/>
      <c r="L101" s="253"/>
      <c r="M101" s="253"/>
      <c r="N101" s="253"/>
    </row>
    <row r="102" spans="1:14" ht="15.75">
      <c r="A102" s="253"/>
      <c r="B102" s="253"/>
      <c r="C102" s="253"/>
      <c r="D102" s="253"/>
      <c r="E102" s="253"/>
      <c r="F102" s="253"/>
      <c r="G102" s="253"/>
      <c r="H102" s="253"/>
      <c r="I102" s="253"/>
      <c r="J102" s="253"/>
      <c r="K102" s="253"/>
      <c r="L102" s="253"/>
      <c r="M102" s="253"/>
      <c r="N102" s="253"/>
    </row>
    <row r="103" spans="1:14" ht="15.75">
      <c r="A103" s="253"/>
      <c r="B103" s="253"/>
      <c r="C103" s="253"/>
      <c r="D103" s="253"/>
      <c r="E103" s="253"/>
      <c r="F103" s="253"/>
      <c r="G103" s="253"/>
      <c r="H103" s="253"/>
      <c r="I103" s="253"/>
      <c r="J103" s="253"/>
      <c r="K103" s="253"/>
      <c r="L103" s="253"/>
      <c r="M103" s="253"/>
      <c r="N103" s="253"/>
    </row>
    <row r="104" spans="1:14" ht="15.75">
      <c r="A104" s="253"/>
      <c r="B104" s="253"/>
      <c r="C104" s="253"/>
      <c r="D104" s="253"/>
      <c r="E104" s="253"/>
      <c r="F104" s="253"/>
      <c r="G104" s="253"/>
      <c r="H104" s="253"/>
      <c r="I104" s="253"/>
      <c r="J104" s="253"/>
      <c r="K104" s="253"/>
      <c r="L104" s="253"/>
      <c r="M104" s="253"/>
      <c r="N104" s="253"/>
    </row>
    <row r="105" spans="1:14" ht="15.75">
      <c r="A105" s="253"/>
      <c r="B105" s="253"/>
      <c r="C105" s="253"/>
      <c r="D105" s="253"/>
      <c r="E105" s="253"/>
      <c r="F105" s="253"/>
      <c r="G105" s="253"/>
      <c r="H105" s="253"/>
      <c r="I105" s="253"/>
      <c r="J105" s="253"/>
      <c r="K105" s="253"/>
      <c r="L105" s="253"/>
      <c r="M105" s="253"/>
      <c r="N105" s="253"/>
    </row>
    <row r="106" spans="1:14" ht="15.75">
      <c r="A106" s="253"/>
      <c r="B106" s="253"/>
      <c r="C106" s="253"/>
      <c r="D106" s="253"/>
      <c r="E106" s="253"/>
      <c r="F106" s="253"/>
      <c r="G106" s="253"/>
      <c r="H106" s="253"/>
      <c r="I106" s="253"/>
      <c r="J106" s="253"/>
      <c r="K106" s="253"/>
      <c r="L106" s="253"/>
      <c r="M106" s="253"/>
      <c r="N106" s="253"/>
    </row>
    <row r="107" spans="1:14" ht="15.75">
      <c r="A107" s="253"/>
      <c r="B107" s="253"/>
      <c r="C107" s="253"/>
      <c r="D107" s="253"/>
      <c r="E107" s="253"/>
      <c r="F107" s="253"/>
      <c r="G107" s="253"/>
      <c r="H107" s="253"/>
      <c r="I107" s="253"/>
      <c r="J107" s="253"/>
      <c r="K107" s="253"/>
      <c r="L107" s="253"/>
      <c r="M107" s="253"/>
      <c r="N107" s="253"/>
    </row>
    <row r="108" spans="1:14" ht="15.75">
      <c r="A108" s="253"/>
      <c r="B108" s="253"/>
      <c r="C108" s="253"/>
      <c r="D108" s="253"/>
      <c r="E108" s="253"/>
      <c r="F108" s="253"/>
      <c r="G108" s="253"/>
      <c r="H108" s="253"/>
      <c r="I108" s="253"/>
      <c r="J108" s="253"/>
      <c r="K108" s="253"/>
      <c r="L108" s="253"/>
      <c r="M108" s="253"/>
      <c r="N108" s="253"/>
    </row>
    <row r="109" spans="1:14" ht="15.75">
      <c r="A109" s="253"/>
      <c r="B109" s="253"/>
      <c r="C109" s="253"/>
      <c r="D109" s="253"/>
      <c r="E109" s="253"/>
      <c r="F109" s="253"/>
      <c r="G109" s="253"/>
      <c r="H109" s="253"/>
      <c r="I109" s="253"/>
      <c r="J109" s="253"/>
      <c r="K109" s="253"/>
      <c r="L109" s="253"/>
      <c r="M109" s="253"/>
      <c r="N109" s="253"/>
    </row>
    <row r="110" spans="1:14" ht="15.75">
      <c r="A110" s="253"/>
      <c r="B110" s="253"/>
      <c r="C110" s="253"/>
      <c r="D110" s="253"/>
      <c r="E110" s="253"/>
      <c r="F110" s="253"/>
      <c r="G110" s="253"/>
      <c r="H110" s="253"/>
      <c r="I110" s="253"/>
      <c r="J110" s="253"/>
      <c r="K110" s="253"/>
      <c r="L110" s="253"/>
      <c r="M110" s="253"/>
      <c r="N110" s="253"/>
    </row>
    <row r="111" spans="1:14" ht="15.75">
      <c r="A111" s="253"/>
      <c r="B111" s="253"/>
      <c r="C111" s="253"/>
      <c r="D111" s="253"/>
      <c r="E111" s="253"/>
      <c r="F111" s="253"/>
      <c r="G111" s="253"/>
      <c r="H111" s="253"/>
      <c r="I111" s="253"/>
      <c r="J111" s="253"/>
      <c r="K111" s="253"/>
      <c r="L111" s="253"/>
      <c r="M111" s="253"/>
      <c r="N111" s="253"/>
    </row>
    <row r="112" spans="1:14" ht="15.75">
      <c r="A112" s="253"/>
      <c r="B112" s="253"/>
      <c r="C112" s="253"/>
      <c r="D112" s="253"/>
      <c r="E112" s="253"/>
      <c r="F112" s="253"/>
      <c r="G112" s="253"/>
      <c r="H112" s="253"/>
      <c r="I112" s="253"/>
      <c r="J112" s="253"/>
      <c r="K112" s="253"/>
      <c r="L112" s="253"/>
      <c r="M112" s="253"/>
      <c r="N112" s="253"/>
    </row>
    <row r="113" spans="1:14" ht="15.75">
      <c r="A113" s="253"/>
      <c r="B113" s="253"/>
      <c r="C113" s="253"/>
      <c r="D113" s="253"/>
      <c r="E113" s="253"/>
      <c r="F113" s="253"/>
      <c r="G113" s="253"/>
      <c r="H113" s="253"/>
      <c r="I113" s="253"/>
      <c r="J113" s="253"/>
      <c r="K113" s="253"/>
      <c r="L113" s="253"/>
      <c r="M113" s="253"/>
      <c r="N113" s="253"/>
    </row>
    <row r="114" spans="1:14" ht="15.75">
      <c r="A114" s="253"/>
      <c r="B114" s="253"/>
      <c r="C114" s="253"/>
      <c r="D114" s="253"/>
      <c r="E114" s="253"/>
      <c r="F114" s="253"/>
      <c r="G114" s="253"/>
      <c r="H114" s="253"/>
      <c r="I114" s="253"/>
      <c r="J114" s="253"/>
      <c r="K114" s="253"/>
      <c r="L114" s="253"/>
      <c r="M114" s="253"/>
      <c r="N114" s="253"/>
    </row>
    <row r="115" spans="1:14" ht="15.75">
      <c r="A115" s="253"/>
      <c r="B115" s="253"/>
      <c r="C115" s="253"/>
      <c r="D115" s="253"/>
      <c r="E115" s="253"/>
      <c r="F115" s="253"/>
      <c r="G115" s="253"/>
      <c r="H115" s="253"/>
      <c r="I115" s="253"/>
      <c r="J115" s="253"/>
      <c r="K115" s="253"/>
      <c r="L115" s="253"/>
      <c r="M115" s="253"/>
      <c r="N115" s="253"/>
    </row>
    <row r="116" spans="1:14" ht="15.75">
      <c r="A116" s="253"/>
      <c r="B116" s="253"/>
      <c r="C116" s="253"/>
      <c r="D116" s="253"/>
      <c r="E116" s="253"/>
      <c r="F116" s="253"/>
      <c r="G116" s="253"/>
      <c r="H116" s="253"/>
      <c r="I116" s="253"/>
      <c r="J116" s="253"/>
      <c r="K116" s="253"/>
      <c r="L116" s="253"/>
      <c r="M116" s="253"/>
      <c r="N116" s="253"/>
    </row>
    <row r="117" spans="1:14" ht="15.75">
      <c r="A117" s="253"/>
      <c r="B117" s="253"/>
      <c r="C117" s="253"/>
      <c r="D117" s="253"/>
      <c r="E117" s="253"/>
      <c r="F117" s="253"/>
      <c r="G117" s="253"/>
      <c r="H117" s="253"/>
      <c r="I117" s="253"/>
      <c r="J117" s="253"/>
      <c r="K117" s="253"/>
      <c r="L117" s="253"/>
      <c r="M117" s="253"/>
      <c r="N117" s="253"/>
    </row>
    <row r="118" spans="1:14" ht="15.75">
      <c r="A118" s="253"/>
      <c r="B118" s="253"/>
      <c r="C118" s="253"/>
      <c r="D118" s="253"/>
      <c r="E118" s="253"/>
      <c r="F118" s="253"/>
      <c r="G118" s="253"/>
      <c r="H118" s="253"/>
      <c r="I118" s="253"/>
      <c r="J118" s="253"/>
      <c r="K118" s="253"/>
      <c r="L118" s="253"/>
      <c r="M118" s="253"/>
      <c r="N118" s="253"/>
    </row>
    <row r="119" spans="1:14" ht="15.75">
      <c r="A119" s="253"/>
      <c r="B119" s="253"/>
      <c r="C119" s="253"/>
      <c r="D119" s="253"/>
      <c r="E119" s="253"/>
      <c r="F119" s="253"/>
      <c r="G119" s="253"/>
      <c r="H119" s="253"/>
      <c r="I119" s="253"/>
      <c r="J119" s="253"/>
      <c r="K119" s="253"/>
      <c r="L119" s="253"/>
      <c r="M119" s="253"/>
      <c r="N119" s="253"/>
    </row>
    <row r="120" spans="1:14" ht="15.75">
      <c r="A120" s="253"/>
      <c r="B120" s="253"/>
      <c r="C120" s="253"/>
      <c r="D120" s="253"/>
      <c r="E120" s="253"/>
      <c r="F120" s="253"/>
      <c r="G120" s="253"/>
      <c r="H120" s="253"/>
      <c r="I120" s="253"/>
      <c r="J120" s="253"/>
      <c r="K120" s="253"/>
      <c r="L120" s="253"/>
      <c r="M120" s="253"/>
      <c r="N120" s="253"/>
    </row>
    <row r="121" spans="1:14" ht="15.75">
      <c r="A121" s="253"/>
      <c r="B121" s="253"/>
      <c r="C121" s="253"/>
      <c r="D121" s="253"/>
      <c r="E121" s="253"/>
      <c r="F121" s="253"/>
      <c r="G121" s="253"/>
      <c r="H121" s="253"/>
      <c r="I121" s="253"/>
      <c r="J121" s="253"/>
      <c r="K121" s="253"/>
      <c r="L121" s="253"/>
      <c r="M121" s="253"/>
      <c r="N121" s="253"/>
    </row>
  </sheetData>
  <mergeCells count="151">
    <mergeCell ref="A11:B12"/>
    <mergeCell ref="C11:C12"/>
    <mergeCell ref="A13:N14"/>
    <mergeCell ref="A15:D15"/>
    <mergeCell ref="E15:F15"/>
    <mergeCell ref="G15:I15"/>
    <mergeCell ref="J15:K15"/>
    <mergeCell ref="L15:N15"/>
    <mergeCell ref="A1:N6"/>
    <mergeCell ref="A7:N8"/>
    <mergeCell ref="A9:A10"/>
    <mergeCell ref="B9:C10"/>
    <mergeCell ref="D9:D10"/>
    <mergeCell ref="E9:J10"/>
    <mergeCell ref="K9:K10"/>
    <mergeCell ref="L9:N10"/>
    <mergeCell ref="A16:D16"/>
    <mergeCell ref="E16:F16"/>
    <mergeCell ref="G16:I16"/>
    <mergeCell ref="J16:K16"/>
    <mergeCell ref="L16:N16"/>
    <mergeCell ref="A17:D17"/>
    <mergeCell ref="E17:F17"/>
    <mergeCell ref="G17:I17"/>
    <mergeCell ref="J17:K17"/>
    <mergeCell ref="L17:N17"/>
    <mergeCell ref="A18:D18"/>
    <mergeCell ref="E18:F18"/>
    <mergeCell ref="G18:I18"/>
    <mergeCell ref="J18:K18"/>
    <mergeCell ref="L18:N18"/>
    <mergeCell ref="A19:D19"/>
    <mergeCell ref="E19:F19"/>
    <mergeCell ref="G19:I19"/>
    <mergeCell ref="J19:K19"/>
    <mergeCell ref="L19:N19"/>
    <mergeCell ref="A20:D20"/>
    <mergeCell ref="E20:F20"/>
    <mergeCell ref="G20:I20"/>
    <mergeCell ref="J20:K20"/>
    <mergeCell ref="L20:N20"/>
    <mergeCell ref="A21:D21"/>
    <mergeCell ref="E21:F21"/>
    <mergeCell ref="G21:I21"/>
    <mergeCell ref="J21:K21"/>
    <mergeCell ref="L21:N21"/>
    <mergeCell ref="A24:N25"/>
    <mergeCell ref="A26:D26"/>
    <mergeCell ref="E26:F26"/>
    <mergeCell ref="G26:H26"/>
    <mergeCell ref="I26:K26"/>
    <mergeCell ref="L26:N26"/>
    <mergeCell ref="A22:D22"/>
    <mergeCell ref="E22:F22"/>
    <mergeCell ref="G22:I22"/>
    <mergeCell ref="J22:K22"/>
    <mergeCell ref="L22:N22"/>
    <mergeCell ref="A23:K23"/>
    <mergeCell ref="L23:N23"/>
    <mergeCell ref="A27:D27"/>
    <mergeCell ref="E27:F27"/>
    <mergeCell ref="G27:H27"/>
    <mergeCell ref="I27:K27"/>
    <mergeCell ref="L27:N27"/>
    <mergeCell ref="A28:D28"/>
    <mergeCell ref="E28:F28"/>
    <mergeCell ref="G28:H28"/>
    <mergeCell ref="I28:K28"/>
    <mergeCell ref="L28:N28"/>
    <mergeCell ref="A29:D29"/>
    <mergeCell ref="E29:F29"/>
    <mergeCell ref="G29:H29"/>
    <mergeCell ref="I29:K29"/>
    <mergeCell ref="L29:N29"/>
    <mergeCell ref="A30:D30"/>
    <mergeCell ref="E30:F30"/>
    <mergeCell ref="G30:H30"/>
    <mergeCell ref="I30:K30"/>
    <mergeCell ref="L30:N30"/>
    <mergeCell ref="A31:D31"/>
    <mergeCell ref="E31:F31"/>
    <mergeCell ref="G31:H31"/>
    <mergeCell ref="I31:K31"/>
    <mergeCell ref="L31:N31"/>
    <mergeCell ref="A32:D32"/>
    <mergeCell ref="E32:F32"/>
    <mergeCell ref="G32:H32"/>
    <mergeCell ref="I32:K32"/>
    <mergeCell ref="L32:N32"/>
    <mergeCell ref="A35:N36"/>
    <mergeCell ref="A37:D37"/>
    <mergeCell ref="F37:G37"/>
    <mergeCell ref="H37:I37"/>
    <mergeCell ref="J37:K37"/>
    <mergeCell ref="L37:N37"/>
    <mergeCell ref="A33:D33"/>
    <mergeCell ref="E33:F33"/>
    <mergeCell ref="G33:H33"/>
    <mergeCell ref="I33:K33"/>
    <mergeCell ref="L33:N33"/>
    <mergeCell ref="A34:K34"/>
    <mergeCell ref="L34:N34"/>
    <mergeCell ref="A40:K40"/>
    <mergeCell ref="L40:N40"/>
    <mergeCell ref="A41:N42"/>
    <mergeCell ref="A43:D43"/>
    <mergeCell ref="F43:G43"/>
    <mergeCell ref="J43:K43"/>
    <mergeCell ref="L43:N43"/>
    <mergeCell ref="A38:D38"/>
    <mergeCell ref="F38:G38"/>
    <mergeCell ref="H38:I38"/>
    <mergeCell ref="J38:K38"/>
    <mergeCell ref="L38:N38"/>
    <mergeCell ref="A39:D39"/>
    <mergeCell ref="F39:G39"/>
    <mergeCell ref="H39:I39"/>
    <mergeCell ref="J39:K39"/>
    <mergeCell ref="L39:N39"/>
    <mergeCell ref="A46:D46"/>
    <mergeCell ref="F46:G46"/>
    <mergeCell ref="J46:K46"/>
    <mergeCell ref="L46:N46"/>
    <mergeCell ref="A47:D47"/>
    <mergeCell ref="F47:G47"/>
    <mergeCell ref="J47:K47"/>
    <mergeCell ref="L47:N47"/>
    <mergeCell ref="A44:D44"/>
    <mergeCell ref="F44:G44"/>
    <mergeCell ref="J44:K44"/>
    <mergeCell ref="L44:N44"/>
    <mergeCell ref="A45:D45"/>
    <mergeCell ref="F45:G45"/>
    <mergeCell ref="J45:K45"/>
    <mergeCell ref="L45:N45"/>
    <mergeCell ref="A52:K52"/>
    <mergeCell ref="A53:N55"/>
    <mergeCell ref="A50:D50"/>
    <mergeCell ref="F50:G50"/>
    <mergeCell ref="J50:K50"/>
    <mergeCell ref="L50:N50"/>
    <mergeCell ref="A51:K51"/>
    <mergeCell ref="L51:N51"/>
    <mergeCell ref="A48:D48"/>
    <mergeCell ref="F48:G48"/>
    <mergeCell ref="J48:K48"/>
    <mergeCell ref="L48:N48"/>
    <mergeCell ref="A49:D49"/>
    <mergeCell ref="F49:G49"/>
    <mergeCell ref="J49:K49"/>
    <mergeCell ref="L49:N4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9C4AB-2C56-4CCC-8F38-67BEC3DBE7F9}">
  <dimension ref="A1:N121"/>
  <sheetViews>
    <sheetView topLeftCell="A27" workbookViewId="0">
      <selection activeCell="A13" sqref="A13:N14"/>
    </sheetView>
  </sheetViews>
  <sheetFormatPr baseColWidth="10" defaultRowHeight="15"/>
  <cols>
    <col min="1" max="5" width="11.42578125" style="240"/>
    <col min="6" max="6" width="10.42578125" style="240" customWidth="1"/>
    <col min="7" max="7" width="9.5703125" style="240" customWidth="1"/>
    <col min="8" max="8" width="11.42578125" style="240"/>
    <col min="9" max="9" width="13.7109375" style="240" customWidth="1"/>
    <col min="10" max="10" width="8.85546875" style="240" customWidth="1"/>
    <col min="11" max="11" width="10.5703125" style="240" customWidth="1"/>
    <col min="12" max="12" width="17.28515625" style="240" customWidth="1"/>
    <col min="13" max="13" width="6.28515625" style="240" customWidth="1"/>
    <col min="14" max="14" width="4.5703125" style="240" customWidth="1"/>
    <col min="15" max="16384" width="11.42578125" style="240"/>
  </cols>
  <sheetData>
    <row r="1" spans="1:14">
      <c r="A1" s="357" t="s">
        <v>337</v>
      </c>
      <c r="B1" s="357"/>
      <c r="C1" s="357"/>
      <c r="D1" s="357"/>
      <c r="E1" s="357"/>
      <c r="F1" s="357"/>
      <c r="G1" s="357"/>
      <c r="H1" s="357"/>
      <c r="I1" s="357"/>
      <c r="J1" s="357"/>
      <c r="K1" s="357"/>
      <c r="L1" s="357"/>
      <c r="M1" s="357"/>
      <c r="N1" s="357"/>
    </row>
    <row r="2" spans="1:14">
      <c r="A2" s="357"/>
      <c r="B2" s="357"/>
      <c r="C2" s="357"/>
      <c r="D2" s="357"/>
      <c r="E2" s="357"/>
      <c r="F2" s="357"/>
      <c r="G2" s="357"/>
      <c r="H2" s="357"/>
      <c r="I2" s="357"/>
      <c r="J2" s="357"/>
      <c r="K2" s="357"/>
      <c r="L2" s="357"/>
      <c r="M2" s="357"/>
      <c r="N2" s="357"/>
    </row>
    <row r="3" spans="1:14">
      <c r="A3" s="357"/>
      <c r="B3" s="357"/>
      <c r="C3" s="357"/>
      <c r="D3" s="357"/>
      <c r="E3" s="357"/>
      <c r="F3" s="357"/>
      <c r="G3" s="357"/>
      <c r="H3" s="357"/>
      <c r="I3" s="357"/>
      <c r="J3" s="357"/>
      <c r="K3" s="357"/>
      <c r="L3" s="357"/>
      <c r="M3" s="357"/>
      <c r="N3" s="357"/>
    </row>
    <row r="4" spans="1:14">
      <c r="A4" s="357"/>
      <c r="B4" s="357"/>
      <c r="C4" s="357"/>
      <c r="D4" s="357"/>
      <c r="E4" s="357"/>
      <c r="F4" s="357"/>
      <c r="G4" s="357"/>
      <c r="H4" s="357"/>
      <c r="I4" s="357"/>
      <c r="J4" s="357"/>
      <c r="K4" s="357"/>
      <c r="L4" s="357"/>
      <c r="M4" s="357"/>
      <c r="N4" s="357"/>
    </row>
    <row r="5" spans="1:14">
      <c r="A5" s="357"/>
      <c r="B5" s="357"/>
      <c r="C5" s="357"/>
      <c r="D5" s="357"/>
      <c r="E5" s="357"/>
      <c r="F5" s="357"/>
      <c r="G5" s="357"/>
      <c r="H5" s="357"/>
      <c r="I5" s="357"/>
      <c r="J5" s="357"/>
      <c r="K5" s="357"/>
      <c r="L5" s="357"/>
      <c r="M5" s="357"/>
      <c r="N5" s="357"/>
    </row>
    <row r="6" spans="1:14">
      <c r="A6" s="357"/>
      <c r="B6" s="357"/>
      <c r="C6" s="357"/>
      <c r="D6" s="357"/>
      <c r="E6" s="357"/>
      <c r="F6" s="357"/>
      <c r="G6" s="357"/>
      <c r="H6" s="357"/>
      <c r="I6" s="357"/>
      <c r="J6" s="357"/>
      <c r="K6" s="357"/>
      <c r="L6" s="357"/>
      <c r="M6" s="357"/>
      <c r="N6" s="357"/>
    </row>
    <row r="7" spans="1:14">
      <c r="A7" s="358" t="s">
        <v>338</v>
      </c>
      <c r="B7" s="358"/>
      <c r="C7" s="358"/>
      <c r="D7" s="358"/>
      <c r="E7" s="358"/>
      <c r="F7" s="358"/>
      <c r="G7" s="358"/>
      <c r="H7" s="358"/>
      <c r="I7" s="358"/>
      <c r="J7" s="358"/>
      <c r="K7" s="358"/>
      <c r="L7" s="358"/>
      <c r="M7" s="358"/>
      <c r="N7" s="358"/>
    </row>
    <row r="8" spans="1:14">
      <c r="A8" s="358"/>
      <c r="B8" s="358"/>
      <c r="C8" s="358"/>
      <c r="D8" s="358"/>
      <c r="E8" s="358"/>
      <c r="F8" s="358"/>
      <c r="G8" s="358"/>
      <c r="H8" s="358"/>
      <c r="I8" s="358"/>
      <c r="J8" s="358"/>
      <c r="K8" s="358"/>
      <c r="L8" s="358"/>
      <c r="M8" s="358"/>
      <c r="N8" s="358"/>
    </row>
    <row r="9" spans="1:14" ht="14.45" customHeight="1">
      <c r="A9" s="359" t="s">
        <v>52</v>
      </c>
      <c r="B9" s="360" t="s">
        <v>382</v>
      </c>
      <c r="C9" s="360"/>
      <c r="D9" s="361" t="s">
        <v>339</v>
      </c>
      <c r="E9" s="363" t="s">
        <v>383</v>
      </c>
      <c r="F9" s="364"/>
      <c r="G9" s="364"/>
      <c r="H9" s="364"/>
      <c r="I9" s="364"/>
      <c r="J9" s="365"/>
      <c r="K9" s="359" t="s">
        <v>54</v>
      </c>
      <c r="L9" s="360" t="s">
        <v>54</v>
      </c>
      <c r="M9" s="360"/>
      <c r="N9" s="360"/>
    </row>
    <row r="10" spans="1:14" ht="26.45" customHeight="1">
      <c r="A10" s="359"/>
      <c r="B10" s="360"/>
      <c r="C10" s="360"/>
      <c r="D10" s="362"/>
      <c r="E10" s="366"/>
      <c r="F10" s="367"/>
      <c r="G10" s="367"/>
      <c r="H10" s="367"/>
      <c r="I10" s="367"/>
      <c r="J10" s="368"/>
      <c r="K10" s="359"/>
      <c r="L10" s="360"/>
      <c r="M10" s="360"/>
      <c r="N10" s="360"/>
    </row>
    <row r="11" spans="1:14" ht="26.45" customHeight="1">
      <c r="A11" s="351" t="s">
        <v>340</v>
      </c>
      <c r="B11" s="352"/>
      <c r="C11" s="355" t="s">
        <v>384</v>
      </c>
      <c r="D11" s="241"/>
      <c r="E11" s="241"/>
      <c r="F11" s="241"/>
      <c r="G11" s="241"/>
      <c r="H11" s="241"/>
      <c r="I11" s="241"/>
      <c r="J11" s="241"/>
      <c r="K11" s="241"/>
      <c r="L11" s="241"/>
      <c r="M11" s="241"/>
      <c r="N11" s="242"/>
    </row>
    <row r="12" spans="1:14" ht="15.6" customHeight="1">
      <c r="A12" s="353"/>
      <c r="B12" s="354"/>
      <c r="C12" s="356"/>
      <c r="D12" s="243"/>
      <c r="E12" s="243"/>
      <c r="F12" s="243"/>
      <c r="G12" s="243"/>
      <c r="H12" s="243"/>
      <c r="I12" s="243"/>
      <c r="J12" s="243"/>
      <c r="K12" s="243"/>
      <c r="L12" s="243"/>
      <c r="M12" s="243"/>
      <c r="N12" s="244"/>
    </row>
    <row r="13" spans="1:14">
      <c r="A13" s="329" t="s">
        <v>341</v>
      </c>
      <c r="B13" s="329"/>
      <c r="C13" s="329"/>
      <c r="D13" s="329"/>
      <c r="E13" s="329"/>
      <c r="F13" s="329"/>
      <c r="G13" s="329"/>
      <c r="H13" s="329"/>
      <c r="I13" s="329"/>
      <c r="J13" s="329"/>
      <c r="K13" s="329"/>
      <c r="L13" s="329"/>
      <c r="M13" s="329"/>
      <c r="N13" s="329"/>
    </row>
    <row r="14" spans="1:14">
      <c r="A14" s="329"/>
      <c r="B14" s="329"/>
      <c r="C14" s="329"/>
      <c r="D14" s="329"/>
      <c r="E14" s="329"/>
      <c r="F14" s="329"/>
      <c r="G14" s="329"/>
      <c r="H14" s="329"/>
      <c r="I14" s="329"/>
      <c r="J14" s="329"/>
      <c r="K14" s="329"/>
      <c r="L14" s="329"/>
      <c r="M14" s="329"/>
      <c r="N14" s="329"/>
    </row>
    <row r="15" spans="1:14" ht="15.75">
      <c r="A15" s="330" t="s">
        <v>77</v>
      </c>
      <c r="B15" s="330"/>
      <c r="C15" s="330"/>
      <c r="D15" s="330"/>
      <c r="E15" s="330" t="s">
        <v>342</v>
      </c>
      <c r="F15" s="330"/>
      <c r="G15" s="330" t="s">
        <v>364</v>
      </c>
      <c r="H15" s="330"/>
      <c r="I15" s="330"/>
      <c r="J15" s="330" t="s">
        <v>344</v>
      </c>
      <c r="K15" s="330"/>
      <c r="L15" s="330" t="s">
        <v>345</v>
      </c>
      <c r="M15" s="330"/>
      <c r="N15" s="330"/>
    </row>
    <row r="16" spans="1:14" ht="15.75">
      <c r="A16" s="328" t="s">
        <v>365</v>
      </c>
      <c r="B16" s="319"/>
      <c r="C16" s="319"/>
      <c r="D16" s="319"/>
      <c r="E16" s="340">
        <v>1</v>
      </c>
      <c r="F16" s="341"/>
      <c r="G16" s="343">
        <v>5000</v>
      </c>
      <c r="H16" s="344"/>
      <c r="I16" s="345"/>
      <c r="J16" s="322">
        <v>24</v>
      </c>
      <c r="K16" s="323"/>
      <c r="L16" s="324">
        <f>G16/J16</f>
        <v>208.33333333333334</v>
      </c>
      <c r="M16" s="325"/>
      <c r="N16" s="325"/>
    </row>
    <row r="17" spans="1:14" ht="15.75">
      <c r="A17" s="328" t="s">
        <v>366</v>
      </c>
      <c r="B17" s="319"/>
      <c r="C17" s="319"/>
      <c r="D17" s="319"/>
      <c r="E17" s="340">
        <v>1</v>
      </c>
      <c r="F17" s="341"/>
      <c r="G17" s="343">
        <v>15000</v>
      </c>
      <c r="H17" s="344"/>
      <c r="I17" s="345"/>
      <c r="J17" s="322">
        <v>3</v>
      </c>
      <c r="K17" s="323"/>
      <c r="L17" s="324">
        <f>G17/J17</f>
        <v>5000</v>
      </c>
      <c r="M17" s="325"/>
      <c r="N17" s="325"/>
    </row>
    <row r="18" spans="1:14" ht="15.75">
      <c r="A18" s="318" t="s">
        <v>380</v>
      </c>
      <c r="B18" s="319"/>
      <c r="C18" s="319"/>
      <c r="D18" s="319"/>
      <c r="E18" s="340">
        <v>2</v>
      </c>
      <c r="F18" s="341"/>
      <c r="G18" s="343">
        <v>2000</v>
      </c>
      <c r="H18" s="344"/>
      <c r="I18" s="345"/>
      <c r="J18" s="322">
        <v>1</v>
      </c>
      <c r="K18" s="323"/>
      <c r="L18" s="324">
        <f>+(G18*E18)/J18</f>
        <v>4000</v>
      </c>
      <c r="M18" s="325"/>
      <c r="N18" s="325"/>
    </row>
    <row r="19" spans="1:14" ht="15.75">
      <c r="A19" s="318" t="s">
        <v>367</v>
      </c>
      <c r="B19" s="319"/>
      <c r="C19" s="319"/>
      <c r="D19" s="319"/>
      <c r="E19" s="340">
        <v>1</v>
      </c>
      <c r="F19" s="341"/>
      <c r="G19" s="343">
        <v>100000</v>
      </c>
      <c r="H19" s="344"/>
      <c r="I19" s="345"/>
      <c r="J19" s="322">
        <v>4</v>
      </c>
      <c r="K19" s="323"/>
      <c r="L19" s="350">
        <f>G19/J19</f>
        <v>25000</v>
      </c>
      <c r="M19" s="319"/>
      <c r="N19" s="319"/>
    </row>
    <row r="20" spans="1:14" ht="15.75">
      <c r="A20" s="318" t="s">
        <v>346</v>
      </c>
      <c r="B20" s="319"/>
      <c r="C20" s="319"/>
      <c r="D20" s="319"/>
      <c r="E20" s="340"/>
      <c r="F20" s="341"/>
      <c r="G20" s="343"/>
      <c r="H20" s="344"/>
      <c r="I20" s="345"/>
      <c r="J20" s="322"/>
      <c r="K20" s="323"/>
      <c r="L20" s="350"/>
      <c r="M20" s="319"/>
      <c r="N20" s="319"/>
    </row>
    <row r="21" spans="1:14" ht="15.75">
      <c r="A21" s="318" t="s">
        <v>346</v>
      </c>
      <c r="B21" s="319"/>
      <c r="C21" s="319"/>
      <c r="D21" s="319"/>
      <c r="E21" s="340"/>
      <c r="F21" s="341"/>
      <c r="G21" s="343"/>
      <c r="H21" s="344"/>
      <c r="I21" s="345"/>
      <c r="J21" s="322"/>
      <c r="K21" s="323"/>
      <c r="L21" s="350"/>
      <c r="M21" s="319"/>
      <c r="N21" s="319"/>
    </row>
    <row r="22" spans="1:14" ht="15.75">
      <c r="A22" s="318" t="s">
        <v>346</v>
      </c>
      <c r="B22" s="319"/>
      <c r="C22" s="319"/>
      <c r="D22" s="319"/>
      <c r="E22" s="340"/>
      <c r="F22" s="341"/>
      <c r="G22" s="343"/>
      <c r="H22" s="344"/>
      <c r="I22" s="345"/>
      <c r="J22" s="322"/>
      <c r="K22" s="323"/>
      <c r="L22" s="350"/>
      <c r="M22" s="319"/>
      <c r="N22" s="319"/>
    </row>
    <row r="23" spans="1:14" ht="15.75">
      <c r="A23" s="326" t="s">
        <v>347</v>
      </c>
      <c r="B23" s="326"/>
      <c r="C23" s="326"/>
      <c r="D23" s="326"/>
      <c r="E23" s="326"/>
      <c r="F23" s="326"/>
      <c r="G23" s="326"/>
      <c r="H23" s="326"/>
      <c r="I23" s="326"/>
      <c r="J23" s="326"/>
      <c r="K23" s="326"/>
      <c r="L23" s="327">
        <f>SUM(L16:N22)</f>
        <v>34208.333333333328</v>
      </c>
      <c r="M23" s="327"/>
      <c r="N23" s="327"/>
    </row>
    <row r="24" spans="1:14">
      <c r="A24" s="329" t="s">
        <v>348</v>
      </c>
      <c r="B24" s="329"/>
      <c r="C24" s="329"/>
      <c r="D24" s="329"/>
      <c r="E24" s="329"/>
      <c r="F24" s="329"/>
      <c r="G24" s="329"/>
      <c r="H24" s="329"/>
      <c r="I24" s="329"/>
      <c r="J24" s="329"/>
      <c r="K24" s="329"/>
      <c r="L24" s="329"/>
      <c r="M24" s="329"/>
      <c r="N24" s="329"/>
    </row>
    <row r="25" spans="1:14">
      <c r="A25" s="329"/>
      <c r="B25" s="329"/>
      <c r="C25" s="329"/>
      <c r="D25" s="329"/>
      <c r="E25" s="329"/>
      <c r="F25" s="329"/>
      <c r="G25" s="329"/>
      <c r="H25" s="329"/>
      <c r="I25" s="329"/>
      <c r="J25" s="329"/>
      <c r="K25" s="329"/>
      <c r="L25" s="329"/>
      <c r="M25" s="329"/>
      <c r="N25" s="329"/>
    </row>
    <row r="26" spans="1:14" ht="15.75">
      <c r="A26" s="330" t="s">
        <v>77</v>
      </c>
      <c r="B26" s="330"/>
      <c r="C26" s="330"/>
      <c r="D26" s="330"/>
      <c r="E26" s="330" t="s">
        <v>342</v>
      </c>
      <c r="F26" s="330"/>
      <c r="G26" s="331" t="s">
        <v>349</v>
      </c>
      <c r="H26" s="332"/>
      <c r="I26" s="331" t="s">
        <v>350</v>
      </c>
      <c r="J26" s="349"/>
      <c r="K26" s="332"/>
      <c r="L26" s="330" t="s">
        <v>345</v>
      </c>
      <c r="M26" s="330"/>
      <c r="N26" s="330"/>
    </row>
    <row r="27" spans="1:14" ht="30.6" customHeight="1">
      <c r="A27" s="346" t="s">
        <v>385</v>
      </c>
      <c r="B27" s="347"/>
      <c r="C27" s="347"/>
      <c r="D27" s="347"/>
      <c r="E27" s="340" t="s">
        <v>54</v>
      </c>
      <c r="F27" s="341"/>
      <c r="G27" s="348">
        <v>1</v>
      </c>
      <c r="H27" s="348"/>
      <c r="I27" s="343">
        <v>95000</v>
      </c>
      <c r="J27" s="344"/>
      <c r="K27" s="345"/>
      <c r="L27" s="324">
        <f>I27*G27</f>
        <v>95000</v>
      </c>
      <c r="M27" s="325"/>
      <c r="N27" s="325"/>
    </row>
    <row r="28" spans="1:14" ht="15.75">
      <c r="A28" s="328" t="s">
        <v>370</v>
      </c>
      <c r="B28" s="319"/>
      <c r="C28" s="319"/>
      <c r="D28" s="319"/>
      <c r="E28" s="340" t="s">
        <v>124</v>
      </c>
      <c r="F28" s="341"/>
      <c r="G28" s="333">
        <v>1</v>
      </c>
      <c r="H28" s="342"/>
      <c r="I28" s="343">
        <v>5000</v>
      </c>
      <c r="J28" s="344"/>
      <c r="K28" s="345"/>
      <c r="L28" s="324">
        <f>I28/G28</f>
        <v>5000</v>
      </c>
      <c r="M28" s="325"/>
      <c r="N28" s="325"/>
    </row>
    <row r="29" spans="1:14" ht="15.75">
      <c r="A29" s="318" t="s">
        <v>386</v>
      </c>
      <c r="B29" s="319"/>
      <c r="C29" s="319"/>
      <c r="D29" s="319"/>
      <c r="E29" s="340" t="s">
        <v>54</v>
      </c>
      <c r="F29" s="341"/>
      <c r="G29" s="333">
        <v>2</v>
      </c>
      <c r="H29" s="342"/>
      <c r="I29" s="343">
        <v>116840</v>
      </c>
      <c r="J29" s="344"/>
      <c r="K29" s="345"/>
      <c r="L29" s="324">
        <f>I29/G29</f>
        <v>58420</v>
      </c>
      <c r="M29" s="325"/>
      <c r="N29" s="325"/>
    </row>
    <row r="30" spans="1:14" ht="15.75">
      <c r="A30" s="318" t="s">
        <v>346</v>
      </c>
      <c r="B30" s="319"/>
      <c r="C30" s="319"/>
      <c r="D30" s="319"/>
      <c r="E30" s="340"/>
      <c r="F30" s="341"/>
      <c r="G30" s="333"/>
      <c r="H30" s="342"/>
      <c r="I30" s="343"/>
      <c r="J30" s="344"/>
      <c r="K30" s="345"/>
      <c r="L30" s="324"/>
      <c r="M30" s="325"/>
      <c r="N30" s="325"/>
    </row>
    <row r="31" spans="1:14" ht="15.75">
      <c r="A31" s="318" t="s">
        <v>346</v>
      </c>
      <c r="B31" s="319"/>
      <c r="C31" s="319"/>
      <c r="D31" s="319"/>
      <c r="E31" s="340"/>
      <c r="F31" s="341"/>
      <c r="G31" s="333"/>
      <c r="H31" s="342"/>
      <c r="I31" s="343"/>
      <c r="J31" s="344"/>
      <c r="K31" s="345"/>
      <c r="L31" s="324"/>
      <c r="M31" s="325"/>
      <c r="N31" s="325"/>
    </row>
    <row r="32" spans="1:14" ht="15.75">
      <c r="A32" s="318" t="s">
        <v>346</v>
      </c>
      <c r="B32" s="319"/>
      <c r="C32" s="319"/>
      <c r="D32" s="319"/>
      <c r="E32" s="340"/>
      <c r="F32" s="341"/>
      <c r="G32" s="333"/>
      <c r="H32" s="342"/>
      <c r="I32" s="343"/>
      <c r="J32" s="344"/>
      <c r="K32" s="345"/>
      <c r="L32" s="324"/>
      <c r="M32" s="325"/>
      <c r="N32" s="325"/>
    </row>
    <row r="33" spans="1:14" ht="15.75">
      <c r="A33" s="318" t="s">
        <v>346</v>
      </c>
      <c r="B33" s="319"/>
      <c r="C33" s="319"/>
      <c r="D33" s="319"/>
      <c r="E33" s="340"/>
      <c r="F33" s="341"/>
      <c r="G33" s="333"/>
      <c r="H33" s="342"/>
      <c r="I33" s="343"/>
      <c r="J33" s="344"/>
      <c r="K33" s="345"/>
      <c r="L33" s="324"/>
      <c r="M33" s="325"/>
      <c r="N33" s="325"/>
    </row>
    <row r="34" spans="1:14" ht="15.75">
      <c r="A34" s="326" t="s">
        <v>347</v>
      </c>
      <c r="B34" s="326"/>
      <c r="C34" s="326"/>
      <c r="D34" s="326"/>
      <c r="E34" s="326"/>
      <c r="F34" s="326"/>
      <c r="G34" s="326"/>
      <c r="H34" s="326"/>
      <c r="I34" s="326"/>
      <c r="J34" s="326"/>
      <c r="K34" s="326"/>
      <c r="L34" s="327">
        <f>SUM(L27:N33)</f>
        <v>158420</v>
      </c>
      <c r="M34" s="327"/>
      <c r="N34" s="327"/>
    </row>
    <row r="35" spans="1:14">
      <c r="A35" s="329" t="s">
        <v>352</v>
      </c>
      <c r="B35" s="329"/>
      <c r="C35" s="329"/>
      <c r="D35" s="329"/>
      <c r="E35" s="329"/>
      <c r="F35" s="329"/>
      <c r="G35" s="329"/>
      <c r="H35" s="329"/>
      <c r="I35" s="329"/>
      <c r="J35" s="329"/>
      <c r="K35" s="329"/>
      <c r="L35" s="329"/>
      <c r="M35" s="329"/>
      <c r="N35" s="329"/>
    </row>
    <row r="36" spans="1:14">
      <c r="A36" s="329"/>
      <c r="B36" s="329"/>
      <c r="C36" s="329"/>
      <c r="D36" s="329"/>
      <c r="E36" s="329"/>
      <c r="F36" s="329"/>
      <c r="G36" s="329"/>
      <c r="H36" s="329"/>
      <c r="I36" s="329"/>
      <c r="J36" s="329"/>
      <c r="K36" s="329"/>
      <c r="L36" s="329"/>
      <c r="M36" s="329"/>
      <c r="N36" s="329"/>
    </row>
    <row r="37" spans="1:14" ht="15.75">
      <c r="A37" s="330" t="s">
        <v>353</v>
      </c>
      <c r="B37" s="330"/>
      <c r="C37" s="330"/>
      <c r="D37" s="330"/>
      <c r="E37" s="245" t="s">
        <v>342</v>
      </c>
      <c r="F37" s="331" t="s">
        <v>371</v>
      </c>
      <c r="G37" s="332"/>
      <c r="H37" s="331" t="s">
        <v>372</v>
      </c>
      <c r="I37" s="332"/>
      <c r="J37" s="330" t="s">
        <v>343</v>
      </c>
      <c r="K37" s="330"/>
      <c r="L37" s="330" t="s">
        <v>345</v>
      </c>
      <c r="M37" s="330"/>
      <c r="N37" s="330"/>
    </row>
    <row r="38" spans="1:14" ht="15.75">
      <c r="A38" s="328" t="s">
        <v>373</v>
      </c>
      <c r="B38" s="319"/>
      <c r="C38" s="319"/>
      <c r="D38" s="319"/>
      <c r="E38" s="246" t="s">
        <v>374</v>
      </c>
      <c r="F38" s="333">
        <v>1000</v>
      </c>
      <c r="G38" s="334"/>
      <c r="H38" s="335">
        <v>30</v>
      </c>
      <c r="I38" s="336"/>
      <c r="J38" s="343">
        <v>400000</v>
      </c>
      <c r="K38" s="345"/>
      <c r="L38" s="369">
        <f>((F38*J38)/H38)/1000</f>
        <v>13333.333333333334</v>
      </c>
      <c r="M38" s="370"/>
      <c r="N38" s="371"/>
    </row>
    <row r="39" spans="1:14" ht="15.75">
      <c r="A39" s="328"/>
      <c r="B39" s="319"/>
      <c r="C39" s="319"/>
      <c r="D39" s="319"/>
      <c r="E39" s="246"/>
      <c r="F39" s="333"/>
      <c r="G39" s="334"/>
      <c r="H39" s="335"/>
      <c r="I39" s="336"/>
      <c r="J39" s="333"/>
      <c r="K39" s="334"/>
      <c r="L39" s="337"/>
      <c r="M39" s="338"/>
      <c r="N39" s="339"/>
    </row>
    <row r="40" spans="1:14" ht="15.75">
      <c r="A40" s="326" t="s">
        <v>347</v>
      </c>
      <c r="B40" s="326"/>
      <c r="C40" s="326"/>
      <c r="D40" s="326"/>
      <c r="E40" s="326"/>
      <c r="F40" s="326"/>
      <c r="G40" s="326"/>
      <c r="H40" s="326"/>
      <c r="I40" s="326"/>
      <c r="J40" s="326"/>
      <c r="K40" s="326"/>
      <c r="L40" s="327">
        <f>SUM(L38:N39)</f>
        <v>13333.333333333334</v>
      </c>
      <c r="M40" s="327"/>
      <c r="N40" s="327"/>
    </row>
    <row r="41" spans="1:14">
      <c r="A41" s="329" t="s">
        <v>356</v>
      </c>
      <c r="B41" s="329"/>
      <c r="C41" s="329"/>
      <c r="D41" s="329"/>
      <c r="E41" s="329"/>
      <c r="F41" s="329"/>
      <c r="G41" s="329"/>
      <c r="H41" s="329"/>
      <c r="I41" s="329"/>
      <c r="J41" s="329"/>
      <c r="K41" s="329"/>
      <c r="L41" s="329"/>
      <c r="M41" s="329"/>
      <c r="N41" s="329"/>
    </row>
    <row r="42" spans="1:14">
      <c r="A42" s="329"/>
      <c r="B42" s="329"/>
      <c r="C42" s="329"/>
      <c r="D42" s="329"/>
      <c r="E42" s="329"/>
      <c r="F42" s="329"/>
      <c r="G42" s="329"/>
      <c r="H42" s="329"/>
      <c r="I42" s="329"/>
      <c r="J42" s="329"/>
      <c r="K42" s="329"/>
      <c r="L42" s="329"/>
      <c r="M42" s="329"/>
      <c r="N42" s="329"/>
    </row>
    <row r="43" spans="1:14" ht="15.75">
      <c r="A43" s="330" t="s">
        <v>357</v>
      </c>
      <c r="B43" s="330"/>
      <c r="C43" s="330"/>
      <c r="D43" s="330"/>
      <c r="E43" s="245" t="s">
        <v>349</v>
      </c>
      <c r="F43" s="331" t="s">
        <v>358</v>
      </c>
      <c r="G43" s="332"/>
      <c r="H43" s="247" t="s">
        <v>359</v>
      </c>
      <c r="I43" s="245" t="s">
        <v>360</v>
      </c>
      <c r="J43" s="330" t="s">
        <v>344</v>
      </c>
      <c r="K43" s="330"/>
      <c r="L43" s="330" t="s">
        <v>345</v>
      </c>
      <c r="M43" s="330"/>
      <c r="N43" s="330"/>
    </row>
    <row r="44" spans="1:14" ht="15.75">
      <c r="A44" s="328" t="s">
        <v>375</v>
      </c>
      <c r="B44" s="319"/>
      <c r="C44" s="319"/>
      <c r="D44" s="319"/>
      <c r="E44" s="246">
        <v>3</v>
      </c>
      <c r="F44" s="320">
        <v>110824</v>
      </c>
      <c r="G44" s="321"/>
      <c r="H44" s="248">
        <v>2.2000000000000002</v>
      </c>
      <c r="I44" s="249">
        <f>H44*F44</f>
        <v>243812.80000000002</v>
      </c>
      <c r="J44" s="322">
        <v>7</v>
      </c>
      <c r="K44" s="323"/>
      <c r="L44" s="324">
        <f>(E44*I44)/J44</f>
        <v>104491.2</v>
      </c>
      <c r="M44" s="325"/>
      <c r="N44" s="325"/>
    </row>
    <row r="45" spans="1:14" ht="15.75">
      <c r="A45" s="328" t="s">
        <v>376</v>
      </c>
      <c r="B45" s="319"/>
      <c r="C45" s="319"/>
      <c r="D45" s="319"/>
      <c r="E45" s="246">
        <v>1</v>
      </c>
      <c r="F45" s="320">
        <v>133333</v>
      </c>
      <c r="G45" s="321"/>
      <c r="H45" s="248">
        <v>2.2000000000000002</v>
      </c>
      <c r="I45" s="249">
        <f t="shared" ref="I45:I50" si="0">H45*F45</f>
        <v>293332.60000000003</v>
      </c>
      <c r="J45" s="322">
        <v>7</v>
      </c>
      <c r="K45" s="323"/>
      <c r="L45" s="324">
        <f>(E45*I45)/J45</f>
        <v>41904.657142857148</v>
      </c>
      <c r="M45" s="325"/>
      <c r="N45" s="325"/>
    </row>
    <row r="46" spans="1:14" ht="15.75">
      <c r="A46" s="318" t="s">
        <v>377</v>
      </c>
      <c r="B46" s="319"/>
      <c r="C46" s="319"/>
      <c r="D46" s="319"/>
      <c r="E46" s="246">
        <v>1</v>
      </c>
      <c r="F46" s="320">
        <f>5000000/30</f>
        <v>166666.66666666666</v>
      </c>
      <c r="G46" s="321"/>
      <c r="H46" s="248">
        <v>2.2000000000000002</v>
      </c>
      <c r="I46" s="249">
        <f t="shared" si="0"/>
        <v>366666.66666666669</v>
      </c>
      <c r="J46" s="322">
        <v>7</v>
      </c>
      <c r="K46" s="323"/>
      <c r="L46" s="324">
        <f>(E46*I46)/J46</f>
        <v>52380.952380952382</v>
      </c>
      <c r="M46" s="325"/>
      <c r="N46" s="325"/>
    </row>
    <row r="47" spans="1:14" ht="15.75">
      <c r="A47" s="318" t="s">
        <v>346</v>
      </c>
      <c r="B47" s="319"/>
      <c r="C47" s="319"/>
      <c r="D47" s="319"/>
      <c r="E47" s="246"/>
      <c r="F47" s="320"/>
      <c r="G47" s="321"/>
      <c r="H47" s="248">
        <v>2.2000000000000002</v>
      </c>
      <c r="I47" s="249">
        <f t="shared" si="0"/>
        <v>0</v>
      </c>
      <c r="J47" s="322"/>
      <c r="K47" s="323"/>
      <c r="L47" s="324"/>
      <c r="M47" s="325"/>
      <c r="N47" s="325"/>
    </row>
    <row r="48" spans="1:14" ht="15.75">
      <c r="A48" s="318" t="s">
        <v>346</v>
      </c>
      <c r="B48" s="319"/>
      <c r="C48" s="319"/>
      <c r="D48" s="319"/>
      <c r="E48" s="246"/>
      <c r="F48" s="320"/>
      <c r="G48" s="321"/>
      <c r="H48" s="248">
        <v>2.2000000000000002</v>
      </c>
      <c r="I48" s="249">
        <f t="shared" si="0"/>
        <v>0</v>
      </c>
      <c r="J48" s="322"/>
      <c r="K48" s="323"/>
      <c r="L48" s="324"/>
      <c r="M48" s="325"/>
      <c r="N48" s="325"/>
    </row>
    <row r="49" spans="1:14" ht="15.75">
      <c r="A49" s="318" t="s">
        <v>346</v>
      </c>
      <c r="B49" s="319"/>
      <c r="C49" s="319"/>
      <c r="D49" s="319"/>
      <c r="E49" s="246"/>
      <c r="F49" s="320"/>
      <c r="G49" s="321"/>
      <c r="H49" s="248">
        <v>2.2000000000000002</v>
      </c>
      <c r="I49" s="249">
        <f t="shared" si="0"/>
        <v>0</v>
      </c>
      <c r="J49" s="322"/>
      <c r="K49" s="323"/>
      <c r="L49" s="324"/>
      <c r="M49" s="325"/>
      <c r="N49" s="325"/>
    </row>
    <row r="50" spans="1:14" ht="15.75">
      <c r="A50" s="318" t="s">
        <v>346</v>
      </c>
      <c r="B50" s="319"/>
      <c r="C50" s="319"/>
      <c r="D50" s="319"/>
      <c r="E50" s="246"/>
      <c r="F50" s="320"/>
      <c r="G50" s="321"/>
      <c r="H50" s="248">
        <v>2.2000000000000002</v>
      </c>
      <c r="I50" s="249">
        <f t="shared" si="0"/>
        <v>0</v>
      </c>
      <c r="J50" s="322"/>
      <c r="K50" s="323"/>
      <c r="L50" s="324"/>
      <c r="M50" s="325"/>
      <c r="N50" s="325"/>
    </row>
    <row r="51" spans="1:14" ht="15.75">
      <c r="A51" s="326" t="s">
        <v>347</v>
      </c>
      <c r="B51" s="326"/>
      <c r="C51" s="326"/>
      <c r="D51" s="326"/>
      <c r="E51" s="326"/>
      <c r="F51" s="326"/>
      <c r="G51" s="326"/>
      <c r="H51" s="326"/>
      <c r="I51" s="326"/>
      <c r="J51" s="326"/>
      <c r="K51" s="326"/>
      <c r="L51" s="327">
        <f>SUM(L44:N50)</f>
        <v>198776.80952380953</v>
      </c>
      <c r="M51" s="327"/>
      <c r="N51" s="327"/>
    </row>
    <row r="52" spans="1:14" ht="27.6" customHeight="1">
      <c r="A52" s="314" t="s">
        <v>361</v>
      </c>
      <c r="B52" s="315"/>
      <c r="C52" s="315"/>
      <c r="D52" s="315"/>
      <c r="E52" s="315"/>
      <c r="F52" s="315"/>
      <c r="G52" s="315"/>
      <c r="H52" s="315"/>
      <c r="I52" s="315"/>
      <c r="J52" s="315"/>
      <c r="K52" s="316"/>
      <c r="L52" s="250">
        <f>L51+L40+L34+L23</f>
        <v>404738.47619047615</v>
      </c>
      <c r="M52" s="251"/>
      <c r="N52" s="252"/>
    </row>
    <row r="53" spans="1:14">
      <c r="A53" s="317" t="s">
        <v>362</v>
      </c>
      <c r="B53" s="317"/>
      <c r="C53" s="317"/>
      <c r="D53" s="317"/>
      <c r="E53" s="317"/>
      <c r="F53" s="317"/>
      <c r="G53" s="317"/>
      <c r="H53" s="317"/>
      <c r="I53" s="317"/>
      <c r="J53" s="317"/>
      <c r="K53" s="317"/>
      <c r="L53" s="317"/>
      <c r="M53" s="317"/>
      <c r="N53" s="317"/>
    </row>
    <row r="54" spans="1:14" ht="15.6" customHeight="1">
      <c r="A54" s="317"/>
      <c r="B54" s="317"/>
      <c r="C54" s="317"/>
      <c r="D54" s="317"/>
      <c r="E54" s="317"/>
      <c r="F54" s="317"/>
      <c r="G54" s="317"/>
      <c r="H54" s="317"/>
      <c r="I54" s="317"/>
      <c r="J54" s="317"/>
      <c r="K54" s="317"/>
      <c r="L54" s="317"/>
      <c r="M54" s="317"/>
      <c r="N54" s="317"/>
    </row>
    <row r="55" spans="1:14" ht="15.6" customHeight="1">
      <c r="A55" s="317"/>
      <c r="B55" s="317"/>
      <c r="C55" s="317"/>
      <c r="D55" s="317"/>
      <c r="E55" s="317"/>
      <c r="F55" s="317"/>
      <c r="G55" s="317"/>
      <c r="H55" s="317"/>
      <c r="I55" s="317"/>
      <c r="J55" s="317"/>
      <c r="K55" s="317"/>
      <c r="L55" s="317"/>
      <c r="M55" s="317"/>
      <c r="N55" s="317"/>
    </row>
    <row r="56" spans="1:14" ht="15.6" customHeight="1">
      <c r="A56" s="253"/>
      <c r="B56" s="253"/>
      <c r="C56" s="253"/>
      <c r="D56" s="253"/>
      <c r="E56" s="253"/>
      <c r="F56" s="253"/>
      <c r="G56" s="253"/>
      <c r="H56" s="253"/>
      <c r="I56" s="253"/>
      <c r="J56" s="253"/>
      <c r="K56" s="253"/>
      <c r="L56" s="253"/>
      <c r="M56" s="253"/>
      <c r="N56" s="253"/>
    </row>
    <row r="57" spans="1:14" ht="15.75">
      <c r="A57" s="253"/>
      <c r="B57" s="253"/>
      <c r="C57" s="253"/>
      <c r="D57" s="253"/>
      <c r="E57" s="253"/>
      <c r="F57" s="253"/>
      <c r="G57" s="253"/>
      <c r="H57" s="253"/>
      <c r="I57" s="253"/>
      <c r="J57" s="253"/>
      <c r="K57" s="253"/>
      <c r="L57" s="253"/>
      <c r="M57" s="253"/>
      <c r="N57" s="253"/>
    </row>
    <row r="58" spans="1:14" ht="15.75">
      <c r="A58" s="253"/>
      <c r="B58" s="253"/>
      <c r="C58" s="253"/>
      <c r="D58" s="253"/>
      <c r="E58" s="253"/>
      <c r="F58" s="253"/>
      <c r="G58" s="253"/>
      <c r="H58" s="253"/>
      <c r="I58" s="253"/>
      <c r="J58" s="253"/>
      <c r="K58" s="253"/>
      <c r="L58" s="253"/>
      <c r="M58" s="253"/>
      <c r="N58" s="253"/>
    </row>
    <row r="59" spans="1:14" ht="15.75">
      <c r="A59" s="253"/>
      <c r="B59" s="253"/>
      <c r="C59" s="253"/>
      <c r="D59" s="253"/>
      <c r="E59" s="253"/>
      <c r="F59" s="253"/>
      <c r="G59" s="253"/>
      <c r="H59" s="253"/>
      <c r="I59" s="253"/>
      <c r="J59" s="253"/>
      <c r="K59" s="253"/>
      <c r="L59" s="253"/>
      <c r="M59" s="253"/>
      <c r="N59" s="253"/>
    </row>
    <row r="60" spans="1:14" ht="15.75">
      <c r="A60" s="253"/>
      <c r="B60" s="253"/>
      <c r="C60" s="253"/>
      <c r="D60" s="253"/>
      <c r="E60" s="253"/>
      <c r="F60" s="253"/>
      <c r="G60" s="253"/>
      <c r="H60" s="253"/>
      <c r="I60" s="253"/>
      <c r="J60" s="253"/>
      <c r="K60" s="253"/>
      <c r="L60" s="253"/>
      <c r="M60" s="253"/>
      <c r="N60" s="253"/>
    </row>
    <row r="61" spans="1:14" ht="15.75">
      <c r="A61" s="253"/>
      <c r="B61" s="253"/>
      <c r="C61" s="253"/>
      <c r="D61" s="253"/>
      <c r="E61" s="253"/>
      <c r="F61" s="253"/>
      <c r="G61" s="253"/>
      <c r="H61" s="253"/>
      <c r="I61" s="253"/>
      <c r="J61" s="253"/>
      <c r="K61" s="253"/>
      <c r="L61" s="253"/>
      <c r="M61" s="253"/>
      <c r="N61" s="253"/>
    </row>
    <row r="62" spans="1:14" ht="15.75">
      <c r="A62" s="253"/>
      <c r="B62" s="253"/>
      <c r="C62" s="253"/>
      <c r="D62" s="253"/>
      <c r="E62" s="253"/>
      <c r="F62" s="253"/>
      <c r="G62" s="253"/>
      <c r="H62" s="253"/>
      <c r="I62" s="253"/>
      <c r="J62" s="253"/>
      <c r="K62" s="253"/>
      <c r="L62" s="253"/>
      <c r="M62" s="253"/>
      <c r="N62" s="253"/>
    </row>
    <row r="63" spans="1:14" ht="15.75">
      <c r="A63" s="253"/>
      <c r="B63" s="253"/>
      <c r="C63" s="253"/>
      <c r="D63" s="253"/>
      <c r="E63" s="253"/>
      <c r="F63" s="253"/>
      <c r="G63" s="253"/>
      <c r="H63" s="253"/>
      <c r="I63" s="253"/>
      <c r="J63" s="253"/>
      <c r="K63" s="253"/>
      <c r="L63" s="253"/>
      <c r="M63" s="253"/>
      <c r="N63" s="253"/>
    </row>
    <row r="64" spans="1:14" ht="15.75">
      <c r="A64" s="253"/>
      <c r="B64" s="253"/>
      <c r="C64" s="253"/>
      <c r="D64" s="253"/>
      <c r="E64" s="253"/>
      <c r="F64" s="253"/>
      <c r="G64" s="253"/>
      <c r="H64" s="253"/>
      <c r="I64" s="253"/>
      <c r="J64" s="253"/>
      <c r="K64" s="253"/>
      <c r="L64" s="253"/>
      <c r="M64" s="253"/>
      <c r="N64" s="253"/>
    </row>
    <row r="65" spans="1:14" ht="15.75">
      <c r="A65" s="253"/>
      <c r="B65" s="253"/>
      <c r="C65" s="253"/>
      <c r="D65" s="253"/>
      <c r="E65" s="253"/>
      <c r="F65" s="253"/>
      <c r="G65" s="253"/>
      <c r="H65" s="253"/>
      <c r="I65" s="253"/>
      <c r="J65" s="253"/>
      <c r="K65" s="253"/>
      <c r="L65" s="253"/>
      <c r="M65" s="253"/>
      <c r="N65" s="253"/>
    </row>
    <row r="66" spans="1:14" ht="15.75">
      <c r="A66" s="253"/>
      <c r="B66" s="253"/>
      <c r="C66" s="253"/>
      <c r="D66" s="253"/>
      <c r="E66" s="253"/>
      <c r="F66" s="253"/>
      <c r="G66" s="253"/>
      <c r="H66" s="253"/>
      <c r="I66" s="253"/>
      <c r="J66" s="253"/>
      <c r="K66" s="253"/>
      <c r="L66" s="253"/>
      <c r="M66" s="253"/>
      <c r="N66" s="253"/>
    </row>
    <row r="67" spans="1:14" ht="15.75">
      <c r="A67" s="253"/>
      <c r="B67" s="253"/>
      <c r="C67" s="253"/>
      <c r="D67" s="253"/>
      <c r="E67" s="253"/>
      <c r="F67" s="253"/>
      <c r="G67" s="253"/>
      <c r="H67" s="253"/>
      <c r="I67" s="253"/>
      <c r="J67" s="253"/>
      <c r="K67" s="253"/>
      <c r="L67" s="253"/>
      <c r="M67" s="253"/>
      <c r="N67" s="253"/>
    </row>
    <row r="68" spans="1:14" ht="15.75">
      <c r="A68" s="253"/>
      <c r="B68" s="253"/>
      <c r="C68" s="253"/>
      <c r="D68" s="253"/>
      <c r="E68" s="253"/>
      <c r="F68" s="253"/>
      <c r="G68" s="253"/>
      <c r="H68" s="253"/>
      <c r="I68" s="253"/>
      <c r="J68" s="253"/>
      <c r="K68" s="253"/>
      <c r="L68" s="253"/>
      <c r="M68" s="253"/>
      <c r="N68" s="253"/>
    </row>
    <row r="69" spans="1:14" ht="15.75">
      <c r="A69" s="253"/>
      <c r="B69" s="253"/>
      <c r="C69" s="253"/>
      <c r="D69" s="253"/>
      <c r="E69" s="253"/>
      <c r="F69" s="253"/>
      <c r="G69" s="253"/>
      <c r="H69" s="253"/>
      <c r="I69" s="253"/>
      <c r="J69" s="253"/>
      <c r="K69" s="253"/>
      <c r="L69" s="253"/>
      <c r="M69" s="253"/>
      <c r="N69" s="253"/>
    </row>
    <row r="70" spans="1:14" ht="15.75">
      <c r="A70" s="253"/>
      <c r="B70" s="253"/>
      <c r="C70" s="253"/>
      <c r="D70" s="253"/>
      <c r="E70" s="253"/>
      <c r="F70" s="253"/>
      <c r="G70" s="253"/>
      <c r="H70" s="253"/>
      <c r="I70" s="253"/>
      <c r="J70" s="253"/>
      <c r="K70" s="253"/>
      <c r="L70" s="253"/>
      <c r="M70" s="253"/>
      <c r="N70" s="253"/>
    </row>
    <row r="71" spans="1:14" ht="15.75">
      <c r="A71" s="253"/>
      <c r="B71" s="253"/>
      <c r="C71" s="253"/>
      <c r="D71" s="253"/>
      <c r="E71" s="253"/>
      <c r="F71" s="253"/>
      <c r="G71" s="253"/>
      <c r="H71" s="253"/>
      <c r="I71" s="253"/>
      <c r="J71" s="253"/>
      <c r="K71" s="253"/>
      <c r="L71" s="253"/>
      <c r="M71" s="253"/>
      <c r="N71" s="253"/>
    </row>
    <row r="72" spans="1:14" ht="15.75">
      <c r="A72" s="253"/>
      <c r="B72" s="253"/>
      <c r="C72" s="253"/>
      <c r="D72" s="253"/>
      <c r="E72" s="253"/>
      <c r="F72" s="253"/>
      <c r="G72" s="253"/>
      <c r="H72" s="253"/>
      <c r="I72" s="253"/>
      <c r="J72" s="253"/>
      <c r="K72" s="253"/>
      <c r="L72" s="253"/>
      <c r="M72" s="253"/>
      <c r="N72" s="253"/>
    </row>
    <row r="73" spans="1:14" ht="15.75">
      <c r="A73" s="253"/>
      <c r="B73" s="253"/>
      <c r="C73" s="253"/>
      <c r="D73" s="253"/>
      <c r="E73" s="253"/>
      <c r="F73" s="253"/>
      <c r="G73" s="253"/>
      <c r="H73" s="253"/>
      <c r="I73" s="253"/>
      <c r="J73" s="253"/>
      <c r="K73" s="253"/>
      <c r="L73" s="253"/>
      <c r="M73" s="253"/>
      <c r="N73" s="253"/>
    </row>
    <row r="74" spans="1:14" ht="15.75">
      <c r="A74" s="253"/>
      <c r="B74" s="253"/>
      <c r="C74" s="253"/>
      <c r="D74" s="253"/>
      <c r="E74" s="253"/>
      <c r="F74" s="253"/>
      <c r="G74" s="253"/>
      <c r="H74" s="253"/>
      <c r="I74" s="253"/>
      <c r="J74" s="253"/>
      <c r="K74" s="253"/>
      <c r="L74" s="253"/>
      <c r="M74" s="253"/>
      <c r="N74" s="253"/>
    </row>
    <row r="75" spans="1:14" ht="15.75">
      <c r="A75" s="253"/>
      <c r="B75" s="253"/>
      <c r="C75" s="253"/>
      <c r="D75" s="253"/>
      <c r="E75" s="253"/>
      <c r="F75" s="253"/>
      <c r="G75" s="253"/>
      <c r="H75" s="253"/>
      <c r="I75" s="253"/>
      <c r="J75" s="253"/>
      <c r="K75" s="253"/>
      <c r="L75" s="253"/>
      <c r="M75" s="253"/>
      <c r="N75" s="253"/>
    </row>
    <row r="76" spans="1:14" ht="15.75">
      <c r="A76" s="253"/>
      <c r="B76" s="253"/>
      <c r="C76" s="253"/>
      <c r="D76" s="253"/>
      <c r="E76" s="253"/>
      <c r="F76" s="253"/>
      <c r="G76" s="253"/>
      <c r="H76" s="253"/>
      <c r="I76" s="253"/>
      <c r="J76" s="253"/>
      <c r="K76" s="253"/>
      <c r="L76" s="253"/>
      <c r="M76" s="253"/>
      <c r="N76" s="253"/>
    </row>
    <row r="77" spans="1:14" ht="15.75">
      <c r="A77" s="253"/>
      <c r="B77" s="253"/>
      <c r="C77" s="253"/>
      <c r="D77" s="253"/>
      <c r="E77" s="253"/>
      <c r="F77" s="253"/>
      <c r="G77" s="253"/>
      <c r="H77" s="253"/>
      <c r="I77" s="253"/>
      <c r="J77" s="253"/>
      <c r="K77" s="253"/>
      <c r="L77" s="253"/>
      <c r="M77" s="253"/>
      <c r="N77" s="253"/>
    </row>
    <row r="78" spans="1:14" ht="15.75">
      <c r="A78" s="253"/>
      <c r="B78" s="253"/>
      <c r="C78" s="253"/>
      <c r="D78" s="253"/>
      <c r="E78" s="253"/>
      <c r="F78" s="253"/>
      <c r="G78" s="253"/>
      <c r="H78" s="253"/>
      <c r="I78" s="253"/>
      <c r="J78" s="253"/>
      <c r="K78" s="253"/>
      <c r="L78" s="253"/>
      <c r="M78" s="253"/>
      <c r="N78" s="253"/>
    </row>
    <row r="79" spans="1:14" ht="15.75">
      <c r="A79" s="253"/>
      <c r="B79" s="253"/>
      <c r="C79" s="253"/>
      <c r="D79" s="253"/>
      <c r="E79" s="253"/>
      <c r="F79" s="253"/>
      <c r="G79" s="253"/>
      <c r="H79" s="253"/>
      <c r="I79" s="253"/>
      <c r="J79" s="253"/>
      <c r="K79" s="253"/>
      <c r="L79" s="253"/>
      <c r="M79" s="253"/>
      <c r="N79" s="253"/>
    </row>
    <row r="80" spans="1:14" ht="15.75">
      <c r="A80" s="253"/>
      <c r="B80" s="253"/>
      <c r="C80" s="253"/>
      <c r="D80" s="253"/>
      <c r="E80" s="253"/>
      <c r="F80" s="253"/>
      <c r="G80" s="253"/>
      <c r="H80" s="253"/>
      <c r="I80" s="253"/>
      <c r="J80" s="253"/>
      <c r="K80" s="253"/>
      <c r="L80" s="253"/>
      <c r="M80" s="253"/>
      <c r="N80" s="253"/>
    </row>
    <row r="81" spans="1:14" ht="15.75">
      <c r="A81" s="253"/>
      <c r="B81" s="253"/>
      <c r="C81" s="253"/>
      <c r="D81" s="253"/>
      <c r="E81" s="253"/>
      <c r="F81" s="253"/>
      <c r="G81" s="253"/>
      <c r="H81" s="253"/>
      <c r="I81" s="253"/>
      <c r="J81" s="253"/>
      <c r="K81" s="253"/>
      <c r="L81" s="253"/>
      <c r="M81" s="253"/>
      <c r="N81" s="253"/>
    </row>
    <row r="82" spans="1:14" ht="15.75">
      <c r="A82" s="253"/>
      <c r="B82" s="253"/>
      <c r="C82" s="253"/>
      <c r="D82" s="253"/>
      <c r="E82" s="253"/>
      <c r="F82" s="253"/>
      <c r="G82" s="253"/>
      <c r="H82" s="253"/>
      <c r="I82" s="253"/>
      <c r="J82" s="253"/>
      <c r="K82" s="253"/>
      <c r="L82" s="253"/>
      <c r="M82" s="253"/>
      <c r="N82" s="253"/>
    </row>
    <row r="83" spans="1:14" ht="15.75">
      <c r="A83" s="253"/>
      <c r="B83" s="253"/>
      <c r="C83" s="253"/>
      <c r="D83" s="253"/>
      <c r="E83" s="253"/>
      <c r="F83" s="253"/>
      <c r="G83" s="253"/>
      <c r="H83" s="253"/>
      <c r="I83" s="253"/>
      <c r="J83" s="253"/>
      <c r="K83" s="253"/>
      <c r="L83" s="253"/>
      <c r="M83" s="253"/>
      <c r="N83" s="253"/>
    </row>
    <row r="84" spans="1:14" ht="15.75">
      <c r="A84" s="253"/>
      <c r="B84" s="253"/>
      <c r="C84" s="253"/>
      <c r="D84" s="253"/>
      <c r="E84" s="253"/>
      <c r="F84" s="253"/>
      <c r="G84" s="253"/>
      <c r="H84" s="253"/>
      <c r="I84" s="253"/>
      <c r="J84" s="253"/>
      <c r="K84" s="253"/>
      <c r="L84" s="253"/>
      <c r="M84" s="253"/>
      <c r="N84" s="253"/>
    </row>
    <row r="85" spans="1:14" ht="15.75">
      <c r="A85" s="253"/>
      <c r="B85" s="253"/>
      <c r="C85" s="253"/>
      <c r="D85" s="253"/>
      <c r="E85" s="253"/>
      <c r="F85" s="253"/>
      <c r="G85" s="253"/>
      <c r="H85" s="253"/>
      <c r="I85" s="253"/>
      <c r="J85" s="253"/>
      <c r="K85" s="253"/>
      <c r="L85" s="253"/>
      <c r="M85" s="253"/>
      <c r="N85" s="253"/>
    </row>
    <row r="86" spans="1:14" ht="15.75">
      <c r="A86" s="253"/>
      <c r="B86" s="253"/>
      <c r="C86" s="253"/>
      <c r="D86" s="253"/>
      <c r="E86" s="253"/>
      <c r="F86" s="253"/>
      <c r="G86" s="253"/>
      <c r="H86" s="253"/>
      <c r="I86" s="253"/>
      <c r="J86" s="253"/>
      <c r="K86" s="253"/>
      <c r="L86" s="253"/>
      <c r="M86" s="253"/>
      <c r="N86" s="253"/>
    </row>
    <row r="87" spans="1:14" ht="15.75">
      <c r="A87" s="253"/>
      <c r="B87" s="253"/>
      <c r="C87" s="253"/>
      <c r="D87" s="253"/>
      <c r="E87" s="253"/>
      <c r="F87" s="253"/>
      <c r="G87" s="253"/>
      <c r="H87" s="253"/>
      <c r="I87" s="253"/>
      <c r="J87" s="253"/>
      <c r="K87" s="253"/>
      <c r="L87" s="253"/>
      <c r="M87" s="253"/>
      <c r="N87" s="253"/>
    </row>
    <row r="88" spans="1:14" ht="15.75">
      <c r="A88" s="253"/>
      <c r="B88" s="253"/>
      <c r="C88" s="253"/>
      <c r="D88" s="253"/>
      <c r="E88" s="253"/>
      <c r="F88" s="253"/>
      <c r="G88" s="253"/>
      <c r="H88" s="253"/>
      <c r="I88" s="253"/>
      <c r="J88" s="253"/>
      <c r="K88" s="253"/>
      <c r="L88" s="253"/>
      <c r="M88" s="253"/>
      <c r="N88" s="253"/>
    </row>
    <row r="89" spans="1:14" ht="15.75">
      <c r="A89" s="253"/>
      <c r="B89" s="253"/>
      <c r="C89" s="253"/>
      <c r="D89" s="253"/>
      <c r="E89" s="253"/>
      <c r="F89" s="253"/>
      <c r="G89" s="253"/>
      <c r="H89" s="253"/>
      <c r="I89" s="253"/>
      <c r="J89" s="253"/>
      <c r="K89" s="253"/>
      <c r="L89" s="253"/>
      <c r="M89" s="253"/>
      <c r="N89" s="253"/>
    </row>
    <row r="90" spans="1:14" ht="15.75">
      <c r="A90" s="253"/>
      <c r="B90" s="253"/>
      <c r="C90" s="253"/>
      <c r="D90" s="253"/>
      <c r="E90" s="253"/>
      <c r="F90" s="253"/>
      <c r="G90" s="253"/>
      <c r="H90" s="253"/>
      <c r="I90" s="253"/>
      <c r="J90" s="253"/>
      <c r="K90" s="253"/>
      <c r="L90" s="253"/>
      <c r="M90" s="253"/>
      <c r="N90" s="253"/>
    </row>
    <row r="91" spans="1:14" ht="15.75">
      <c r="A91" s="253"/>
      <c r="B91" s="253"/>
      <c r="C91" s="253"/>
      <c r="D91" s="253"/>
      <c r="E91" s="253"/>
      <c r="F91" s="253"/>
      <c r="G91" s="253"/>
      <c r="H91" s="253"/>
      <c r="I91" s="253"/>
      <c r="J91" s="253"/>
      <c r="K91" s="253"/>
      <c r="L91" s="253"/>
      <c r="M91" s="253"/>
      <c r="N91" s="253"/>
    </row>
    <row r="92" spans="1:14" ht="15.75">
      <c r="A92" s="253"/>
      <c r="B92" s="253"/>
      <c r="C92" s="253"/>
      <c r="D92" s="253"/>
      <c r="E92" s="253"/>
      <c r="F92" s="253"/>
      <c r="G92" s="253"/>
      <c r="H92" s="253"/>
      <c r="I92" s="253"/>
      <c r="J92" s="253"/>
      <c r="K92" s="253"/>
      <c r="L92" s="253"/>
      <c r="M92" s="253"/>
      <c r="N92" s="253"/>
    </row>
    <row r="93" spans="1:14" ht="15.75">
      <c r="A93" s="253"/>
      <c r="B93" s="253"/>
      <c r="C93" s="253"/>
      <c r="D93" s="253"/>
      <c r="E93" s="253"/>
      <c r="F93" s="253"/>
      <c r="G93" s="253"/>
      <c r="H93" s="253"/>
      <c r="I93" s="253"/>
      <c r="J93" s="253"/>
      <c r="K93" s="253"/>
      <c r="L93" s="253"/>
      <c r="M93" s="253"/>
      <c r="N93" s="253"/>
    </row>
    <row r="94" spans="1:14" ht="15.75">
      <c r="A94" s="253"/>
      <c r="B94" s="253"/>
      <c r="C94" s="253"/>
      <c r="D94" s="253"/>
      <c r="E94" s="253"/>
      <c r="F94" s="253"/>
      <c r="G94" s="253"/>
      <c r="H94" s="253"/>
      <c r="I94" s="253"/>
      <c r="J94" s="253"/>
      <c r="K94" s="253"/>
      <c r="L94" s="253"/>
      <c r="M94" s="253"/>
      <c r="N94" s="253"/>
    </row>
    <row r="95" spans="1:14" ht="15.75">
      <c r="A95" s="253"/>
      <c r="B95" s="253"/>
      <c r="C95" s="253"/>
      <c r="D95" s="253"/>
      <c r="E95" s="253"/>
      <c r="F95" s="253"/>
      <c r="G95" s="253"/>
      <c r="H95" s="253"/>
      <c r="I95" s="253"/>
      <c r="J95" s="253"/>
      <c r="K95" s="253"/>
      <c r="L95" s="253"/>
      <c r="M95" s="253"/>
      <c r="N95" s="253"/>
    </row>
    <row r="96" spans="1:14" ht="15.75">
      <c r="A96" s="253"/>
      <c r="B96" s="253"/>
      <c r="C96" s="253"/>
      <c r="D96" s="253"/>
      <c r="E96" s="253"/>
      <c r="F96" s="253"/>
      <c r="G96" s="253"/>
      <c r="H96" s="253"/>
      <c r="I96" s="253"/>
      <c r="J96" s="253"/>
      <c r="K96" s="253"/>
      <c r="L96" s="253"/>
      <c r="M96" s="253"/>
      <c r="N96" s="253"/>
    </row>
    <row r="97" spans="1:14" ht="15.75">
      <c r="A97" s="253"/>
      <c r="B97" s="253"/>
      <c r="C97" s="253"/>
      <c r="D97" s="253"/>
      <c r="E97" s="253"/>
      <c r="F97" s="253"/>
      <c r="G97" s="253"/>
      <c r="H97" s="253"/>
      <c r="I97" s="253"/>
      <c r="J97" s="253"/>
      <c r="K97" s="253"/>
      <c r="L97" s="253"/>
      <c r="M97" s="253"/>
      <c r="N97" s="253"/>
    </row>
    <row r="98" spans="1:14" ht="15.75">
      <c r="A98" s="253"/>
      <c r="B98" s="253"/>
      <c r="C98" s="253"/>
      <c r="D98" s="253"/>
      <c r="E98" s="253"/>
      <c r="F98" s="253"/>
      <c r="G98" s="253"/>
      <c r="H98" s="253"/>
      <c r="I98" s="253"/>
      <c r="J98" s="253"/>
      <c r="K98" s="253"/>
      <c r="L98" s="253"/>
      <c r="M98" s="253"/>
      <c r="N98" s="253"/>
    </row>
    <row r="99" spans="1:14" ht="15.75">
      <c r="A99" s="253"/>
      <c r="B99" s="253"/>
      <c r="C99" s="253"/>
      <c r="D99" s="253"/>
      <c r="E99" s="253"/>
      <c r="F99" s="253"/>
      <c r="G99" s="253"/>
      <c r="H99" s="253"/>
      <c r="I99" s="253"/>
      <c r="J99" s="253"/>
      <c r="K99" s="253"/>
      <c r="L99" s="253"/>
      <c r="M99" s="253"/>
      <c r="N99" s="253"/>
    </row>
    <row r="100" spans="1:14" ht="15.75">
      <c r="A100" s="253"/>
      <c r="B100" s="253"/>
      <c r="C100" s="253"/>
      <c r="D100" s="253"/>
      <c r="E100" s="253"/>
      <c r="F100" s="253"/>
      <c r="G100" s="253"/>
      <c r="H100" s="253"/>
      <c r="I100" s="253"/>
      <c r="J100" s="253"/>
      <c r="K100" s="253"/>
      <c r="L100" s="253"/>
      <c r="M100" s="253"/>
      <c r="N100" s="253"/>
    </row>
    <row r="101" spans="1:14" ht="15.75">
      <c r="A101" s="253"/>
      <c r="B101" s="253"/>
      <c r="C101" s="253"/>
      <c r="D101" s="253"/>
      <c r="E101" s="253"/>
      <c r="F101" s="253"/>
      <c r="G101" s="253"/>
      <c r="H101" s="253"/>
      <c r="I101" s="253"/>
      <c r="J101" s="253"/>
      <c r="K101" s="253"/>
      <c r="L101" s="253"/>
      <c r="M101" s="253"/>
      <c r="N101" s="253"/>
    </row>
    <row r="102" spans="1:14" ht="15.75">
      <c r="A102" s="253"/>
      <c r="B102" s="253"/>
      <c r="C102" s="253"/>
      <c r="D102" s="253"/>
      <c r="E102" s="253"/>
      <c r="F102" s="253"/>
      <c r="G102" s="253"/>
      <c r="H102" s="253"/>
      <c r="I102" s="253"/>
      <c r="J102" s="253"/>
      <c r="K102" s="253"/>
      <c r="L102" s="253"/>
      <c r="M102" s="253"/>
      <c r="N102" s="253"/>
    </row>
    <row r="103" spans="1:14" ht="15.75">
      <c r="A103" s="253"/>
      <c r="B103" s="253"/>
      <c r="C103" s="253"/>
      <c r="D103" s="253"/>
      <c r="E103" s="253"/>
      <c r="F103" s="253"/>
      <c r="G103" s="253"/>
      <c r="H103" s="253"/>
      <c r="I103" s="253"/>
      <c r="J103" s="253"/>
      <c r="K103" s="253"/>
      <c r="L103" s="253"/>
      <c r="M103" s="253"/>
      <c r="N103" s="253"/>
    </row>
    <row r="104" spans="1:14" ht="15.75">
      <c r="A104" s="253"/>
      <c r="B104" s="253"/>
      <c r="C104" s="253"/>
      <c r="D104" s="253"/>
      <c r="E104" s="253"/>
      <c r="F104" s="253"/>
      <c r="G104" s="253"/>
      <c r="H104" s="253"/>
      <c r="I104" s="253"/>
      <c r="J104" s="253"/>
      <c r="K104" s="253"/>
      <c r="L104" s="253"/>
      <c r="M104" s="253"/>
      <c r="N104" s="253"/>
    </row>
    <row r="105" spans="1:14" ht="15.75">
      <c r="A105" s="253"/>
      <c r="B105" s="253"/>
      <c r="C105" s="253"/>
      <c r="D105" s="253"/>
      <c r="E105" s="253"/>
      <c r="F105" s="253"/>
      <c r="G105" s="253"/>
      <c r="H105" s="253"/>
      <c r="I105" s="253"/>
      <c r="J105" s="253"/>
      <c r="K105" s="253"/>
      <c r="L105" s="253"/>
      <c r="M105" s="253"/>
      <c r="N105" s="253"/>
    </row>
    <row r="106" spans="1:14" ht="15.75">
      <c r="A106" s="253"/>
      <c r="B106" s="253"/>
      <c r="C106" s="253"/>
      <c r="D106" s="253"/>
      <c r="E106" s="253"/>
      <c r="F106" s="253"/>
      <c r="G106" s="253"/>
      <c r="H106" s="253"/>
      <c r="I106" s="253"/>
      <c r="J106" s="253"/>
      <c r="K106" s="253"/>
      <c r="L106" s="253"/>
      <c r="M106" s="253"/>
      <c r="N106" s="253"/>
    </row>
    <row r="107" spans="1:14" ht="15.75">
      <c r="A107" s="253"/>
      <c r="B107" s="253"/>
      <c r="C107" s="253"/>
      <c r="D107" s="253"/>
      <c r="E107" s="253"/>
      <c r="F107" s="253"/>
      <c r="G107" s="253"/>
      <c r="H107" s="253"/>
      <c r="I107" s="253"/>
      <c r="J107" s="253"/>
      <c r="K107" s="253"/>
      <c r="L107" s="253"/>
      <c r="M107" s="253"/>
      <c r="N107" s="253"/>
    </row>
    <row r="108" spans="1:14" ht="15.75">
      <c r="A108" s="253"/>
      <c r="B108" s="253"/>
      <c r="C108" s="253"/>
      <c r="D108" s="253"/>
      <c r="E108" s="253"/>
      <c r="F108" s="253"/>
      <c r="G108" s="253"/>
      <c r="H108" s="253"/>
      <c r="I108" s="253"/>
      <c r="J108" s="253"/>
      <c r="K108" s="253"/>
      <c r="L108" s="253"/>
      <c r="M108" s="253"/>
      <c r="N108" s="253"/>
    </row>
    <row r="109" spans="1:14" ht="15.75">
      <c r="A109" s="253"/>
      <c r="B109" s="253"/>
      <c r="C109" s="253"/>
      <c r="D109" s="253"/>
      <c r="E109" s="253"/>
      <c r="F109" s="253"/>
      <c r="G109" s="253"/>
      <c r="H109" s="253"/>
      <c r="I109" s="253"/>
      <c r="J109" s="253"/>
      <c r="K109" s="253"/>
      <c r="L109" s="253"/>
      <c r="M109" s="253"/>
      <c r="N109" s="253"/>
    </row>
    <row r="110" spans="1:14" ht="15.75">
      <c r="A110" s="253"/>
      <c r="B110" s="253"/>
      <c r="C110" s="253"/>
      <c r="D110" s="253"/>
      <c r="E110" s="253"/>
      <c r="F110" s="253"/>
      <c r="G110" s="253"/>
      <c r="H110" s="253"/>
      <c r="I110" s="253"/>
      <c r="J110" s="253"/>
      <c r="K110" s="253"/>
      <c r="L110" s="253"/>
      <c r="M110" s="253"/>
      <c r="N110" s="253"/>
    </row>
    <row r="111" spans="1:14" ht="15.75">
      <c r="A111" s="253"/>
      <c r="B111" s="253"/>
      <c r="C111" s="253"/>
      <c r="D111" s="253"/>
      <c r="E111" s="253"/>
      <c r="F111" s="253"/>
      <c r="G111" s="253"/>
      <c r="H111" s="253"/>
      <c r="I111" s="253"/>
      <c r="J111" s="253"/>
      <c r="K111" s="253"/>
      <c r="L111" s="253"/>
      <c r="M111" s="253"/>
      <c r="N111" s="253"/>
    </row>
    <row r="112" spans="1:14" ht="15.75">
      <c r="A112" s="253"/>
      <c r="B112" s="253"/>
      <c r="C112" s="253"/>
      <c r="D112" s="253"/>
      <c r="E112" s="253"/>
      <c r="F112" s="253"/>
      <c r="G112" s="253"/>
      <c r="H112" s="253"/>
      <c r="I112" s="253"/>
      <c r="J112" s="253"/>
      <c r="K112" s="253"/>
      <c r="L112" s="253"/>
      <c r="M112" s="253"/>
      <c r="N112" s="253"/>
    </row>
    <row r="113" spans="1:14" ht="15.75">
      <c r="A113" s="253"/>
      <c r="B113" s="253"/>
      <c r="C113" s="253"/>
      <c r="D113" s="253"/>
      <c r="E113" s="253"/>
      <c r="F113" s="253"/>
      <c r="G113" s="253"/>
      <c r="H113" s="253"/>
      <c r="I113" s="253"/>
      <c r="J113" s="253"/>
      <c r="K113" s="253"/>
      <c r="L113" s="253"/>
      <c r="M113" s="253"/>
      <c r="N113" s="253"/>
    </row>
    <row r="114" spans="1:14" ht="15.75">
      <c r="A114" s="253"/>
      <c r="B114" s="253"/>
      <c r="C114" s="253"/>
      <c r="D114" s="253"/>
      <c r="E114" s="253"/>
      <c r="F114" s="253"/>
      <c r="G114" s="253"/>
      <c r="H114" s="253"/>
      <c r="I114" s="253"/>
      <c r="J114" s="253"/>
      <c r="K114" s="253"/>
      <c r="L114" s="253"/>
      <c r="M114" s="253"/>
      <c r="N114" s="253"/>
    </row>
    <row r="115" spans="1:14" ht="15.75">
      <c r="A115" s="253"/>
      <c r="B115" s="253"/>
      <c r="C115" s="253"/>
      <c r="D115" s="253"/>
      <c r="E115" s="253"/>
      <c r="F115" s="253"/>
      <c r="G115" s="253"/>
      <c r="H115" s="253"/>
      <c r="I115" s="253"/>
      <c r="J115" s="253"/>
      <c r="K115" s="253"/>
      <c r="L115" s="253"/>
      <c r="M115" s="253"/>
      <c r="N115" s="253"/>
    </row>
    <row r="116" spans="1:14" ht="15.75">
      <c r="A116" s="253"/>
      <c r="B116" s="253"/>
      <c r="C116" s="253"/>
      <c r="D116" s="253"/>
      <c r="E116" s="253"/>
      <c r="F116" s="253"/>
      <c r="G116" s="253"/>
      <c r="H116" s="253"/>
      <c r="I116" s="253"/>
      <c r="J116" s="253"/>
      <c r="K116" s="253"/>
      <c r="L116" s="253"/>
      <c r="M116" s="253"/>
      <c r="N116" s="253"/>
    </row>
    <row r="117" spans="1:14" ht="15.75">
      <c r="A117" s="253"/>
      <c r="B117" s="253"/>
      <c r="C117" s="253"/>
      <c r="D117" s="253"/>
      <c r="E117" s="253"/>
      <c r="F117" s="253"/>
      <c r="G117" s="253"/>
      <c r="H117" s="253"/>
      <c r="I117" s="253"/>
      <c r="J117" s="253"/>
      <c r="K117" s="253"/>
      <c r="L117" s="253"/>
      <c r="M117" s="253"/>
      <c r="N117" s="253"/>
    </row>
    <row r="118" spans="1:14" ht="15.75">
      <c r="A118" s="253"/>
      <c r="B118" s="253"/>
      <c r="C118" s="253"/>
      <c r="D118" s="253"/>
      <c r="E118" s="253"/>
      <c r="F118" s="253"/>
      <c r="G118" s="253"/>
      <c r="H118" s="253"/>
      <c r="I118" s="253"/>
      <c r="J118" s="253"/>
      <c r="K118" s="253"/>
      <c r="L118" s="253"/>
      <c r="M118" s="253"/>
      <c r="N118" s="253"/>
    </row>
    <row r="119" spans="1:14" ht="15.75">
      <c r="A119" s="253"/>
      <c r="B119" s="253"/>
      <c r="C119" s="253"/>
      <c r="D119" s="253"/>
      <c r="E119" s="253"/>
      <c r="F119" s="253"/>
      <c r="G119" s="253"/>
      <c r="H119" s="253"/>
      <c r="I119" s="253"/>
      <c r="J119" s="253"/>
      <c r="K119" s="253"/>
      <c r="L119" s="253"/>
      <c r="M119" s="253"/>
      <c r="N119" s="253"/>
    </row>
    <row r="120" spans="1:14" ht="15.75">
      <c r="A120" s="253"/>
      <c r="B120" s="253"/>
      <c r="C120" s="253"/>
      <c r="D120" s="253"/>
      <c r="E120" s="253"/>
      <c r="F120" s="253"/>
      <c r="G120" s="253"/>
      <c r="H120" s="253"/>
      <c r="I120" s="253"/>
      <c r="J120" s="253"/>
      <c r="K120" s="253"/>
      <c r="L120" s="253"/>
      <c r="M120" s="253"/>
      <c r="N120" s="253"/>
    </row>
    <row r="121" spans="1:14" ht="15.75">
      <c r="A121" s="253"/>
      <c r="B121" s="253"/>
      <c r="C121" s="253"/>
      <c r="D121" s="253"/>
      <c r="E121" s="253"/>
      <c r="F121" s="253"/>
      <c r="G121" s="253"/>
      <c r="H121" s="253"/>
      <c r="I121" s="253"/>
      <c r="J121" s="253"/>
      <c r="K121" s="253"/>
      <c r="L121" s="253"/>
      <c r="M121" s="253"/>
      <c r="N121" s="253"/>
    </row>
  </sheetData>
  <mergeCells count="151">
    <mergeCell ref="A11:B12"/>
    <mergeCell ref="C11:C12"/>
    <mergeCell ref="A13:N14"/>
    <mergeCell ref="A15:D15"/>
    <mergeCell ref="E15:F15"/>
    <mergeCell ref="G15:I15"/>
    <mergeCell ref="J15:K15"/>
    <mergeCell ref="L15:N15"/>
    <mergeCell ref="A1:N6"/>
    <mergeCell ref="A7:N8"/>
    <mergeCell ref="A9:A10"/>
    <mergeCell ref="B9:C10"/>
    <mergeCell ref="D9:D10"/>
    <mergeCell ref="E9:J10"/>
    <mergeCell ref="K9:K10"/>
    <mergeCell ref="L9:N10"/>
    <mergeCell ref="A16:D16"/>
    <mergeCell ref="E16:F16"/>
    <mergeCell ref="G16:I16"/>
    <mergeCell ref="J16:K16"/>
    <mergeCell ref="L16:N16"/>
    <mergeCell ref="A17:D17"/>
    <mergeCell ref="E17:F17"/>
    <mergeCell ref="G17:I17"/>
    <mergeCell ref="J17:K17"/>
    <mergeCell ref="L17:N17"/>
    <mergeCell ref="A18:D18"/>
    <mergeCell ref="E18:F18"/>
    <mergeCell ref="G18:I18"/>
    <mergeCell ref="J18:K18"/>
    <mergeCell ref="L18:N18"/>
    <mergeCell ref="A19:D19"/>
    <mergeCell ref="E19:F19"/>
    <mergeCell ref="G19:I19"/>
    <mergeCell ref="J19:K19"/>
    <mergeCell ref="L19:N19"/>
    <mergeCell ref="A20:D20"/>
    <mergeCell ref="E20:F20"/>
    <mergeCell ref="G20:I20"/>
    <mergeCell ref="J20:K20"/>
    <mergeCell ref="L20:N20"/>
    <mergeCell ref="A21:D21"/>
    <mergeCell ref="E21:F21"/>
    <mergeCell ref="G21:I21"/>
    <mergeCell ref="J21:K21"/>
    <mergeCell ref="L21:N21"/>
    <mergeCell ref="A24:N25"/>
    <mergeCell ref="A26:D26"/>
    <mergeCell ref="E26:F26"/>
    <mergeCell ref="G26:H26"/>
    <mergeCell ref="I26:K26"/>
    <mergeCell ref="L26:N26"/>
    <mergeCell ref="A22:D22"/>
    <mergeCell ref="E22:F22"/>
    <mergeCell ref="G22:I22"/>
    <mergeCell ref="J22:K22"/>
    <mergeCell ref="L22:N22"/>
    <mergeCell ref="A23:K23"/>
    <mergeCell ref="L23:N23"/>
    <mergeCell ref="A27:D27"/>
    <mergeCell ref="E27:F27"/>
    <mergeCell ref="G27:H27"/>
    <mergeCell ref="I27:K27"/>
    <mergeCell ref="L27:N27"/>
    <mergeCell ref="A28:D28"/>
    <mergeCell ref="E28:F28"/>
    <mergeCell ref="G28:H28"/>
    <mergeCell ref="I28:K28"/>
    <mergeCell ref="L28:N28"/>
    <mergeCell ref="A29:D29"/>
    <mergeCell ref="E29:F29"/>
    <mergeCell ref="G29:H29"/>
    <mergeCell ref="I29:K29"/>
    <mergeCell ref="L29:N29"/>
    <mergeCell ref="A30:D30"/>
    <mergeCell ref="E30:F30"/>
    <mergeCell ref="G30:H30"/>
    <mergeCell ref="I30:K30"/>
    <mergeCell ref="L30:N30"/>
    <mergeCell ref="A31:D31"/>
    <mergeCell ref="E31:F31"/>
    <mergeCell ref="G31:H31"/>
    <mergeCell ref="I31:K31"/>
    <mergeCell ref="L31:N31"/>
    <mergeCell ref="A32:D32"/>
    <mergeCell ref="E32:F32"/>
    <mergeCell ref="G32:H32"/>
    <mergeCell ref="I32:K32"/>
    <mergeCell ref="L32:N32"/>
    <mergeCell ref="A35:N36"/>
    <mergeCell ref="A37:D37"/>
    <mergeCell ref="F37:G37"/>
    <mergeCell ref="H37:I37"/>
    <mergeCell ref="J37:K37"/>
    <mergeCell ref="L37:N37"/>
    <mergeCell ref="A33:D33"/>
    <mergeCell ref="E33:F33"/>
    <mergeCell ref="G33:H33"/>
    <mergeCell ref="I33:K33"/>
    <mergeCell ref="L33:N33"/>
    <mergeCell ref="A34:K34"/>
    <mergeCell ref="L34:N34"/>
    <mergeCell ref="A40:K40"/>
    <mergeCell ref="L40:N40"/>
    <mergeCell ref="A41:N42"/>
    <mergeCell ref="A43:D43"/>
    <mergeCell ref="F43:G43"/>
    <mergeCell ref="J43:K43"/>
    <mergeCell ref="L43:N43"/>
    <mergeCell ref="A38:D38"/>
    <mergeCell ref="F38:G38"/>
    <mergeCell ref="H38:I38"/>
    <mergeCell ref="J38:K38"/>
    <mergeCell ref="L38:N38"/>
    <mergeCell ref="A39:D39"/>
    <mergeCell ref="F39:G39"/>
    <mergeCell ref="H39:I39"/>
    <mergeCell ref="J39:K39"/>
    <mergeCell ref="L39:N39"/>
    <mergeCell ref="A46:D46"/>
    <mergeCell ref="F46:G46"/>
    <mergeCell ref="J46:K46"/>
    <mergeCell ref="L46:N46"/>
    <mergeCell ref="A47:D47"/>
    <mergeCell ref="F47:G47"/>
    <mergeCell ref="J47:K47"/>
    <mergeCell ref="L47:N47"/>
    <mergeCell ref="A44:D44"/>
    <mergeCell ref="F44:G44"/>
    <mergeCell ref="J44:K44"/>
    <mergeCell ref="L44:N44"/>
    <mergeCell ref="A45:D45"/>
    <mergeCell ref="F45:G45"/>
    <mergeCell ref="J45:K45"/>
    <mergeCell ref="L45:N45"/>
    <mergeCell ref="A52:K52"/>
    <mergeCell ref="A53:N55"/>
    <mergeCell ref="A50:D50"/>
    <mergeCell ref="F50:G50"/>
    <mergeCell ref="J50:K50"/>
    <mergeCell ref="L50:N50"/>
    <mergeCell ref="A51:K51"/>
    <mergeCell ref="L51:N51"/>
    <mergeCell ref="A48:D48"/>
    <mergeCell ref="F48:G48"/>
    <mergeCell ref="J48:K48"/>
    <mergeCell ref="L48:N48"/>
    <mergeCell ref="A49:D49"/>
    <mergeCell ref="F49:G49"/>
    <mergeCell ref="J49:K49"/>
    <mergeCell ref="L49:N4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53798E-BD2D-4296-ACEC-07CF1964554E}">
  <dimension ref="A1:N121"/>
  <sheetViews>
    <sheetView topLeftCell="A32" workbookViewId="0">
      <selection activeCell="A13" sqref="A13:N14"/>
    </sheetView>
  </sheetViews>
  <sheetFormatPr baseColWidth="10" defaultRowHeight="15"/>
  <cols>
    <col min="1" max="5" width="11.42578125" style="240"/>
    <col min="6" max="6" width="10.42578125" style="240" customWidth="1"/>
    <col min="7" max="7" width="9.5703125" style="240" customWidth="1"/>
    <col min="8" max="8" width="11.42578125" style="240"/>
    <col min="9" max="9" width="13.7109375" style="240" customWidth="1"/>
    <col min="10" max="10" width="8.85546875" style="240" customWidth="1"/>
    <col min="11" max="11" width="10.5703125" style="240" customWidth="1"/>
    <col min="12" max="12" width="17.28515625" style="240" customWidth="1"/>
    <col min="13" max="13" width="6.28515625" style="240" customWidth="1"/>
    <col min="14" max="14" width="4.5703125" style="240" customWidth="1"/>
    <col min="15" max="16384" width="11.42578125" style="240"/>
  </cols>
  <sheetData>
    <row r="1" spans="1:14">
      <c r="A1" s="357" t="s">
        <v>337</v>
      </c>
      <c r="B1" s="357"/>
      <c r="C1" s="357"/>
      <c r="D1" s="357"/>
      <c r="E1" s="357"/>
      <c r="F1" s="357"/>
      <c r="G1" s="357"/>
      <c r="H1" s="357"/>
      <c r="I1" s="357"/>
      <c r="J1" s="357"/>
      <c r="K1" s="357"/>
      <c r="L1" s="357"/>
      <c r="M1" s="357"/>
      <c r="N1" s="357"/>
    </row>
    <row r="2" spans="1:14">
      <c r="A2" s="357"/>
      <c r="B2" s="357"/>
      <c r="C2" s="357"/>
      <c r="D2" s="357"/>
      <c r="E2" s="357"/>
      <c r="F2" s="357"/>
      <c r="G2" s="357"/>
      <c r="H2" s="357"/>
      <c r="I2" s="357"/>
      <c r="J2" s="357"/>
      <c r="K2" s="357"/>
      <c r="L2" s="357"/>
      <c r="M2" s="357"/>
      <c r="N2" s="357"/>
    </row>
    <row r="3" spans="1:14">
      <c r="A3" s="357"/>
      <c r="B3" s="357"/>
      <c r="C3" s="357"/>
      <c r="D3" s="357"/>
      <c r="E3" s="357"/>
      <c r="F3" s="357"/>
      <c r="G3" s="357"/>
      <c r="H3" s="357"/>
      <c r="I3" s="357"/>
      <c r="J3" s="357"/>
      <c r="K3" s="357"/>
      <c r="L3" s="357"/>
      <c r="M3" s="357"/>
      <c r="N3" s="357"/>
    </row>
    <row r="4" spans="1:14">
      <c r="A4" s="357"/>
      <c r="B4" s="357"/>
      <c r="C4" s="357"/>
      <c r="D4" s="357"/>
      <c r="E4" s="357"/>
      <c r="F4" s="357"/>
      <c r="G4" s="357"/>
      <c r="H4" s="357"/>
      <c r="I4" s="357"/>
      <c r="J4" s="357"/>
      <c r="K4" s="357"/>
      <c r="L4" s="357"/>
      <c r="M4" s="357"/>
      <c r="N4" s="357"/>
    </row>
    <row r="5" spans="1:14">
      <c r="A5" s="357"/>
      <c r="B5" s="357"/>
      <c r="C5" s="357"/>
      <c r="D5" s="357"/>
      <c r="E5" s="357"/>
      <c r="F5" s="357"/>
      <c r="G5" s="357"/>
      <c r="H5" s="357"/>
      <c r="I5" s="357"/>
      <c r="J5" s="357"/>
      <c r="K5" s="357"/>
      <c r="L5" s="357"/>
      <c r="M5" s="357"/>
      <c r="N5" s="357"/>
    </row>
    <row r="6" spans="1:14">
      <c r="A6" s="357"/>
      <c r="B6" s="357"/>
      <c r="C6" s="357"/>
      <c r="D6" s="357"/>
      <c r="E6" s="357"/>
      <c r="F6" s="357"/>
      <c r="G6" s="357"/>
      <c r="H6" s="357"/>
      <c r="I6" s="357"/>
      <c r="J6" s="357"/>
      <c r="K6" s="357"/>
      <c r="L6" s="357"/>
      <c r="M6" s="357"/>
      <c r="N6" s="357"/>
    </row>
    <row r="7" spans="1:14">
      <c r="A7" s="358" t="s">
        <v>338</v>
      </c>
      <c r="B7" s="358"/>
      <c r="C7" s="358"/>
      <c r="D7" s="358"/>
      <c r="E7" s="358"/>
      <c r="F7" s="358"/>
      <c r="G7" s="358"/>
      <c r="H7" s="358"/>
      <c r="I7" s="358"/>
      <c r="J7" s="358"/>
      <c r="K7" s="358"/>
      <c r="L7" s="358"/>
      <c r="M7" s="358"/>
      <c r="N7" s="358"/>
    </row>
    <row r="8" spans="1:14">
      <c r="A8" s="358"/>
      <c r="B8" s="358"/>
      <c r="C8" s="358"/>
      <c r="D8" s="358"/>
      <c r="E8" s="358"/>
      <c r="F8" s="358"/>
      <c r="G8" s="358"/>
      <c r="H8" s="358"/>
      <c r="I8" s="358"/>
      <c r="J8" s="358"/>
      <c r="K8" s="358"/>
      <c r="L8" s="358"/>
      <c r="M8" s="358"/>
      <c r="N8" s="358"/>
    </row>
    <row r="9" spans="1:14" ht="14.45" customHeight="1">
      <c r="A9" s="359" t="s">
        <v>52</v>
      </c>
      <c r="B9" s="360" t="s">
        <v>387</v>
      </c>
      <c r="C9" s="360"/>
      <c r="D9" s="361" t="s">
        <v>339</v>
      </c>
      <c r="E9" s="363" t="s">
        <v>388</v>
      </c>
      <c r="F9" s="364"/>
      <c r="G9" s="364"/>
      <c r="H9" s="364"/>
      <c r="I9" s="364"/>
      <c r="J9" s="365"/>
      <c r="K9" s="359" t="s">
        <v>54</v>
      </c>
      <c r="L9" s="360" t="s">
        <v>54</v>
      </c>
      <c r="M9" s="360"/>
      <c r="N9" s="360"/>
    </row>
    <row r="10" spans="1:14" ht="26.45" customHeight="1">
      <c r="A10" s="359"/>
      <c r="B10" s="360"/>
      <c r="C10" s="360"/>
      <c r="D10" s="362"/>
      <c r="E10" s="366"/>
      <c r="F10" s="367"/>
      <c r="G10" s="367"/>
      <c r="H10" s="367"/>
      <c r="I10" s="367"/>
      <c r="J10" s="368"/>
      <c r="K10" s="359"/>
      <c r="L10" s="360"/>
      <c r="M10" s="360"/>
      <c r="N10" s="360"/>
    </row>
    <row r="11" spans="1:14" ht="26.45" customHeight="1">
      <c r="A11" s="351" t="s">
        <v>340</v>
      </c>
      <c r="B11" s="352"/>
      <c r="C11" s="355" t="s">
        <v>389</v>
      </c>
      <c r="D11" s="241"/>
      <c r="E11" s="241"/>
      <c r="F11" s="241"/>
      <c r="G11" s="241"/>
      <c r="H11" s="241"/>
      <c r="I11" s="241"/>
      <c r="J11" s="241"/>
      <c r="K11" s="241"/>
      <c r="L11" s="241"/>
      <c r="M11" s="241"/>
      <c r="N11" s="242"/>
    </row>
    <row r="12" spans="1:14" ht="15.6" customHeight="1">
      <c r="A12" s="353"/>
      <c r="B12" s="354"/>
      <c r="C12" s="356"/>
      <c r="D12" s="243"/>
      <c r="E12" s="243"/>
      <c r="F12" s="243"/>
      <c r="G12" s="243"/>
      <c r="H12" s="243"/>
      <c r="I12" s="243"/>
      <c r="J12" s="243"/>
      <c r="K12" s="243"/>
      <c r="L12" s="243"/>
      <c r="M12" s="243"/>
      <c r="N12" s="244"/>
    </row>
    <row r="13" spans="1:14">
      <c r="A13" s="329" t="s">
        <v>341</v>
      </c>
      <c r="B13" s="329"/>
      <c r="C13" s="329"/>
      <c r="D13" s="329"/>
      <c r="E13" s="329"/>
      <c r="F13" s="329"/>
      <c r="G13" s="329"/>
      <c r="H13" s="329"/>
      <c r="I13" s="329"/>
      <c r="J13" s="329"/>
      <c r="K13" s="329"/>
      <c r="L13" s="329"/>
      <c r="M13" s="329"/>
      <c r="N13" s="329"/>
    </row>
    <row r="14" spans="1:14">
      <c r="A14" s="329"/>
      <c r="B14" s="329"/>
      <c r="C14" s="329"/>
      <c r="D14" s="329"/>
      <c r="E14" s="329"/>
      <c r="F14" s="329"/>
      <c r="G14" s="329"/>
      <c r="H14" s="329"/>
      <c r="I14" s="329"/>
      <c r="J14" s="329"/>
      <c r="K14" s="329"/>
      <c r="L14" s="329"/>
      <c r="M14" s="329"/>
      <c r="N14" s="329"/>
    </row>
    <row r="15" spans="1:14" ht="15.75">
      <c r="A15" s="330" t="s">
        <v>77</v>
      </c>
      <c r="B15" s="330"/>
      <c r="C15" s="330"/>
      <c r="D15" s="330"/>
      <c r="E15" s="330" t="s">
        <v>342</v>
      </c>
      <c r="F15" s="330"/>
      <c r="G15" s="330" t="s">
        <v>364</v>
      </c>
      <c r="H15" s="330"/>
      <c r="I15" s="330"/>
      <c r="J15" s="330" t="s">
        <v>344</v>
      </c>
      <c r="K15" s="330"/>
      <c r="L15" s="330" t="s">
        <v>345</v>
      </c>
      <c r="M15" s="330"/>
      <c r="N15" s="330"/>
    </row>
    <row r="16" spans="1:14" ht="15.75">
      <c r="A16" s="328" t="s">
        <v>365</v>
      </c>
      <c r="B16" s="319"/>
      <c r="C16" s="319"/>
      <c r="D16" s="319"/>
      <c r="E16" s="340">
        <v>1</v>
      </c>
      <c r="F16" s="341"/>
      <c r="G16" s="343">
        <v>5000</v>
      </c>
      <c r="H16" s="344"/>
      <c r="I16" s="345"/>
      <c r="J16" s="322">
        <v>24</v>
      </c>
      <c r="K16" s="323"/>
      <c r="L16" s="324">
        <f>G16/J16</f>
        <v>208.33333333333334</v>
      </c>
      <c r="M16" s="325"/>
      <c r="N16" s="325"/>
    </row>
    <row r="17" spans="1:14" ht="15.75">
      <c r="A17" s="328" t="s">
        <v>366</v>
      </c>
      <c r="B17" s="319"/>
      <c r="C17" s="319"/>
      <c r="D17" s="319"/>
      <c r="E17" s="340">
        <v>1</v>
      </c>
      <c r="F17" s="341"/>
      <c r="G17" s="343">
        <v>15000</v>
      </c>
      <c r="H17" s="344"/>
      <c r="I17" s="345"/>
      <c r="J17" s="322">
        <v>3</v>
      </c>
      <c r="K17" s="323"/>
      <c r="L17" s="324">
        <f>G17/J17</f>
        <v>5000</v>
      </c>
      <c r="M17" s="325"/>
      <c r="N17" s="325"/>
    </row>
    <row r="18" spans="1:14" ht="15.75">
      <c r="A18" s="318" t="s">
        <v>380</v>
      </c>
      <c r="B18" s="319"/>
      <c r="C18" s="319"/>
      <c r="D18" s="319"/>
      <c r="E18" s="340">
        <v>2</v>
      </c>
      <c r="F18" s="341"/>
      <c r="G18" s="343">
        <v>2000</v>
      </c>
      <c r="H18" s="344"/>
      <c r="I18" s="345"/>
      <c r="J18" s="322">
        <v>1</v>
      </c>
      <c r="K18" s="323"/>
      <c r="L18" s="324">
        <f>+(G18*E18)/J18</f>
        <v>4000</v>
      </c>
      <c r="M18" s="325"/>
      <c r="N18" s="325"/>
    </row>
    <row r="19" spans="1:14" ht="15.75">
      <c r="A19" s="318" t="s">
        <v>367</v>
      </c>
      <c r="B19" s="319"/>
      <c r="C19" s="319"/>
      <c r="D19" s="319"/>
      <c r="E19" s="340">
        <v>1</v>
      </c>
      <c r="F19" s="341"/>
      <c r="G19" s="343">
        <v>100000</v>
      </c>
      <c r="H19" s="344"/>
      <c r="I19" s="345"/>
      <c r="J19" s="322">
        <v>4</v>
      </c>
      <c r="K19" s="323"/>
      <c r="L19" s="350">
        <f>G19/J19</f>
        <v>25000</v>
      </c>
      <c r="M19" s="319"/>
      <c r="N19" s="319"/>
    </row>
    <row r="20" spans="1:14" ht="15.75">
      <c r="A20" s="318" t="s">
        <v>346</v>
      </c>
      <c r="B20" s="319"/>
      <c r="C20" s="319"/>
      <c r="D20" s="319"/>
      <c r="E20" s="340"/>
      <c r="F20" s="341"/>
      <c r="G20" s="343"/>
      <c r="H20" s="344"/>
      <c r="I20" s="345"/>
      <c r="J20" s="322"/>
      <c r="K20" s="323"/>
      <c r="L20" s="350"/>
      <c r="M20" s="319"/>
      <c r="N20" s="319"/>
    </row>
    <row r="21" spans="1:14" ht="15.75">
      <c r="A21" s="318" t="s">
        <v>346</v>
      </c>
      <c r="B21" s="319"/>
      <c r="C21" s="319"/>
      <c r="D21" s="319"/>
      <c r="E21" s="340"/>
      <c r="F21" s="341"/>
      <c r="G21" s="343"/>
      <c r="H21" s="344"/>
      <c r="I21" s="345"/>
      <c r="J21" s="322"/>
      <c r="K21" s="323"/>
      <c r="L21" s="350"/>
      <c r="M21" s="319"/>
      <c r="N21" s="319"/>
    </row>
    <row r="22" spans="1:14" ht="15.75">
      <c r="A22" s="318" t="s">
        <v>346</v>
      </c>
      <c r="B22" s="319"/>
      <c r="C22" s="319"/>
      <c r="D22" s="319"/>
      <c r="E22" s="340"/>
      <c r="F22" s="341"/>
      <c r="G22" s="343"/>
      <c r="H22" s="344"/>
      <c r="I22" s="345"/>
      <c r="J22" s="322"/>
      <c r="K22" s="323"/>
      <c r="L22" s="350"/>
      <c r="M22" s="319"/>
      <c r="N22" s="319"/>
    </row>
    <row r="23" spans="1:14" ht="15.75">
      <c r="A23" s="326" t="s">
        <v>347</v>
      </c>
      <c r="B23" s="326"/>
      <c r="C23" s="326"/>
      <c r="D23" s="326"/>
      <c r="E23" s="326"/>
      <c r="F23" s="326"/>
      <c r="G23" s="326"/>
      <c r="H23" s="326"/>
      <c r="I23" s="326"/>
      <c r="J23" s="326"/>
      <c r="K23" s="326"/>
      <c r="L23" s="327">
        <f>SUM(L16:N22)</f>
        <v>34208.333333333328</v>
      </c>
      <c r="M23" s="327"/>
      <c r="N23" s="327"/>
    </row>
    <row r="24" spans="1:14">
      <c r="A24" s="329" t="s">
        <v>348</v>
      </c>
      <c r="B24" s="329"/>
      <c r="C24" s="329"/>
      <c r="D24" s="329"/>
      <c r="E24" s="329"/>
      <c r="F24" s="329"/>
      <c r="G24" s="329"/>
      <c r="H24" s="329"/>
      <c r="I24" s="329"/>
      <c r="J24" s="329"/>
      <c r="K24" s="329"/>
      <c r="L24" s="329"/>
      <c r="M24" s="329"/>
      <c r="N24" s="329"/>
    </row>
    <row r="25" spans="1:14">
      <c r="A25" s="329"/>
      <c r="B25" s="329"/>
      <c r="C25" s="329"/>
      <c r="D25" s="329"/>
      <c r="E25" s="329"/>
      <c r="F25" s="329"/>
      <c r="G25" s="329"/>
      <c r="H25" s="329"/>
      <c r="I25" s="329"/>
      <c r="J25" s="329"/>
      <c r="K25" s="329"/>
      <c r="L25" s="329"/>
      <c r="M25" s="329"/>
      <c r="N25" s="329"/>
    </row>
    <row r="26" spans="1:14" ht="15.75">
      <c r="A26" s="330" t="s">
        <v>77</v>
      </c>
      <c r="B26" s="330"/>
      <c r="C26" s="330"/>
      <c r="D26" s="330"/>
      <c r="E26" s="330" t="s">
        <v>342</v>
      </c>
      <c r="F26" s="330"/>
      <c r="G26" s="331" t="s">
        <v>349</v>
      </c>
      <c r="H26" s="332"/>
      <c r="I26" s="331" t="s">
        <v>350</v>
      </c>
      <c r="J26" s="349"/>
      <c r="K26" s="332"/>
      <c r="L26" s="330" t="s">
        <v>345</v>
      </c>
      <c r="M26" s="330"/>
      <c r="N26" s="330"/>
    </row>
    <row r="27" spans="1:14" ht="30.6" customHeight="1">
      <c r="A27" s="346" t="s">
        <v>390</v>
      </c>
      <c r="B27" s="347"/>
      <c r="C27" s="347"/>
      <c r="D27" s="347"/>
      <c r="E27" s="340" t="s">
        <v>54</v>
      </c>
      <c r="F27" s="341"/>
      <c r="G27" s="348">
        <v>1</v>
      </c>
      <c r="H27" s="348"/>
      <c r="I27" s="343">
        <v>300000</v>
      </c>
      <c r="J27" s="344"/>
      <c r="K27" s="345"/>
      <c r="L27" s="324">
        <f>I27*G27</f>
        <v>300000</v>
      </c>
      <c r="M27" s="325"/>
      <c r="N27" s="325"/>
    </row>
    <row r="28" spans="1:14" ht="15.75">
      <c r="A28" s="328" t="s">
        <v>370</v>
      </c>
      <c r="B28" s="319"/>
      <c r="C28" s="319"/>
      <c r="D28" s="319"/>
      <c r="E28" s="340" t="s">
        <v>124</v>
      </c>
      <c r="F28" s="341"/>
      <c r="G28" s="333">
        <v>1</v>
      </c>
      <c r="H28" s="342"/>
      <c r="I28" s="343">
        <v>5000</v>
      </c>
      <c r="J28" s="344"/>
      <c r="K28" s="345"/>
      <c r="L28" s="324">
        <f>I28/G28</f>
        <v>5000</v>
      </c>
      <c r="M28" s="325"/>
      <c r="N28" s="325"/>
    </row>
    <row r="29" spans="1:14" ht="15.75">
      <c r="A29" s="318" t="s">
        <v>386</v>
      </c>
      <c r="B29" s="319"/>
      <c r="C29" s="319"/>
      <c r="D29" s="319"/>
      <c r="E29" s="340" t="s">
        <v>54</v>
      </c>
      <c r="F29" s="341"/>
      <c r="G29" s="333">
        <v>2</v>
      </c>
      <c r="H29" s="342"/>
      <c r="I29" s="343">
        <v>116840</v>
      </c>
      <c r="J29" s="344"/>
      <c r="K29" s="345"/>
      <c r="L29" s="324">
        <f>I29/G29</f>
        <v>58420</v>
      </c>
      <c r="M29" s="325"/>
      <c r="N29" s="325"/>
    </row>
    <row r="30" spans="1:14" ht="15.75">
      <c r="A30" s="318" t="s">
        <v>346</v>
      </c>
      <c r="B30" s="319"/>
      <c r="C30" s="319"/>
      <c r="D30" s="319"/>
      <c r="E30" s="340"/>
      <c r="F30" s="341"/>
      <c r="G30" s="333"/>
      <c r="H30" s="342"/>
      <c r="I30" s="343"/>
      <c r="J30" s="344"/>
      <c r="K30" s="345"/>
      <c r="L30" s="324"/>
      <c r="M30" s="325"/>
      <c r="N30" s="325"/>
    </row>
    <row r="31" spans="1:14" ht="15.75">
      <c r="A31" s="318" t="s">
        <v>346</v>
      </c>
      <c r="B31" s="319"/>
      <c r="C31" s="319"/>
      <c r="D31" s="319"/>
      <c r="E31" s="340"/>
      <c r="F31" s="341"/>
      <c r="G31" s="333"/>
      <c r="H31" s="342"/>
      <c r="I31" s="343"/>
      <c r="J31" s="344"/>
      <c r="K31" s="345"/>
      <c r="L31" s="324"/>
      <c r="M31" s="325"/>
      <c r="N31" s="325"/>
    </row>
    <row r="32" spans="1:14" ht="15.75">
      <c r="A32" s="318" t="s">
        <v>346</v>
      </c>
      <c r="B32" s="319"/>
      <c r="C32" s="319"/>
      <c r="D32" s="319"/>
      <c r="E32" s="340"/>
      <c r="F32" s="341"/>
      <c r="G32" s="333"/>
      <c r="H32" s="342"/>
      <c r="I32" s="343"/>
      <c r="J32" s="344"/>
      <c r="K32" s="345"/>
      <c r="L32" s="324"/>
      <c r="M32" s="325"/>
      <c r="N32" s="325"/>
    </row>
    <row r="33" spans="1:14" ht="15.75">
      <c r="A33" s="318" t="s">
        <v>346</v>
      </c>
      <c r="B33" s="319"/>
      <c r="C33" s="319"/>
      <c r="D33" s="319"/>
      <c r="E33" s="340"/>
      <c r="F33" s="341"/>
      <c r="G33" s="333"/>
      <c r="H33" s="342"/>
      <c r="I33" s="343"/>
      <c r="J33" s="344"/>
      <c r="K33" s="345"/>
      <c r="L33" s="324"/>
      <c r="M33" s="325"/>
      <c r="N33" s="325"/>
    </row>
    <row r="34" spans="1:14" ht="15.75">
      <c r="A34" s="326" t="s">
        <v>347</v>
      </c>
      <c r="B34" s="326"/>
      <c r="C34" s="326"/>
      <c r="D34" s="326"/>
      <c r="E34" s="326"/>
      <c r="F34" s="326"/>
      <c r="G34" s="326"/>
      <c r="H34" s="326"/>
      <c r="I34" s="326"/>
      <c r="J34" s="326"/>
      <c r="K34" s="326"/>
      <c r="L34" s="327">
        <f>SUM(L27:N33)</f>
        <v>363420</v>
      </c>
      <c r="M34" s="327"/>
      <c r="N34" s="327"/>
    </row>
    <row r="35" spans="1:14">
      <c r="A35" s="329" t="s">
        <v>352</v>
      </c>
      <c r="B35" s="329"/>
      <c r="C35" s="329"/>
      <c r="D35" s="329"/>
      <c r="E35" s="329"/>
      <c r="F35" s="329"/>
      <c r="G35" s="329"/>
      <c r="H35" s="329"/>
      <c r="I35" s="329"/>
      <c r="J35" s="329"/>
      <c r="K35" s="329"/>
      <c r="L35" s="329"/>
      <c r="M35" s="329"/>
      <c r="N35" s="329"/>
    </row>
    <row r="36" spans="1:14">
      <c r="A36" s="329"/>
      <c r="B36" s="329"/>
      <c r="C36" s="329"/>
      <c r="D36" s="329"/>
      <c r="E36" s="329"/>
      <c r="F36" s="329"/>
      <c r="G36" s="329"/>
      <c r="H36" s="329"/>
      <c r="I36" s="329"/>
      <c r="J36" s="329"/>
      <c r="K36" s="329"/>
      <c r="L36" s="329"/>
      <c r="M36" s="329"/>
      <c r="N36" s="329"/>
    </row>
    <row r="37" spans="1:14" ht="15.75">
      <c r="A37" s="330" t="s">
        <v>353</v>
      </c>
      <c r="B37" s="330"/>
      <c r="C37" s="330"/>
      <c r="D37" s="330"/>
      <c r="E37" s="245" t="s">
        <v>342</v>
      </c>
      <c r="F37" s="331" t="s">
        <v>371</v>
      </c>
      <c r="G37" s="332"/>
      <c r="H37" s="331" t="s">
        <v>372</v>
      </c>
      <c r="I37" s="332"/>
      <c r="J37" s="330" t="s">
        <v>343</v>
      </c>
      <c r="K37" s="330"/>
      <c r="L37" s="330" t="s">
        <v>345</v>
      </c>
      <c r="M37" s="330"/>
      <c r="N37" s="330"/>
    </row>
    <row r="38" spans="1:14" ht="15.75">
      <c r="A38" s="328" t="s">
        <v>373</v>
      </c>
      <c r="B38" s="319"/>
      <c r="C38" s="319"/>
      <c r="D38" s="319"/>
      <c r="E38" s="246" t="s">
        <v>374</v>
      </c>
      <c r="F38" s="333">
        <v>1000</v>
      </c>
      <c r="G38" s="334"/>
      <c r="H38" s="335">
        <v>30</v>
      </c>
      <c r="I38" s="336"/>
      <c r="J38" s="343">
        <v>400000</v>
      </c>
      <c r="K38" s="345"/>
      <c r="L38" s="369">
        <f>((F38*J38)/H38)/1000</f>
        <v>13333.333333333334</v>
      </c>
      <c r="M38" s="370"/>
      <c r="N38" s="371"/>
    </row>
    <row r="39" spans="1:14" ht="15.75">
      <c r="A39" s="328"/>
      <c r="B39" s="319"/>
      <c r="C39" s="319"/>
      <c r="D39" s="319"/>
      <c r="E39" s="246"/>
      <c r="F39" s="333"/>
      <c r="G39" s="334"/>
      <c r="H39" s="335"/>
      <c r="I39" s="336"/>
      <c r="J39" s="333"/>
      <c r="K39" s="334"/>
      <c r="L39" s="337"/>
      <c r="M39" s="338"/>
      <c r="N39" s="339"/>
    </row>
    <row r="40" spans="1:14" ht="15.75">
      <c r="A40" s="326" t="s">
        <v>347</v>
      </c>
      <c r="B40" s="326"/>
      <c r="C40" s="326"/>
      <c r="D40" s="326"/>
      <c r="E40" s="326"/>
      <c r="F40" s="326"/>
      <c r="G40" s="326"/>
      <c r="H40" s="326"/>
      <c r="I40" s="326"/>
      <c r="J40" s="326"/>
      <c r="K40" s="326"/>
      <c r="L40" s="327">
        <f>SUM(L38:N39)</f>
        <v>13333.333333333334</v>
      </c>
      <c r="M40" s="327"/>
      <c r="N40" s="327"/>
    </row>
    <row r="41" spans="1:14">
      <c r="A41" s="329" t="s">
        <v>356</v>
      </c>
      <c r="B41" s="329"/>
      <c r="C41" s="329"/>
      <c r="D41" s="329"/>
      <c r="E41" s="329"/>
      <c r="F41" s="329"/>
      <c r="G41" s="329"/>
      <c r="H41" s="329"/>
      <c r="I41" s="329"/>
      <c r="J41" s="329"/>
      <c r="K41" s="329"/>
      <c r="L41" s="329"/>
      <c r="M41" s="329"/>
      <c r="N41" s="329"/>
    </row>
    <row r="42" spans="1:14">
      <c r="A42" s="329"/>
      <c r="B42" s="329"/>
      <c r="C42" s="329"/>
      <c r="D42" s="329"/>
      <c r="E42" s="329"/>
      <c r="F42" s="329"/>
      <c r="G42" s="329"/>
      <c r="H42" s="329"/>
      <c r="I42" s="329"/>
      <c r="J42" s="329"/>
      <c r="K42" s="329"/>
      <c r="L42" s="329"/>
      <c r="M42" s="329"/>
      <c r="N42" s="329"/>
    </row>
    <row r="43" spans="1:14" ht="15.75">
      <c r="A43" s="330" t="s">
        <v>357</v>
      </c>
      <c r="B43" s="330"/>
      <c r="C43" s="330"/>
      <c r="D43" s="330"/>
      <c r="E43" s="245" t="s">
        <v>349</v>
      </c>
      <c r="F43" s="331" t="s">
        <v>358</v>
      </c>
      <c r="G43" s="332"/>
      <c r="H43" s="247" t="s">
        <v>359</v>
      </c>
      <c r="I43" s="245" t="s">
        <v>360</v>
      </c>
      <c r="J43" s="330" t="s">
        <v>344</v>
      </c>
      <c r="K43" s="330"/>
      <c r="L43" s="330" t="s">
        <v>345</v>
      </c>
      <c r="M43" s="330"/>
      <c r="N43" s="330"/>
    </row>
    <row r="44" spans="1:14" ht="15.75">
      <c r="A44" s="328" t="s">
        <v>375</v>
      </c>
      <c r="B44" s="319"/>
      <c r="C44" s="319"/>
      <c r="D44" s="319"/>
      <c r="E44" s="246">
        <v>3</v>
      </c>
      <c r="F44" s="320">
        <v>110824</v>
      </c>
      <c r="G44" s="321"/>
      <c r="H44" s="248">
        <v>2.2000000000000002</v>
      </c>
      <c r="I44" s="249">
        <f>H44*F44</f>
        <v>243812.80000000002</v>
      </c>
      <c r="J44" s="322">
        <v>7</v>
      </c>
      <c r="K44" s="323"/>
      <c r="L44" s="324">
        <f>(E44*I44)/J44</f>
        <v>104491.2</v>
      </c>
      <c r="M44" s="325"/>
      <c r="N44" s="325"/>
    </row>
    <row r="45" spans="1:14" ht="15.75">
      <c r="A45" s="328" t="s">
        <v>376</v>
      </c>
      <c r="B45" s="319"/>
      <c r="C45" s="319"/>
      <c r="D45" s="319"/>
      <c r="E45" s="246">
        <v>1</v>
      </c>
      <c r="F45" s="320">
        <v>133333</v>
      </c>
      <c r="G45" s="321"/>
      <c r="H45" s="248">
        <v>2.2000000000000002</v>
      </c>
      <c r="I45" s="249">
        <f t="shared" ref="I45:I50" si="0">H45*F45</f>
        <v>293332.60000000003</v>
      </c>
      <c r="J45" s="322">
        <v>7</v>
      </c>
      <c r="K45" s="323"/>
      <c r="L45" s="324">
        <f>(E45*I45)/J45</f>
        <v>41904.657142857148</v>
      </c>
      <c r="M45" s="325"/>
      <c r="N45" s="325"/>
    </row>
    <row r="46" spans="1:14" ht="15.75">
      <c r="A46" s="318" t="s">
        <v>377</v>
      </c>
      <c r="B46" s="319"/>
      <c r="C46" s="319"/>
      <c r="D46" s="319"/>
      <c r="E46" s="246">
        <v>1</v>
      </c>
      <c r="F46" s="320">
        <f>5000000/30</f>
        <v>166666.66666666666</v>
      </c>
      <c r="G46" s="321"/>
      <c r="H46" s="248">
        <v>2.2000000000000002</v>
      </c>
      <c r="I46" s="249">
        <f t="shared" si="0"/>
        <v>366666.66666666669</v>
      </c>
      <c r="J46" s="322">
        <v>7</v>
      </c>
      <c r="K46" s="323"/>
      <c r="L46" s="324">
        <f>(E46*I46)/J46</f>
        <v>52380.952380952382</v>
      </c>
      <c r="M46" s="325"/>
      <c r="N46" s="325"/>
    </row>
    <row r="47" spans="1:14" ht="15.75">
      <c r="A47" s="318" t="s">
        <v>346</v>
      </c>
      <c r="B47" s="319"/>
      <c r="C47" s="319"/>
      <c r="D47" s="319"/>
      <c r="E47" s="246"/>
      <c r="F47" s="320"/>
      <c r="G47" s="321"/>
      <c r="H47" s="248">
        <v>2.2000000000000002</v>
      </c>
      <c r="I47" s="249">
        <f t="shared" si="0"/>
        <v>0</v>
      </c>
      <c r="J47" s="322"/>
      <c r="K47" s="323"/>
      <c r="L47" s="324"/>
      <c r="M47" s="325"/>
      <c r="N47" s="325"/>
    </row>
    <row r="48" spans="1:14" ht="15.75">
      <c r="A48" s="318" t="s">
        <v>346</v>
      </c>
      <c r="B48" s="319"/>
      <c r="C48" s="319"/>
      <c r="D48" s="319"/>
      <c r="E48" s="246"/>
      <c r="F48" s="320"/>
      <c r="G48" s="321"/>
      <c r="H48" s="248">
        <v>2.2000000000000002</v>
      </c>
      <c r="I48" s="249">
        <f t="shared" si="0"/>
        <v>0</v>
      </c>
      <c r="J48" s="322"/>
      <c r="K48" s="323"/>
      <c r="L48" s="324"/>
      <c r="M48" s="325"/>
      <c r="N48" s="325"/>
    </row>
    <row r="49" spans="1:14" ht="15.75">
      <c r="A49" s="318" t="s">
        <v>346</v>
      </c>
      <c r="B49" s="319"/>
      <c r="C49" s="319"/>
      <c r="D49" s="319"/>
      <c r="E49" s="246"/>
      <c r="F49" s="320"/>
      <c r="G49" s="321"/>
      <c r="H49" s="248">
        <v>2.2000000000000002</v>
      </c>
      <c r="I49" s="249">
        <f t="shared" si="0"/>
        <v>0</v>
      </c>
      <c r="J49" s="322"/>
      <c r="K49" s="323"/>
      <c r="L49" s="324"/>
      <c r="M49" s="325"/>
      <c r="N49" s="325"/>
    </row>
    <row r="50" spans="1:14" ht="15.75">
      <c r="A50" s="318" t="s">
        <v>346</v>
      </c>
      <c r="B50" s="319"/>
      <c r="C50" s="319"/>
      <c r="D50" s="319"/>
      <c r="E50" s="246"/>
      <c r="F50" s="320"/>
      <c r="G50" s="321"/>
      <c r="H50" s="248">
        <v>2.2000000000000002</v>
      </c>
      <c r="I50" s="249">
        <f t="shared" si="0"/>
        <v>0</v>
      </c>
      <c r="J50" s="322"/>
      <c r="K50" s="323"/>
      <c r="L50" s="324"/>
      <c r="M50" s="325"/>
      <c r="N50" s="325"/>
    </row>
    <row r="51" spans="1:14" ht="15.75">
      <c r="A51" s="326" t="s">
        <v>347</v>
      </c>
      <c r="B51" s="326"/>
      <c r="C51" s="326"/>
      <c r="D51" s="326"/>
      <c r="E51" s="326"/>
      <c r="F51" s="326"/>
      <c r="G51" s="326"/>
      <c r="H51" s="326"/>
      <c r="I51" s="326"/>
      <c r="J51" s="326"/>
      <c r="K51" s="326"/>
      <c r="L51" s="327">
        <f>SUM(L44:N50)</f>
        <v>198776.80952380953</v>
      </c>
      <c r="M51" s="327"/>
      <c r="N51" s="327"/>
    </row>
    <row r="52" spans="1:14" ht="27.6" customHeight="1">
      <c r="A52" s="314" t="s">
        <v>361</v>
      </c>
      <c r="B52" s="315"/>
      <c r="C52" s="315"/>
      <c r="D52" s="315"/>
      <c r="E52" s="315"/>
      <c r="F52" s="315"/>
      <c r="G52" s="315"/>
      <c r="H52" s="315"/>
      <c r="I52" s="315"/>
      <c r="J52" s="315"/>
      <c r="K52" s="316"/>
      <c r="L52" s="250">
        <f>L51+L40+L34+L23</f>
        <v>609738.47619047621</v>
      </c>
      <c r="M52" s="251"/>
      <c r="N52" s="252"/>
    </row>
    <row r="53" spans="1:14">
      <c r="A53" s="317" t="s">
        <v>362</v>
      </c>
      <c r="B53" s="317"/>
      <c r="C53" s="317"/>
      <c r="D53" s="317"/>
      <c r="E53" s="317"/>
      <c r="F53" s="317"/>
      <c r="G53" s="317"/>
      <c r="H53" s="317"/>
      <c r="I53" s="317"/>
      <c r="J53" s="317"/>
      <c r="K53" s="317"/>
      <c r="L53" s="317"/>
      <c r="M53" s="317"/>
      <c r="N53" s="317"/>
    </row>
    <row r="54" spans="1:14" ht="15.6" customHeight="1">
      <c r="A54" s="317"/>
      <c r="B54" s="317"/>
      <c r="C54" s="317"/>
      <c r="D54" s="317"/>
      <c r="E54" s="317"/>
      <c r="F54" s="317"/>
      <c r="G54" s="317"/>
      <c r="H54" s="317"/>
      <c r="I54" s="317"/>
      <c r="J54" s="317"/>
      <c r="K54" s="317"/>
      <c r="L54" s="317"/>
      <c r="M54" s="317"/>
      <c r="N54" s="317"/>
    </row>
    <row r="55" spans="1:14" ht="15.6" customHeight="1">
      <c r="A55" s="317"/>
      <c r="B55" s="317"/>
      <c r="C55" s="317"/>
      <c r="D55" s="317"/>
      <c r="E55" s="317"/>
      <c r="F55" s="317"/>
      <c r="G55" s="317"/>
      <c r="H55" s="317"/>
      <c r="I55" s="317"/>
      <c r="J55" s="317"/>
      <c r="K55" s="317"/>
      <c r="L55" s="317"/>
      <c r="M55" s="317"/>
      <c r="N55" s="317"/>
    </row>
    <row r="56" spans="1:14" ht="15.6" customHeight="1">
      <c r="A56" s="253"/>
      <c r="B56" s="253"/>
      <c r="C56" s="253"/>
      <c r="D56" s="253"/>
      <c r="E56" s="253"/>
      <c r="F56" s="253"/>
      <c r="G56" s="253"/>
      <c r="H56" s="253"/>
      <c r="I56" s="253"/>
      <c r="J56" s="253"/>
      <c r="K56" s="253"/>
      <c r="L56" s="253"/>
      <c r="M56" s="253"/>
      <c r="N56" s="253"/>
    </row>
    <row r="57" spans="1:14" ht="15.75">
      <c r="A57" s="253"/>
      <c r="B57" s="253"/>
      <c r="C57" s="253"/>
      <c r="D57" s="253"/>
      <c r="E57" s="253"/>
      <c r="F57" s="253"/>
      <c r="G57" s="253"/>
      <c r="H57" s="253"/>
      <c r="I57" s="253"/>
      <c r="J57" s="253"/>
      <c r="K57" s="253"/>
      <c r="L57" s="253"/>
      <c r="M57" s="253"/>
      <c r="N57" s="253"/>
    </row>
    <row r="58" spans="1:14" ht="15.75">
      <c r="A58" s="253"/>
      <c r="B58" s="253"/>
      <c r="C58" s="253"/>
      <c r="D58" s="253"/>
      <c r="E58" s="253"/>
      <c r="F58" s="253"/>
      <c r="G58" s="253"/>
      <c r="H58" s="253"/>
      <c r="I58" s="253"/>
      <c r="J58" s="253"/>
      <c r="K58" s="253"/>
      <c r="L58" s="253"/>
      <c r="M58" s="253"/>
      <c r="N58" s="253"/>
    </row>
    <row r="59" spans="1:14" ht="15.75">
      <c r="A59" s="253"/>
      <c r="B59" s="253"/>
      <c r="C59" s="253"/>
      <c r="D59" s="253"/>
      <c r="E59" s="253"/>
      <c r="F59" s="253"/>
      <c r="G59" s="253"/>
      <c r="H59" s="253"/>
      <c r="I59" s="253"/>
      <c r="J59" s="253"/>
      <c r="K59" s="253"/>
      <c r="L59" s="253"/>
      <c r="M59" s="253"/>
      <c r="N59" s="253"/>
    </row>
    <row r="60" spans="1:14" ht="15.75">
      <c r="A60" s="253"/>
      <c r="B60" s="253"/>
      <c r="C60" s="253"/>
      <c r="D60" s="253"/>
      <c r="E60" s="253"/>
      <c r="F60" s="253"/>
      <c r="G60" s="253"/>
      <c r="H60" s="253"/>
      <c r="I60" s="253"/>
      <c r="J60" s="253"/>
      <c r="K60" s="253"/>
      <c r="L60" s="253"/>
      <c r="M60" s="253"/>
      <c r="N60" s="253"/>
    </row>
    <row r="61" spans="1:14" ht="15.75">
      <c r="A61" s="253"/>
      <c r="B61" s="253"/>
      <c r="C61" s="253"/>
      <c r="D61" s="253"/>
      <c r="E61" s="253"/>
      <c r="F61" s="253"/>
      <c r="G61" s="253"/>
      <c r="H61" s="253"/>
      <c r="I61" s="253"/>
      <c r="J61" s="253"/>
      <c r="K61" s="253"/>
      <c r="L61" s="253"/>
      <c r="M61" s="253"/>
      <c r="N61" s="253"/>
    </row>
    <row r="62" spans="1:14" ht="15.75">
      <c r="A62" s="253"/>
      <c r="B62" s="253"/>
      <c r="C62" s="253"/>
      <c r="D62" s="253"/>
      <c r="E62" s="253"/>
      <c r="F62" s="253"/>
      <c r="G62" s="253"/>
      <c r="H62" s="253"/>
      <c r="I62" s="253"/>
      <c r="J62" s="253"/>
      <c r="K62" s="253"/>
      <c r="L62" s="253"/>
      <c r="M62" s="253"/>
      <c r="N62" s="253"/>
    </row>
    <row r="63" spans="1:14" ht="15.75">
      <c r="A63" s="253"/>
      <c r="B63" s="253"/>
      <c r="C63" s="253"/>
      <c r="D63" s="253"/>
      <c r="E63" s="253"/>
      <c r="F63" s="253"/>
      <c r="G63" s="253"/>
      <c r="H63" s="253"/>
      <c r="I63" s="253"/>
      <c r="J63" s="253"/>
      <c r="K63" s="253"/>
      <c r="L63" s="253"/>
      <c r="M63" s="253"/>
      <c r="N63" s="253"/>
    </row>
    <row r="64" spans="1:14" ht="15.75">
      <c r="A64" s="253"/>
      <c r="B64" s="253"/>
      <c r="C64" s="253"/>
      <c r="D64" s="253"/>
      <c r="E64" s="253"/>
      <c r="F64" s="253"/>
      <c r="G64" s="253"/>
      <c r="H64" s="253"/>
      <c r="I64" s="253"/>
      <c r="J64" s="253"/>
      <c r="K64" s="253"/>
      <c r="L64" s="253"/>
      <c r="M64" s="253"/>
      <c r="N64" s="253"/>
    </row>
    <row r="65" spans="1:14" ht="15.75">
      <c r="A65" s="253"/>
      <c r="B65" s="253"/>
      <c r="C65" s="253"/>
      <c r="D65" s="253"/>
      <c r="E65" s="253"/>
      <c r="F65" s="253"/>
      <c r="G65" s="253"/>
      <c r="H65" s="253"/>
      <c r="I65" s="253"/>
      <c r="J65" s="253"/>
      <c r="K65" s="253"/>
      <c r="L65" s="253"/>
      <c r="M65" s="253"/>
      <c r="N65" s="253"/>
    </row>
    <row r="66" spans="1:14" ht="15.75">
      <c r="A66" s="253"/>
      <c r="B66" s="253"/>
      <c r="C66" s="253"/>
      <c r="D66" s="253"/>
      <c r="E66" s="253"/>
      <c r="F66" s="253"/>
      <c r="G66" s="253"/>
      <c r="H66" s="253"/>
      <c r="I66" s="253"/>
      <c r="J66" s="253"/>
      <c r="K66" s="253"/>
      <c r="L66" s="253"/>
      <c r="M66" s="253"/>
      <c r="N66" s="253"/>
    </row>
    <row r="67" spans="1:14" ht="15.75">
      <c r="A67" s="253"/>
      <c r="B67" s="253"/>
      <c r="C67" s="253"/>
      <c r="D67" s="253"/>
      <c r="E67" s="253"/>
      <c r="F67" s="253"/>
      <c r="G67" s="253"/>
      <c r="H67" s="253"/>
      <c r="I67" s="253"/>
      <c r="J67" s="253"/>
      <c r="K67" s="253"/>
      <c r="L67" s="253"/>
      <c r="M67" s="253"/>
      <c r="N67" s="253"/>
    </row>
    <row r="68" spans="1:14" ht="15.75">
      <c r="A68" s="253"/>
      <c r="B68" s="253"/>
      <c r="C68" s="253"/>
      <c r="D68" s="253"/>
      <c r="E68" s="253"/>
      <c r="F68" s="253"/>
      <c r="G68" s="253"/>
      <c r="H68" s="253"/>
      <c r="I68" s="253"/>
      <c r="J68" s="253"/>
      <c r="K68" s="253"/>
      <c r="L68" s="253"/>
      <c r="M68" s="253"/>
      <c r="N68" s="253"/>
    </row>
    <row r="69" spans="1:14" ht="15.75">
      <c r="A69" s="253"/>
      <c r="B69" s="253"/>
      <c r="C69" s="253"/>
      <c r="D69" s="253"/>
      <c r="E69" s="253"/>
      <c r="F69" s="253"/>
      <c r="G69" s="253"/>
      <c r="H69" s="253"/>
      <c r="I69" s="253"/>
      <c r="J69" s="253"/>
      <c r="K69" s="253"/>
      <c r="L69" s="253"/>
      <c r="M69" s="253"/>
      <c r="N69" s="253"/>
    </row>
    <row r="70" spans="1:14" ht="15.75">
      <c r="A70" s="253"/>
      <c r="B70" s="253"/>
      <c r="C70" s="253"/>
      <c r="D70" s="253"/>
      <c r="E70" s="253"/>
      <c r="F70" s="253"/>
      <c r="G70" s="253"/>
      <c r="H70" s="253"/>
      <c r="I70" s="253"/>
      <c r="J70" s="253"/>
      <c r="K70" s="253"/>
      <c r="L70" s="253"/>
      <c r="M70" s="253"/>
      <c r="N70" s="253"/>
    </row>
    <row r="71" spans="1:14" ht="15.75">
      <c r="A71" s="253"/>
      <c r="B71" s="253"/>
      <c r="C71" s="253"/>
      <c r="D71" s="253"/>
      <c r="E71" s="253"/>
      <c r="F71" s="253"/>
      <c r="G71" s="253"/>
      <c r="H71" s="253"/>
      <c r="I71" s="253"/>
      <c r="J71" s="253"/>
      <c r="K71" s="253"/>
      <c r="L71" s="253"/>
      <c r="M71" s="253"/>
      <c r="N71" s="253"/>
    </row>
    <row r="72" spans="1:14" ht="15.75">
      <c r="A72" s="253"/>
      <c r="B72" s="253"/>
      <c r="C72" s="253"/>
      <c r="D72" s="253"/>
      <c r="E72" s="253"/>
      <c r="F72" s="253"/>
      <c r="G72" s="253"/>
      <c r="H72" s="253"/>
      <c r="I72" s="253"/>
      <c r="J72" s="253"/>
      <c r="K72" s="253"/>
      <c r="L72" s="253"/>
      <c r="M72" s="253"/>
      <c r="N72" s="253"/>
    </row>
    <row r="73" spans="1:14" ht="15.75">
      <c r="A73" s="253"/>
      <c r="B73" s="253"/>
      <c r="C73" s="253"/>
      <c r="D73" s="253"/>
      <c r="E73" s="253"/>
      <c r="F73" s="253"/>
      <c r="G73" s="253"/>
      <c r="H73" s="253"/>
      <c r="I73" s="253"/>
      <c r="J73" s="253"/>
      <c r="K73" s="253"/>
      <c r="L73" s="253"/>
      <c r="M73" s="253"/>
      <c r="N73" s="253"/>
    </row>
    <row r="74" spans="1:14" ht="15.75">
      <c r="A74" s="253"/>
      <c r="B74" s="253"/>
      <c r="C74" s="253"/>
      <c r="D74" s="253"/>
      <c r="E74" s="253"/>
      <c r="F74" s="253"/>
      <c r="G74" s="253"/>
      <c r="H74" s="253"/>
      <c r="I74" s="253"/>
      <c r="J74" s="253"/>
      <c r="K74" s="253"/>
      <c r="L74" s="253"/>
      <c r="M74" s="253"/>
      <c r="N74" s="253"/>
    </row>
    <row r="75" spans="1:14" ht="15.75">
      <c r="A75" s="253"/>
      <c r="B75" s="253"/>
      <c r="C75" s="253"/>
      <c r="D75" s="253"/>
      <c r="E75" s="253"/>
      <c r="F75" s="253"/>
      <c r="G75" s="253"/>
      <c r="H75" s="253"/>
      <c r="I75" s="253"/>
      <c r="J75" s="253"/>
      <c r="K75" s="253"/>
      <c r="L75" s="253"/>
      <c r="M75" s="253"/>
      <c r="N75" s="253"/>
    </row>
    <row r="76" spans="1:14" ht="15.75">
      <c r="A76" s="253"/>
      <c r="B76" s="253"/>
      <c r="C76" s="253"/>
      <c r="D76" s="253"/>
      <c r="E76" s="253"/>
      <c r="F76" s="253"/>
      <c r="G76" s="253"/>
      <c r="H76" s="253"/>
      <c r="I76" s="253"/>
      <c r="J76" s="253"/>
      <c r="K76" s="253"/>
      <c r="L76" s="253"/>
      <c r="M76" s="253"/>
      <c r="N76" s="253"/>
    </row>
    <row r="77" spans="1:14" ht="15.75">
      <c r="A77" s="253"/>
      <c r="B77" s="253"/>
      <c r="C77" s="253"/>
      <c r="D77" s="253"/>
      <c r="E77" s="253"/>
      <c r="F77" s="253"/>
      <c r="G77" s="253"/>
      <c r="H77" s="253"/>
      <c r="I77" s="253"/>
      <c r="J77" s="253"/>
      <c r="K77" s="253"/>
      <c r="L77" s="253"/>
      <c r="M77" s="253"/>
      <c r="N77" s="253"/>
    </row>
    <row r="78" spans="1:14" ht="15.75">
      <c r="A78" s="253"/>
      <c r="B78" s="253"/>
      <c r="C78" s="253"/>
      <c r="D78" s="253"/>
      <c r="E78" s="253"/>
      <c r="F78" s="253"/>
      <c r="G78" s="253"/>
      <c r="H78" s="253"/>
      <c r="I78" s="253"/>
      <c r="J78" s="253"/>
      <c r="K78" s="253"/>
      <c r="L78" s="253"/>
      <c r="M78" s="253"/>
      <c r="N78" s="253"/>
    </row>
    <row r="79" spans="1:14" ht="15.75">
      <c r="A79" s="253"/>
      <c r="B79" s="253"/>
      <c r="C79" s="253"/>
      <c r="D79" s="253"/>
      <c r="E79" s="253"/>
      <c r="F79" s="253"/>
      <c r="G79" s="253"/>
      <c r="H79" s="253"/>
      <c r="I79" s="253"/>
      <c r="J79" s="253"/>
      <c r="K79" s="253"/>
      <c r="L79" s="253"/>
      <c r="M79" s="253"/>
      <c r="N79" s="253"/>
    </row>
    <row r="80" spans="1:14" ht="15.75">
      <c r="A80" s="253"/>
      <c r="B80" s="253"/>
      <c r="C80" s="253"/>
      <c r="D80" s="253"/>
      <c r="E80" s="253"/>
      <c r="F80" s="253"/>
      <c r="G80" s="253"/>
      <c r="H80" s="253"/>
      <c r="I80" s="253"/>
      <c r="J80" s="253"/>
      <c r="K80" s="253"/>
      <c r="L80" s="253"/>
      <c r="M80" s="253"/>
      <c r="N80" s="253"/>
    </row>
    <row r="81" spans="1:14" ht="15.75">
      <c r="A81" s="253"/>
      <c r="B81" s="253"/>
      <c r="C81" s="253"/>
      <c r="D81" s="253"/>
      <c r="E81" s="253"/>
      <c r="F81" s="253"/>
      <c r="G81" s="253"/>
      <c r="H81" s="253"/>
      <c r="I81" s="253"/>
      <c r="J81" s="253"/>
      <c r="K81" s="253"/>
      <c r="L81" s="253"/>
      <c r="M81" s="253"/>
      <c r="N81" s="253"/>
    </row>
    <row r="82" spans="1:14" ht="15.75">
      <c r="A82" s="253"/>
      <c r="B82" s="253"/>
      <c r="C82" s="253"/>
      <c r="D82" s="253"/>
      <c r="E82" s="253"/>
      <c r="F82" s="253"/>
      <c r="G82" s="253"/>
      <c r="H82" s="253"/>
      <c r="I82" s="253"/>
      <c r="J82" s="253"/>
      <c r="K82" s="253"/>
      <c r="L82" s="253"/>
      <c r="M82" s="253"/>
      <c r="N82" s="253"/>
    </row>
    <row r="83" spans="1:14" ht="15.75">
      <c r="A83" s="253"/>
      <c r="B83" s="253"/>
      <c r="C83" s="253"/>
      <c r="D83" s="253"/>
      <c r="E83" s="253"/>
      <c r="F83" s="253"/>
      <c r="G83" s="253"/>
      <c r="H83" s="253"/>
      <c r="I83" s="253"/>
      <c r="J83" s="253"/>
      <c r="K83" s="253"/>
      <c r="L83" s="253"/>
      <c r="M83" s="253"/>
      <c r="N83" s="253"/>
    </row>
    <row r="84" spans="1:14" ht="15.75">
      <c r="A84" s="253"/>
      <c r="B84" s="253"/>
      <c r="C84" s="253"/>
      <c r="D84" s="253"/>
      <c r="E84" s="253"/>
      <c r="F84" s="253"/>
      <c r="G84" s="253"/>
      <c r="H84" s="253"/>
      <c r="I84" s="253"/>
      <c r="J84" s="253"/>
      <c r="K84" s="253"/>
      <c r="L84" s="253"/>
      <c r="M84" s="253"/>
      <c r="N84" s="253"/>
    </row>
    <row r="85" spans="1:14" ht="15.75">
      <c r="A85" s="253"/>
      <c r="B85" s="253"/>
      <c r="C85" s="253"/>
      <c r="D85" s="253"/>
      <c r="E85" s="253"/>
      <c r="F85" s="253"/>
      <c r="G85" s="253"/>
      <c r="H85" s="253"/>
      <c r="I85" s="253"/>
      <c r="J85" s="253"/>
      <c r="K85" s="253"/>
      <c r="L85" s="253"/>
      <c r="M85" s="253"/>
      <c r="N85" s="253"/>
    </row>
    <row r="86" spans="1:14" ht="15.75">
      <c r="A86" s="253"/>
      <c r="B86" s="253"/>
      <c r="C86" s="253"/>
      <c r="D86" s="253"/>
      <c r="E86" s="253"/>
      <c r="F86" s="253"/>
      <c r="G86" s="253"/>
      <c r="H86" s="253"/>
      <c r="I86" s="253"/>
      <c r="J86" s="253"/>
      <c r="K86" s="253"/>
      <c r="L86" s="253"/>
      <c r="M86" s="253"/>
      <c r="N86" s="253"/>
    </row>
    <row r="87" spans="1:14" ht="15.75">
      <c r="A87" s="253"/>
      <c r="B87" s="253"/>
      <c r="C87" s="253"/>
      <c r="D87" s="253"/>
      <c r="E87" s="253"/>
      <c r="F87" s="253"/>
      <c r="G87" s="253"/>
      <c r="H87" s="253"/>
      <c r="I87" s="253"/>
      <c r="J87" s="253"/>
      <c r="K87" s="253"/>
      <c r="L87" s="253"/>
      <c r="M87" s="253"/>
      <c r="N87" s="253"/>
    </row>
    <row r="88" spans="1:14" ht="15.75">
      <c r="A88" s="253"/>
      <c r="B88" s="253"/>
      <c r="C88" s="253"/>
      <c r="D88" s="253"/>
      <c r="E88" s="253"/>
      <c r="F88" s="253"/>
      <c r="G88" s="253"/>
      <c r="H88" s="253"/>
      <c r="I88" s="253"/>
      <c r="J88" s="253"/>
      <c r="K88" s="253"/>
      <c r="L88" s="253"/>
      <c r="M88" s="253"/>
      <c r="N88" s="253"/>
    </row>
    <row r="89" spans="1:14" ht="15.75">
      <c r="A89" s="253"/>
      <c r="B89" s="253"/>
      <c r="C89" s="253"/>
      <c r="D89" s="253"/>
      <c r="E89" s="253"/>
      <c r="F89" s="253"/>
      <c r="G89" s="253"/>
      <c r="H89" s="253"/>
      <c r="I89" s="253"/>
      <c r="J89" s="253"/>
      <c r="K89" s="253"/>
      <c r="L89" s="253"/>
      <c r="M89" s="253"/>
      <c r="N89" s="253"/>
    </row>
    <row r="90" spans="1:14" ht="15.75">
      <c r="A90" s="253"/>
      <c r="B90" s="253"/>
      <c r="C90" s="253"/>
      <c r="D90" s="253"/>
      <c r="E90" s="253"/>
      <c r="F90" s="253"/>
      <c r="G90" s="253"/>
      <c r="H90" s="253"/>
      <c r="I90" s="253"/>
      <c r="J90" s="253"/>
      <c r="K90" s="253"/>
      <c r="L90" s="253"/>
      <c r="M90" s="253"/>
      <c r="N90" s="253"/>
    </row>
    <row r="91" spans="1:14" ht="15.75">
      <c r="A91" s="253"/>
      <c r="B91" s="253"/>
      <c r="C91" s="253"/>
      <c r="D91" s="253"/>
      <c r="E91" s="253"/>
      <c r="F91" s="253"/>
      <c r="G91" s="253"/>
      <c r="H91" s="253"/>
      <c r="I91" s="253"/>
      <c r="J91" s="253"/>
      <c r="K91" s="253"/>
      <c r="L91" s="253"/>
      <c r="M91" s="253"/>
      <c r="N91" s="253"/>
    </row>
    <row r="92" spans="1:14" ht="15.75">
      <c r="A92" s="253"/>
      <c r="B92" s="253"/>
      <c r="C92" s="253"/>
      <c r="D92" s="253"/>
      <c r="E92" s="253"/>
      <c r="F92" s="253"/>
      <c r="G92" s="253"/>
      <c r="H92" s="253"/>
      <c r="I92" s="253"/>
      <c r="J92" s="253"/>
      <c r="K92" s="253"/>
      <c r="L92" s="253"/>
      <c r="M92" s="253"/>
      <c r="N92" s="253"/>
    </row>
    <row r="93" spans="1:14" ht="15.75">
      <c r="A93" s="253"/>
      <c r="B93" s="253"/>
      <c r="C93" s="253"/>
      <c r="D93" s="253"/>
      <c r="E93" s="253"/>
      <c r="F93" s="253"/>
      <c r="G93" s="253"/>
      <c r="H93" s="253"/>
      <c r="I93" s="253"/>
      <c r="J93" s="253"/>
      <c r="K93" s="253"/>
      <c r="L93" s="253"/>
      <c r="M93" s="253"/>
      <c r="N93" s="253"/>
    </row>
    <row r="94" spans="1:14" ht="15.75">
      <c r="A94" s="253"/>
      <c r="B94" s="253"/>
      <c r="C94" s="253"/>
      <c r="D94" s="253"/>
      <c r="E94" s="253"/>
      <c r="F94" s="253"/>
      <c r="G94" s="253"/>
      <c r="H94" s="253"/>
      <c r="I94" s="253"/>
      <c r="J94" s="253"/>
      <c r="K94" s="253"/>
      <c r="L94" s="253"/>
      <c r="M94" s="253"/>
      <c r="N94" s="253"/>
    </row>
    <row r="95" spans="1:14" ht="15.75">
      <c r="A95" s="253"/>
      <c r="B95" s="253"/>
      <c r="C95" s="253"/>
      <c r="D95" s="253"/>
      <c r="E95" s="253"/>
      <c r="F95" s="253"/>
      <c r="G95" s="253"/>
      <c r="H95" s="253"/>
      <c r="I95" s="253"/>
      <c r="J95" s="253"/>
      <c r="K95" s="253"/>
      <c r="L95" s="253"/>
      <c r="M95" s="253"/>
      <c r="N95" s="253"/>
    </row>
    <row r="96" spans="1:14" ht="15.75">
      <c r="A96" s="253"/>
      <c r="B96" s="253"/>
      <c r="C96" s="253"/>
      <c r="D96" s="253"/>
      <c r="E96" s="253"/>
      <c r="F96" s="253"/>
      <c r="G96" s="253"/>
      <c r="H96" s="253"/>
      <c r="I96" s="253"/>
      <c r="J96" s="253"/>
      <c r="K96" s="253"/>
      <c r="L96" s="253"/>
      <c r="M96" s="253"/>
      <c r="N96" s="253"/>
    </row>
    <row r="97" spans="1:14" ht="15.75">
      <c r="A97" s="253"/>
      <c r="B97" s="253"/>
      <c r="C97" s="253"/>
      <c r="D97" s="253"/>
      <c r="E97" s="253"/>
      <c r="F97" s="253"/>
      <c r="G97" s="253"/>
      <c r="H97" s="253"/>
      <c r="I97" s="253"/>
      <c r="J97" s="253"/>
      <c r="K97" s="253"/>
      <c r="L97" s="253"/>
      <c r="M97" s="253"/>
      <c r="N97" s="253"/>
    </row>
    <row r="98" spans="1:14" ht="15.75">
      <c r="A98" s="253"/>
      <c r="B98" s="253"/>
      <c r="C98" s="253"/>
      <c r="D98" s="253"/>
      <c r="E98" s="253"/>
      <c r="F98" s="253"/>
      <c r="G98" s="253"/>
      <c r="H98" s="253"/>
      <c r="I98" s="253"/>
      <c r="J98" s="253"/>
      <c r="K98" s="253"/>
      <c r="L98" s="253"/>
      <c r="M98" s="253"/>
      <c r="N98" s="253"/>
    </row>
    <row r="99" spans="1:14" ht="15.75">
      <c r="A99" s="253"/>
      <c r="B99" s="253"/>
      <c r="C99" s="253"/>
      <c r="D99" s="253"/>
      <c r="E99" s="253"/>
      <c r="F99" s="253"/>
      <c r="G99" s="253"/>
      <c r="H99" s="253"/>
      <c r="I99" s="253"/>
      <c r="J99" s="253"/>
      <c r="K99" s="253"/>
      <c r="L99" s="253"/>
      <c r="M99" s="253"/>
      <c r="N99" s="253"/>
    </row>
    <row r="100" spans="1:14" ht="15.75">
      <c r="A100" s="253"/>
      <c r="B100" s="253"/>
      <c r="C100" s="253"/>
      <c r="D100" s="253"/>
      <c r="E100" s="253"/>
      <c r="F100" s="253"/>
      <c r="G100" s="253"/>
      <c r="H100" s="253"/>
      <c r="I100" s="253"/>
      <c r="J100" s="253"/>
      <c r="K100" s="253"/>
      <c r="L100" s="253"/>
      <c r="M100" s="253"/>
      <c r="N100" s="253"/>
    </row>
    <row r="101" spans="1:14" ht="15.75">
      <c r="A101" s="253"/>
      <c r="B101" s="253"/>
      <c r="C101" s="253"/>
      <c r="D101" s="253"/>
      <c r="E101" s="253"/>
      <c r="F101" s="253"/>
      <c r="G101" s="253"/>
      <c r="H101" s="253"/>
      <c r="I101" s="253"/>
      <c r="J101" s="253"/>
      <c r="K101" s="253"/>
      <c r="L101" s="253"/>
      <c r="M101" s="253"/>
      <c r="N101" s="253"/>
    </row>
    <row r="102" spans="1:14" ht="15.75">
      <c r="A102" s="253"/>
      <c r="B102" s="253"/>
      <c r="C102" s="253"/>
      <c r="D102" s="253"/>
      <c r="E102" s="253"/>
      <c r="F102" s="253"/>
      <c r="G102" s="253"/>
      <c r="H102" s="253"/>
      <c r="I102" s="253"/>
      <c r="J102" s="253"/>
      <c r="K102" s="253"/>
      <c r="L102" s="253"/>
      <c r="M102" s="253"/>
      <c r="N102" s="253"/>
    </row>
    <row r="103" spans="1:14" ht="15.75">
      <c r="A103" s="253"/>
      <c r="B103" s="253"/>
      <c r="C103" s="253"/>
      <c r="D103" s="253"/>
      <c r="E103" s="253"/>
      <c r="F103" s="253"/>
      <c r="G103" s="253"/>
      <c r="H103" s="253"/>
      <c r="I103" s="253"/>
      <c r="J103" s="253"/>
      <c r="K103" s="253"/>
      <c r="L103" s="253"/>
      <c r="M103" s="253"/>
      <c r="N103" s="253"/>
    </row>
    <row r="104" spans="1:14" ht="15.75">
      <c r="A104" s="253"/>
      <c r="B104" s="253"/>
      <c r="C104" s="253"/>
      <c r="D104" s="253"/>
      <c r="E104" s="253"/>
      <c r="F104" s="253"/>
      <c r="G104" s="253"/>
      <c r="H104" s="253"/>
      <c r="I104" s="253"/>
      <c r="J104" s="253"/>
      <c r="K104" s="253"/>
      <c r="L104" s="253"/>
      <c r="M104" s="253"/>
      <c r="N104" s="253"/>
    </row>
    <row r="105" spans="1:14" ht="15.75">
      <c r="A105" s="253"/>
      <c r="B105" s="253"/>
      <c r="C105" s="253"/>
      <c r="D105" s="253"/>
      <c r="E105" s="253"/>
      <c r="F105" s="253"/>
      <c r="G105" s="253"/>
      <c r="H105" s="253"/>
      <c r="I105" s="253"/>
      <c r="J105" s="253"/>
      <c r="K105" s="253"/>
      <c r="L105" s="253"/>
      <c r="M105" s="253"/>
      <c r="N105" s="253"/>
    </row>
    <row r="106" spans="1:14" ht="15.75">
      <c r="A106" s="253"/>
      <c r="B106" s="253"/>
      <c r="C106" s="253"/>
      <c r="D106" s="253"/>
      <c r="E106" s="253"/>
      <c r="F106" s="253"/>
      <c r="G106" s="253"/>
      <c r="H106" s="253"/>
      <c r="I106" s="253"/>
      <c r="J106" s="253"/>
      <c r="K106" s="253"/>
      <c r="L106" s="253"/>
      <c r="M106" s="253"/>
      <c r="N106" s="253"/>
    </row>
    <row r="107" spans="1:14" ht="15.75">
      <c r="A107" s="253"/>
      <c r="B107" s="253"/>
      <c r="C107" s="253"/>
      <c r="D107" s="253"/>
      <c r="E107" s="253"/>
      <c r="F107" s="253"/>
      <c r="G107" s="253"/>
      <c r="H107" s="253"/>
      <c r="I107" s="253"/>
      <c r="J107" s="253"/>
      <c r="K107" s="253"/>
      <c r="L107" s="253"/>
      <c r="M107" s="253"/>
      <c r="N107" s="253"/>
    </row>
    <row r="108" spans="1:14" ht="15.75">
      <c r="A108" s="253"/>
      <c r="B108" s="253"/>
      <c r="C108" s="253"/>
      <c r="D108" s="253"/>
      <c r="E108" s="253"/>
      <c r="F108" s="253"/>
      <c r="G108" s="253"/>
      <c r="H108" s="253"/>
      <c r="I108" s="253"/>
      <c r="J108" s="253"/>
      <c r="K108" s="253"/>
      <c r="L108" s="253"/>
      <c r="M108" s="253"/>
      <c r="N108" s="253"/>
    </row>
    <row r="109" spans="1:14" ht="15.75">
      <c r="A109" s="253"/>
      <c r="B109" s="253"/>
      <c r="C109" s="253"/>
      <c r="D109" s="253"/>
      <c r="E109" s="253"/>
      <c r="F109" s="253"/>
      <c r="G109" s="253"/>
      <c r="H109" s="253"/>
      <c r="I109" s="253"/>
      <c r="J109" s="253"/>
      <c r="K109" s="253"/>
      <c r="L109" s="253"/>
      <c r="M109" s="253"/>
      <c r="N109" s="253"/>
    </row>
    <row r="110" spans="1:14" ht="15.75">
      <c r="A110" s="253"/>
      <c r="B110" s="253"/>
      <c r="C110" s="253"/>
      <c r="D110" s="253"/>
      <c r="E110" s="253"/>
      <c r="F110" s="253"/>
      <c r="G110" s="253"/>
      <c r="H110" s="253"/>
      <c r="I110" s="253"/>
      <c r="J110" s="253"/>
      <c r="K110" s="253"/>
      <c r="L110" s="253"/>
      <c r="M110" s="253"/>
      <c r="N110" s="253"/>
    </row>
    <row r="111" spans="1:14" ht="15.75">
      <c r="A111" s="253"/>
      <c r="B111" s="253"/>
      <c r="C111" s="253"/>
      <c r="D111" s="253"/>
      <c r="E111" s="253"/>
      <c r="F111" s="253"/>
      <c r="G111" s="253"/>
      <c r="H111" s="253"/>
      <c r="I111" s="253"/>
      <c r="J111" s="253"/>
      <c r="K111" s="253"/>
      <c r="L111" s="253"/>
      <c r="M111" s="253"/>
      <c r="N111" s="253"/>
    </row>
    <row r="112" spans="1:14" ht="15.75">
      <c r="A112" s="253"/>
      <c r="B112" s="253"/>
      <c r="C112" s="253"/>
      <c r="D112" s="253"/>
      <c r="E112" s="253"/>
      <c r="F112" s="253"/>
      <c r="G112" s="253"/>
      <c r="H112" s="253"/>
      <c r="I112" s="253"/>
      <c r="J112" s="253"/>
      <c r="K112" s="253"/>
      <c r="L112" s="253"/>
      <c r="M112" s="253"/>
      <c r="N112" s="253"/>
    </row>
    <row r="113" spans="1:14" ht="15.75">
      <c r="A113" s="253"/>
      <c r="B113" s="253"/>
      <c r="C113" s="253"/>
      <c r="D113" s="253"/>
      <c r="E113" s="253"/>
      <c r="F113" s="253"/>
      <c r="G113" s="253"/>
      <c r="H113" s="253"/>
      <c r="I113" s="253"/>
      <c r="J113" s="253"/>
      <c r="K113" s="253"/>
      <c r="L113" s="253"/>
      <c r="M113" s="253"/>
      <c r="N113" s="253"/>
    </row>
    <row r="114" spans="1:14" ht="15.75">
      <c r="A114" s="253"/>
      <c r="B114" s="253"/>
      <c r="C114" s="253"/>
      <c r="D114" s="253"/>
      <c r="E114" s="253"/>
      <c r="F114" s="253"/>
      <c r="G114" s="253"/>
      <c r="H114" s="253"/>
      <c r="I114" s="253"/>
      <c r="J114" s="253"/>
      <c r="K114" s="253"/>
      <c r="L114" s="253"/>
      <c r="M114" s="253"/>
      <c r="N114" s="253"/>
    </row>
    <row r="115" spans="1:14" ht="15.75">
      <c r="A115" s="253"/>
      <c r="B115" s="253"/>
      <c r="C115" s="253"/>
      <c r="D115" s="253"/>
      <c r="E115" s="253"/>
      <c r="F115" s="253"/>
      <c r="G115" s="253"/>
      <c r="H115" s="253"/>
      <c r="I115" s="253"/>
      <c r="J115" s="253"/>
      <c r="K115" s="253"/>
      <c r="L115" s="253"/>
      <c r="M115" s="253"/>
      <c r="N115" s="253"/>
    </row>
    <row r="116" spans="1:14" ht="15.75">
      <c r="A116" s="253"/>
      <c r="B116" s="253"/>
      <c r="C116" s="253"/>
      <c r="D116" s="253"/>
      <c r="E116" s="253"/>
      <c r="F116" s="253"/>
      <c r="G116" s="253"/>
      <c r="H116" s="253"/>
      <c r="I116" s="253"/>
      <c r="J116" s="253"/>
      <c r="K116" s="253"/>
      <c r="L116" s="253"/>
      <c r="M116" s="253"/>
      <c r="N116" s="253"/>
    </row>
    <row r="117" spans="1:14" ht="15.75">
      <c r="A117" s="253"/>
      <c r="B117" s="253"/>
      <c r="C117" s="253"/>
      <c r="D117" s="253"/>
      <c r="E117" s="253"/>
      <c r="F117" s="253"/>
      <c r="G117" s="253"/>
      <c r="H117" s="253"/>
      <c r="I117" s="253"/>
      <c r="J117" s="253"/>
      <c r="K117" s="253"/>
      <c r="L117" s="253"/>
      <c r="M117" s="253"/>
      <c r="N117" s="253"/>
    </row>
    <row r="118" spans="1:14" ht="15.75">
      <c r="A118" s="253"/>
      <c r="B118" s="253"/>
      <c r="C118" s="253"/>
      <c r="D118" s="253"/>
      <c r="E118" s="253"/>
      <c r="F118" s="253"/>
      <c r="G118" s="253"/>
      <c r="H118" s="253"/>
      <c r="I118" s="253"/>
      <c r="J118" s="253"/>
      <c r="K118" s="253"/>
      <c r="L118" s="253"/>
      <c r="M118" s="253"/>
      <c r="N118" s="253"/>
    </row>
    <row r="119" spans="1:14" ht="15.75">
      <c r="A119" s="253"/>
      <c r="B119" s="253"/>
      <c r="C119" s="253"/>
      <c r="D119" s="253"/>
      <c r="E119" s="253"/>
      <c r="F119" s="253"/>
      <c r="G119" s="253"/>
      <c r="H119" s="253"/>
      <c r="I119" s="253"/>
      <c r="J119" s="253"/>
      <c r="K119" s="253"/>
      <c r="L119" s="253"/>
      <c r="M119" s="253"/>
      <c r="N119" s="253"/>
    </row>
    <row r="120" spans="1:14" ht="15.75">
      <c r="A120" s="253"/>
      <c r="B120" s="253"/>
      <c r="C120" s="253"/>
      <c r="D120" s="253"/>
      <c r="E120" s="253"/>
      <c r="F120" s="253"/>
      <c r="G120" s="253"/>
      <c r="H120" s="253"/>
      <c r="I120" s="253"/>
      <c r="J120" s="253"/>
      <c r="K120" s="253"/>
      <c r="L120" s="253"/>
      <c r="M120" s="253"/>
      <c r="N120" s="253"/>
    </row>
    <row r="121" spans="1:14" ht="15.75">
      <c r="A121" s="253"/>
      <c r="B121" s="253"/>
      <c r="C121" s="253"/>
      <c r="D121" s="253"/>
      <c r="E121" s="253"/>
      <c r="F121" s="253"/>
      <c r="G121" s="253"/>
      <c r="H121" s="253"/>
      <c r="I121" s="253"/>
      <c r="J121" s="253"/>
      <c r="K121" s="253"/>
      <c r="L121" s="253"/>
      <c r="M121" s="253"/>
      <c r="N121" s="253"/>
    </row>
  </sheetData>
  <mergeCells count="151">
    <mergeCell ref="A11:B12"/>
    <mergeCell ref="C11:C12"/>
    <mergeCell ref="A13:N14"/>
    <mergeCell ref="A15:D15"/>
    <mergeCell ref="E15:F15"/>
    <mergeCell ref="G15:I15"/>
    <mergeCell ref="J15:K15"/>
    <mergeCell ref="L15:N15"/>
    <mergeCell ref="A1:N6"/>
    <mergeCell ref="A7:N8"/>
    <mergeCell ref="A9:A10"/>
    <mergeCell ref="B9:C10"/>
    <mergeCell ref="D9:D10"/>
    <mergeCell ref="E9:J10"/>
    <mergeCell ref="K9:K10"/>
    <mergeCell ref="L9:N10"/>
    <mergeCell ref="A16:D16"/>
    <mergeCell ref="E16:F16"/>
    <mergeCell ref="G16:I16"/>
    <mergeCell ref="J16:K16"/>
    <mergeCell ref="L16:N16"/>
    <mergeCell ref="A17:D17"/>
    <mergeCell ref="E17:F17"/>
    <mergeCell ref="G17:I17"/>
    <mergeCell ref="J17:K17"/>
    <mergeCell ref="L17:N17"/>
    <mergeCell ref="A18:D18"/>
    <mergeCell ref="E18:F18"/>
    <mergeCell ref="G18:I18"/>
    <mergeCell ref="J18:K18"/>
    <mergeCell ref="L18:N18"/>
    <mergeCell ref="A19:D19"/>
    <mergeCell ref="E19:F19"/>
    <mergeCell ref="G19:I19"/>
    <mergeCell ref="J19:K19"/>
    <mergeCell ref="L19:N19"/>
    <mergeCell ref="A20:D20"/>
    <mergeCell ref="E20:F20"/>
    <mergeCell ref="G20:I20"/>
    <mergeCell ref="J20:K20"/>
    <mergeCell ref="L20:N20"/>
    <mergeCell ref="A21:D21"/>
    <mergeCell ref="E21:F21"/>
    <mergeCell ref="G21:I21"/>
    <mergeCell ref="J21:K21"/>
    <mergeCell ref="L21:N21"/>
    <mergeCell ref="A24:N25"/>
    <mergeCell ref="A26:D26"/>
    <mergeCell ref="E26:F26"/>
    <mergeCell ref="G26:H26"/>
    <mergeCell ref="I26:K26"/>
    <mergeCell ref="L26:N26"/>
    <mergeCell ref="A22:D22"/>
    <mergeCell ref="E22:F22"/>
    <mergeCell ref="G22:I22"/>
    <mergeCell ref="J22:K22"/>
    <mergeCell ref="L22:N22"/>
    <mergeCell ref="A23:K23"/>
    <mergeCell ref="L23:N23"/>
    <mergeCell ref="A27:D27"/>
    <mergeCell ref="E27:F27"/>
    <mergeCell ref="G27:H27"/>
    <mergeCell ref="I27:K27"/>
    <mergeCell ref="L27:N27"/>
    <mergeCell ref="A28:D28"/>
    <mergeCell ref="E28:F28"/>
    <mergeCell ref="G28:H28"/>
    <mergeCell ref="I28:K28"/>
    <mergeCell ref="L28:N28"/>
    <mergeCell ref="A29:D29"/>
    <mergeCell ref="E29:F29"/>
    <mergeCell ref="G29:H29"/>
    <mergeCell ref="I29:K29"/>
    <mergeCell ref="L29:N29"/>
    <mergeCell ref="A30:D30"/>
    <mergeCell ref="E30:F30"/>
    <mergeCell ref="G30:H30"/>
    <mergeCell ref="I30:K30"/>
    <mergeCell ref="L30:N30"/>
    <mergeCell ref="A31:D31"/>
    <mergeCell ref="E31:F31"/>
    <mergeCell ref="G31:H31"/>
    <mergeCell ref="I31:K31"/>
    <mergeCell ref="L31:N31"/>
    <mergeCell ref="A32:D32"/>
    <mergeCell ref="E32:F32"/>
    <mergeCell ref="G32:H32"/>
    <mergeCell ref="I32:K32"/>
    <mergeCell ref="L32:N32"/>
    <mergeCell ref="A35:N36"/>
    <mergeCell ref="A37:D37"/>
    <mergeCell ref="F37:G37"/>
    <mergeCell ref="H37:I37"/>
    <mergeCell ref="J37:K37"/>
    <mergeCell ref="L37:N37"/>
    <mergeCell ref="A33:D33"/>
    <mergeCell ref="E33:F33"/>
    <mergeCell ref="G33:H33"/>
    <mergeCell ref="I33:K33"/>
    <mergeCell ref="L33:N33"/>
    <mergeCell ref="A34:K34"/>
    <mergeCell ref="L34:N34"/>
    <mergeCell ref="A40:K40"/>
    <mergeCell ref="L40:N40"/>
    <mergeCell ref="A41:N42"/>
    <mergeCell ref="A43:D43"/>
    <mergeCell ref="F43:G43"/>
    <mergeCell ref="J43:K43"/>
    <mergeCell ref="L43:N43"/>
    <mergeCell ref="A38:D38"/>
    <mergeCell ref="F38:G38"/>
    <mergeCell ref="H38:I38"/>
    <mergeCell ref="J38:K38"/>
    <mergeCell ref="L38:N38"/>
    <mergeCell ref="A39:D39"/>
    <mergeCell ref="F39:G39"/>
    <mergeCell ref="H39:I39"/>
    <mergeCell ref="J39:K39"/>
    <mergeCell ref="L39:N39"/>
    <mergeCell ref="A46:D46"/>
    <mergeCell ref="F46:G46"/>
    <mergeCell ref="J46:K46"/>
    <mergeCell ref="L46:N46"/>
    <mergeCell ref="A47:D47"/>
    <mergeCell ref="F47:G47"/>
    <mergeCell ref="J47:K47"/>
    <mergeCell ref="L47:N47"/>
    <mergeCell ref="A44:D44"/>
    <mergeCell ref="F44:G44"/>
    <mergeCell ref="J44:K44"/>
    <mergeCell ref="L44:N44"/>
    <mergeCell ref="A45:D45"/>
    <mergeCell ref="F45:G45"/>
    <mergeCell ref="J45:K45"/>
    <mergeCell ref="L45:N45"/>
    <mergeCell ref="A52:K52"/>
    <mergeCell ref="A53:N55"/>
    <mergeCell ref="A50:D50"/>
    <mergeCell ref="F50:G50"/>
    <mergeCell ref="J50:K50"/>
    <mergeCell ref="L50:N50"/>
    <mergeCell ref="A51:K51"/>
    <mergeCell ref="L51:N51"/>
    <mergeCell ref="A48:D48"/>
    <mergeCell ref="F48:G48"/>
    <mergeCell ref="J48:K48"/>
    <mergeCell ref="L48:N48"/>
    <mergeCell ref="A49:D49"/>
    <mergeCell ref="F49:G49"/>
    <mergeCell ref="J49:K49"/>
    <mergeCell ref="L49:N4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98B4C1-EB12-48AE-9796-8B97C8630EE9}">
  <dimension ref="A1:N121"/>
  <sheetViews>
    <sheetView topLeftCell="A22" workbookViewId="0">
      <selection activeCell="A13" sqref="A13:N14"/>
    </sheetView>
  </sheetViews>
  <sheetFormatPr baseColWidth="10" defaultRowHeight="15"/>
  <cols>
    <col min="1" max="5" width="11.42578125" style="240"/>
    <col min="6" max="6" width="10.42578125" style="240" customWidth="1"/>
    <col min="7" max="7" width="9.5703125" style="240" customWidth="1"/>
    <col min="8" max="8" width="11.42578125" style="240"/>
    <col min="9" max="9" width="13.7109375" style="240" customWidth="1"/>
    <col min="10" max="10" width="8.85546875" style="240" customWidth="1"/>
    <col min="11" max="11" width="10.5703125" style="240" customWidth="1"/>
    <col min="12" max="12" width="17.28515625" style="240" customWidth="1"/>
    <col min="13" max="13" width="6.28515625" style="240" customWidth="1"/>
    <col min="14" max="14" width="4.5703125" style="240" customWidth="1"/>
    <col min="15" max="16384" width="11.42578125" style="240"/>
  </cols>
  <sheetData>
    <row r="1" spans="1:14">
      <c r="A1" s="357" t="s">
        <v>337</v>
      </c>
      <c r="B1" s="357"/>
      <c r="C1" s="357"/>
      <c r="D1" s="357"/>
      <c r="E1" s="357"/>
      <c r="F1" s="357"/>
      <c r="G1" s="357"/>
      <c r="H1" s="357"/>
      <c r="I1" s="357"/>
      <c r="J1" s="357"/>
      <c r="K1" s="357"/>
      <c r="L1" s="357"/>
      <c r="M1" s="357"/>
      <c r="N1" s="357"/>
    </row>
    <row r="2" spans="1:14">
      <c r="A2" s="357"/>
      <c r="B2" s="357"/>
      <c r="C2" s="357"/>
      <c r="D2" s="357"/>
      <c r="E2" s="357"/>
      <c r="F2" s="357"/>
      <c r="G2" s="357"/>
      <c r="H2" s="357"/>
      <c r="I2" s="357"/>
      <c r="J2" s="357"/>
      <c r="K2" s="357"/>
      <c r="L2" s="357"/>
      <c r="M2" s="357"/>
      <c r="N2" s="357"/>
    </row>
    <row r="3" spans="1:14">
      <c r="A3" s="357"/>
      <c r="B3" s="357"/>
      <c r="C3" s="357"/>
      <c r="D3" s="357"/>
      <c r="E3" s="357"/>
      <c r="F3" s="357"/>
      <c r="G3" s="357"/>
      <c r="H3" s="357"/>
      <c r="I3" s="357"/>
      <c r="J3" s="357"/>
      <c r="K3" s="357"/>
      <c r="L3" s="357"/>
      <c r="M3" s="357"/>
      <c r="N3" s="357"/>
    </row>
    <row r="4" spans="1:14">
      <c r="A4" s="357"/>
      <c r="B4" s="357"/>
      <c r="C4" s="357"/>
      <c r="D4" s="357"/>
      <c r="E4" s="357"/>
      <c r="F4" s="357"/>
      <c r="G4" s="357"/>
      <c r="H4" s="357"/>
      <c r="I4" s="357"/>
      <c r="J4" s="357"/>
      <c r="K4" s="357"/>
      <c r="L4" s="357"/>
      <c r="M4" s="357"/>
      <c r="N4" s="357"/>
    </row>
    <row r="5" spans="1:14">
      <c r="A5" s="357"/>
      <c r="B5" s="357"/>
      <c r="C5" s="357"/>
      <c r="D5" s="357"/>
      <c r="E5" s="357"/>
      <c r="F5" s="357"/>
      <c r="G5" s="357"/>
      <c r="H5" s="357"/>
      <c r="I5" s="357"/>
      <c r="J5" s="357"/>
      <c r="K5" s="357"/>
      <c r="L5" s="357"/>
      <c r="M5" s="357"/>
      <c r="N5" s="357"/>
    </row>
    <row r="6" spans="1:14">
      <c r="A6" s="357"/>
      <c r="B6" s="357"/>
      <c r="C6" s="357"/>
      <c r="D6" s="357"/>
      <c r="E6" s="357"/>
      <c r="F6" s="357"/>
      <c r="G6" s="357"/>
      <c r="H6" s="357"/>
      <c r="I6" s="357"/>
      <c r="J6" s="357"/>
      <c r="K6" s="357"/>
      <c r="L6" s="357"/>
      <c r="M6" s="357"/>
      <c r="N6" s="357"/>
    </row>
    <row r="7" spans="1:14">
      <c r="A7" s="358" t="s">
        <v>338</v>
      </c>
      <c r="B7" s="358"/>
      <c r="C7" s="358"/>
      <c r="D7" s="358"/>
      <c r="E7" s="358"/>
      <c r="F7" s="358"/>
      <c r="G7" s="358"/>
      <c r="H7" s="358"/>
      <c r="I7" s="358"/>
      <c r="J7" s="358"/>
      <c r="K7" s="358"/>
      <c r="L7" s="358"/>
      <c r="M7" s="358"/>
      <c r="N7" s="358"/>
    </row>
    <row r="8" spans="1:14">
      <c r="A8" s="358"/>
      <c r="B8" s="358"/>
      <c r="C8" s="358"/>
      <c r="D8" s="358"/>
      <c r="E8" s="358"/>
      <c r="F8" s="358"/>
      <c r="G8" s="358"/>
      <c r="H8" s="358"/>
      <c r="I8" s="358"/>
      <c r="J8" s="358"/>
      <c r="K8" s="358"/>
      <c r="L8" s="358"/>
      <c r="M8" s="358"/>
      <c r="N8" s="358"/>
    </row>
    <row r="9" spans="1:14" ht="14.45" customHeight="1">
      <c r="A9" s="359" t="s">
        <v>52</v>
      </c>
      <c r="B9" s="360" t="s">
        <v>131</v>
      </c>
      <c r="C9" s="360"/>
      <c r="D9" s="361" t="s">
        <v>339</v>
      </c>
      <c r="E9" s="363"/>
      <c r="F9" s="364"/>
      <c r="G9" s="364"/>
      <c r="H9" s="364"/>
      <c r="I9" s="364"/>
      <c r="J9" s="365"/>
      <c r="K9" s="359" t="s">
        <v>54</v>
      </c>
      <c r="L9" s="360"/>
      <c r="M9" s="360"/>
      <c r="N9" s="360"/>
    </row>
    <row r="10" spans="1:14" ht="26.45" customHeight="1">
      <c r="A10" s="359"/>
      <c r="B10" s="360"/>
      <c r="C10" s="360"/>
      <c r="D10" s="362"/>
      <c r="E10" s="366"/>
      <c r="F10" s="367"/>
      <c r="G10" s="367"/>
      <c r="H10" s="367"/>
      <c r="I10" s="367"/>
      <c r="J10" s="368"/>
      <c r="K10" s="359"/>
      <c r="L10" s="360"/>
      <c r="M10" s="360"/>
      <c r="N10" s="360"/>
    </row>
    <row r="11" spans="1:14" ht="26.45" customHeight="1">
      <c r="A11" s="351" t="s">
        <v>340</v>
      </c>
      <c r="B11" s="352"/>
      <c r="C11" s="355"/>
      <c r="D11" s="241"/>
      <c r="E11" s="241"/>
      <c r="F11" s="241"/>
      <c r="G11" s="241"/>
      <c r="H11" s="241"/>
      <c r="I11" s="241"/>
      <c r="J11" s="241"/>
      <c r="K11" s="241"/>
      <c r="L11" s="241"/>
      <c r="M11" s="241"/>
      <c r="N11" s="242"/>
    </row>
    <row r="12" spans="1:14" ht="15.6" customHeight="1">
      <c r="A12" s="353"/>
      <c r="B12" s="354"/>
      <c r="C12" s="356"/>
      <c r="D12" s="243"/>
      <c r="E12" s="243"/>
      <c r="F12" s="243"/>
      <c r="G12" s="243"/>
      <c r="H12" s="243"/>
      <c r="I12" s="243"/>
      <c r="J12" s="243"/>
      <c r="K12" s="243"/>
      <c r="L12" s="243"/>
      <c r="M12" s="243"/>
      <c r="N12" s="244"/>
    </row>
    <row r="13" spans="1:14">
      <c r="A13" s="329" t="s">
        <v>341</v>
      </c>
      <c r="B13" s="329"/>
      <c r="C13" s="329"/>
      <c r="D13" s="329"/>
      <c r="E13" s="329"/>
      <c r="F13" s="329"/>
      <c r="G13" s="329"/>
      <c r="H13" s="329"/>
      <c r="I13" s="329"/>
      <c r="J13" s="329"/>
      <c r="K13" s="329"/>
      <c r="L13" s="329"/>
      <c r="M13" s="329"/>
      <c r="N13" s="329"/>
    </row>
    <row r="14" spans="1:14">
      <c r="A14" s="329"/>
      <c r="B14" s="329"/>
      <c r="C14" s="329"/>
      <c r="D14" s="329"/>
      <c r="E14" s="329"/>
      <c r="F14" s="329"/>
      <c r="G14" s="329"/>
      <c r="H14" s="329"/>
      <c r="I14" s="329"/>
      <c r="J14" s="329"/>
      <c r="K14" s="329"/>
      <c r="L14" s="329"/>
      <c r="M14" s="329"/>
      <c r="N14" s="329"/>
    </row>
    <row r="15" spans="1:14" ht="15.75">
      <c r="A15" s="330" t="s">
        <v>77</v>
      </c>
      <c r="B15" s="330"/>
      <c r="C15" s="330"/>
      <c r="D15" s="330"/>
      <c r="E15" s="330" t="s">
        <v>342</v>
      </c>
      <c r="F15" s="330"/>
      <c r="G15" s="330" t="s">
        <v>343</v>
      </c>
      <c r="H15" s="330"/>
      <c r="I15" s="330"/>
      <c r="J15" s="330" t="s">
        <v>344</v>
      </c>
      <c r="K15" s="330"/>
      <c r="L15" s="330" t="s">
        <v>345</v>
      </c>
      <c r="M15" s="330"/>
      <c r="N15" s="330"/>
    </row>
    <row r="16" spans="1:14" ht="15.75">
      <c r="A16" s="328" t="s">
        <v>391</v>
      </c>
      <c r="B16" s="319"/>
      <c r="C16" s="319"/>
      <c r="D16" s="319"/>
      <c r="E16" s="340">
        <v>2</v>
      </c>
      <c r="F16" s="341"/>
      <c r="G16" s="343">
        <v>3261</v>
      </c>
      <c r="H16" s="344"/>
      <c r="I16" s="345"/>
      <c r="J16" s="322">
        <v>1</v>
      </c>
      <c r="K16" s="323"/>
      <c r="L16" s="350">
        <f>G16*E16</f>
        <v>6522</v>
      </c>
      <c r="M16" s="319"/>
      <c r="N16" s="319"/>
    </row>
    <row r="17" spans="1:14" ht="15.75">
      <c r="A17" s="328"/>
      <c r="B17" s="319"/>
      <c r="C17" s="319"/>
      <c r="D17" s="319"/>
      <c r="E17" s="340"/>
      <c r="F17" s="341"/>
      <c r="G17" s="333"/>
      <c r="H17" s="342"/>
      <c r="I17" s="334"/>
      <c r="J17" s="322"/>
      <c r="K17" s="323"/>
      <c r="L17" s="350"/>
      <c r="M17" s="319"/>
      <c r="N17" s="319"/>
    </row>
    <row r="18" spans="1:14" ht="15.75">
      <c r="A18" s="318" t="s">
        <v>346</v>
      </c>
      <c r="B18" s="319"/>
      <c r="C18" s="319"/>
      <c r="D18" s="319"/>
      <c r="E18" s="340"/>
      <c r="F18" s="341"/>
      <c r="G18" s="333"/>
      <c r="H18" s="342"/>
      <c r="I18" s="334"/>
      <c r="J18" s="322"/>
      <c r="K18" s="323"/>
      <c r="L18" s="350"/>
      <c r="M18" s="319"/>
      <c r="N18" s="319"/>
    </row>
    <row r="19" spans="1:14" ht="15.75">
      <c r="A19" s="318" t="s">
        <v>346</v>
      </c>
      <c r="B19" s="319"/>
      <c r="C19" s="319"/>
      <c r="D19" s="319"/>
      <c r="E19" s="340"/>
      <c r="F19" s="341"/>
      <c r="G19" s="333"/>
      <c r="H19" s="342"/>
      <c r="I19" s="334"/>
      <c r="J19" s="322"/>
      <c r="K19" s="323"/>
      <c r="L19" s="350"/>
      <c r="M19" s="319"/>
      <c r="N19" s="319"/>
    </row>
    <row r="20" spans="1:14" ht="15.75">
      <c r="A20" s="318" t="s">
        <v>346</v>
      </c>
      <c r="B20" s="319"/>
      <c r="C20" s="319"/>
      <c r="D20" s="319"/>
      <c r="E20" s="340"/>
      <c r="F20" s="341"/>
      <c r="G20" s="333"/>
      <c r="H20" s="342"/>
      <c r="I20" s="334"/>
      <c r="J20" s="322"/>
      <c r="K20" s="323"/>
      <c r="L20" s="350"/>
      <c r="M20" s="319"/>
      <c r="N20" s="319"/>
    </row>
    <row r="21" spans="1:14" ht="15.75">
      <c r="A21" s="318" t="s">
        <v>346</v>
      </c>
      <c r="B21" s="319"/>
      <c r="C21" s="319"/>
      <c r="D21" s="319"/>
      <c r="E21" s="340"/>
      <c r="F21" s="341"/>
      <c r="G21" s="333"/>
      <c r="H21" s="342"/>
      <c r="I21" s="334"/>
      <c r="J21" s="322"/>
      <c r="K21" s="323"/>
      <c r="L21" s="350"/>
      <c r="M21" s="319"/>
      <c r="N21" s="319"/>
    </row>
    <row r="22" spans="1:14" ht="15.75">
      <c r="A22" s="318" t="s">
        <v>346</v>
      </c>
      <c r="B22" s="319"/>
      <c r="C22" s="319"/>
      <c r="D22" s="319"/>
      <c r="E22" s="340"/>
      <c r="F22" s="341"/>
      <c r="G22" s="333"/>
      <c r="H22" s="342"/>
      <c r="I22" s="334"/>
      <c r="J22" s="322"/>
      <c r="K22" s="323"/>
      <c r="L22" s="350"/>
      <c r="M22" s="319"/>
      <c r="N22" s="319"/>
    </row>
    <row r="23" spans="1:14" ht="15.75">
      <c r="A23" s="326" t="s">
        <v>347</v>
      </c>
      <c r="B23" s="326"/>
      <c r="C23" s="326"/>
      <c r="D23" s="326"/>
      <c r="E23" s="326"/>
      <c r="F23" s="326"/>
      <c r="G23" s="326"/>
      <c r="H23" s="326"/>
      <c r="I23" s="326"/>
      <c r="J23" s="326"/>
      <c r="K23" s="326"/>
      <c r="L23" s="327">
        <f>SUM(L16:N22)</f>
        <v>6522</v>
      </c>
      <c r="M23" s="327"/>
      <c r="N23" s="327"/>
    </row>
    <row r="24" spans="1:14">
      <c r="A24" s="329" t="s">
        <v>348</v>
      </c>
      <c r="B24" s="329"/>
      <c r="C24" s="329"/>
      <c r="D24" s="329"/>
      <c r="E24" s="329"/>
      <c r="F24" s="329"/>
      <c r="G24" s="329"/>
      <c r="H24" s="329"/>
      <c r="I24" s="329"/>
      <c r="J24" s="329"/>
      <c r="K24" s="329"/>
      <c r="L24" s="329"/>
      <c r="M24" s="329"/>
      <c r="N24" s="329"/>
    </row>
    <row r="25" spans="1:14">
      <c r="A25" s="329"/>
      <c r="B25" s="329"/>
      <c r="C25" s="329"/>
      <c r="D25" s="329"/>
      <c r="E25" s="329"/>
      <c r="F25" s="329"/>
      <c r="G25" s="329"/>
      <c r="H25" s="329"/>
      <c r="I25" s="329"/>
      <c r="J25" s="329"/>
      <c r="K25" s="329"/>
      <c r="L25" s="329"/>
      <c r="M25" s="329"/>
      <c r="N25" s="329"/>
    </row>
    <row r="26" spans="1:14" ht="15.75">
      <c r="A26" s="330" t="s">
        <v>77</v>
      </c>
      <c r="B26" s="330"/>
      <c r="C26" s="330"/>
      <c r="D26" s="330"/>
      <c r="E26" s="330" t="s">
        <v>342</v>
      </c>
      <c r="F26" s="330"/>
      <c r="G26" s="331" t="s">
        <v>349</v>
      </c>
      <c r="H26" s="332"/>
      <c r="I26" s="331" t="s">
        <v>350</v>
      </c>
      <c r="J26" s="349"/>
      <c r="K26" s="332"/>
      <c r="L26" s="330" t="s">
        <v>345</v>
      </c>
      <c r="M26" s="330"/>
      <c r="N26" s="330"/>
    </row>
    <row r="27" spans="1:14" ht="30.6" customHeight="1">
      <c r="A27" s="346" t="s">
        <v>392</v>
      </c>
      <c r="B27" s="347"/>
      <c r="C27" s="347"/>
      <c r="D27" s="347"/>
      <c r="E27" s="340" t="s">
        <v>100</v>
      </c>
      <c r="F27" s="341"/>
      <c r="G27" s="348">
        <v>1</v>
      </c>
      <c r="H27" s="348"/>
      <c r="I27" s="343">
        <v>180000</v>
      </c>
      <c r="J27" s="344"/>
      <c r="K27" s="345"/>
      <c r="L27" s="324">
        <f>I27</f>
        <v>180000</v>
      </c>
      <c r="M27" s="325"/>
      <c r="N27" s="325"/>
    </row>
    <row r="28" spans="1:14" ht="33" customHeight="1">
      <c r="A28" s="346" t="s">
        <v>393</v>
      </c>
      <c r="B28" s="347"/>
      <c r="C28" s="347"/>
      <c r="D28" s="347"/>
      <c r="E28" s="340" t="s">
        <v>100</v>
      </c>
      <c r="F28" s="341"/>
      <c r="G28" s="333">
        <v>1</v>
      </c>
      <c r="H28" s="342"/>
      <c r="I28" s="343">
        <v>265000</v>
      </c>
      <c r="J28" s="344"/>
      <c r="K28" s="345"/>
      <c r="L28" s="324">
        <f>I28*G28</f>
        <v>265000</v>
      </c>
      <c r="M28" s="325"/>
      <c r="N28" s="325"/>
    </row>
    <row r="29" spans="1:14" ht="15.75">
      <c r="A29" s="318" t="s">
        <v>346</v>
      </c>
      <c r="B29" s="319"/>
      <c r="C29" s="319"/>
      <c r="D29" s="319"/>
      <c r="E29" s="340"/>
      <c r="F29" s="341"/>
      <c r="G29" s="333"/>
      <c r="H29" s="342"/>
      <c r="I29" s="343"/>
      <c r="J29" s="344"/>
      <c r="K29" s="345"/>
      <c r="L29" s="324"/>
      <c r="M29" s="325"/>
      <c r="N29" s="325"/>
    </row>
    <row r="30" spans="1:14" ht="15.75">
      <c r="A30" s="318" t="s">
        <v>346</v>
      </c>
      <c r="B30" s="319"/>
      <c r="C30" s="319"/>
      <c r="D30" s="319"/>
      <c r="E30" s="340"/>
      <c r="F30" s="341"/>
      <c r="G30" s="333"/>
      <c r="H30" s="342"/>
      <c r="I30" s="343"/>
      <c r="J30" s="344"/>
      <c r="K30" s="345"/>
      <c r="L30" s="324"/>
      <c r="M30" s="325"/>
      <c r="N30" s="325"/>
    </row>
    <row r="31" spans="1:14" ht="15.75">
      <c r="A31" s="318" t="s">
        <v>346</v>
      </c>
      <c r="B31" s="319"/>
      <c r="C31" s="319"/>
      <c r="D31" s="319"/>
      <c r="E31" s="340"/>
      <c r="F31" s="341"/>
      <c r="G31" s="333"/>
      <c r="H31" s="342"/>
      <c r="I31" s="343"/>
      <c r="J31" s="344"/>
      <c r="K31" s="345"/>
      <c r="L31" s="324"/>
      <c r="M31" s="325"/>
      <c r="N31" s="325"/>
    </row>
    <row r="32" spans="1:14" ht="15.75">
      <c r="A32" s="318" t="s">
        <v>346</v>
      </c>
      <c r="B32" s="319"/>
      <c r="C32" s="319"/>
      <c r="D32" s="319"/>
      <c r="E32" s="340"/>
      <c r="F32" s="341"/>
      <c r="G32" s="333"/>
      <c r="H32" s="342"/>
      <c r="I32" s="343"/>
      <c r="J32" s="344"/>
      <c r="K32" s="345"/>
      <c r="L32" s="324"/>
      <c r="M32" s="325"/>
      <c r="N32" s="325"/>
    </row>
    <row r="33" spans="1:14" ht="15.75">
      <c r="A33" s="318" t="s">
        <v>346</v>
      </c>
      <c r="B33" s="319"/>
      <c r="C33" s="319"/>
      <c r="D33" s="319"/>
      <c r="E33" s="340"/>
      <c r="F33" s="341"/>
      <c r="G33" s="333"/>
      <c r="H33" s="342"/>
      <c r="I33" s="343"/>
      <c r="J33" s="344"/>
      <c r="K33" s="345"/>
      <c r="L33" s="324"/>
      <c r="M33" s="325"/>
      <c r="N33" s="325"/>
    </row>
    <row r="34" spans="1:14" ht="15.75">
      <c r="A34" s="326" t="s">
        <v>347</v>
      </c>
      <c r="B34" s="326"/>
      <c r="C34" s="326"/>
      <c r="D34" s="326"/>
      <c r="E34" s="326"/>
      <c r="F34" s="326"/>
      <c r="G34" s="326"/>
      <c r="H34" s="326"/>
      <c r="I34" s="326"/>
      <c r="J34" s="326"/>
      <c r="K34" s="326"/>
      <c r="L34" s="327">
        <f>SUM(L27:N33)</f>
        <v>445000</v>
      </c>
      <c r="M34" s="327"/>
      <c r="N34" s="327"/>
    </row>
    <row r="35" spans="1:14">
      <c r="A35" s="329" t="s">
        <v>352</v>
      </c>
      <c r="B35" s="329"/>
      <c r="C35" s="329"/>
      <c r="D35" s="329"/>
      <c r="E35" s="329"/>
      <c r="F35" s="329"/>
      <c r="G35" s="329"/>
      <c r="H35" s="329"/>
      <c r="I35" s="329"/>
      <c r="J35" s="329"/>
      <c r="K35" s="329"/>
      <c r="L35" s="329"/>
      <c r="M35" s="329"/>
      <c r="N35" s="329"/>
    </row>
    <row r="36" spans="1:14">
      <c r="A36" s="329"/>
      <c r="B36" s="329"/>
      <c r="C36" s="329"/>
      <c r="D36" s="329"/>
      <c r="E36" s="329"/>
      <c r="F36" s="329"/>
      <c r="G36" s="329"/>
      <c r="H36" s="329"/>
      <c r="I36" s="329"/>
      <c r="J36" s="329"/>
      <c r="K36" s="329"/>
      <c r="L36" s="329"/>
      <c r="M36" s="329"/>
      <c r="N36" s="329"/>
    </row>
    <row r="37" spans="1:14" ht="15.75">
      <c r="A37" s="330" t="s">
        <v>353</v>
      </c>
      <c r="B37" s="330"/>
      <c r="C37" s="330"/>
      <c r="D37" s="330"/>
      <c r="E37" s="245" t="s">
        <v>342</v>
      </c>
      <c r="F37" s="331" t="s">
        <v>354</v>
      </c>
      <c r="G37" s="332"/>
      <c r="H37" s="331" t="s">
        <v>355</v>
      </c>
      <c r="I37" s="332"/>
      <c r="J37" s="330" t="s">
        <v>343</v>
      </c>
      <c r="K37" s="330"/>
      <c r="L37" s="330" t="s">
        <v>345</v>
      </c>
      <c r="M37" s="330"/>
      <c r="N37" s="330"/>
    </row>
    <row r="38" spans="1:14" ht="15.75">
      <c r="A38" s="328" t="s">
        <v>394</v>
      </c>
      <c r="B38" s="319"/>
      <c r="C38" s="319"/>
      <c r="D38" s="319"/>
      <c r="E38" s="246">
        <v>1</v>
      </c>
      <c r="F38" s="333">
        <v>1</v>
      </c>
      <c r="G38" s="334"/>
      <c r="H38" s="335" t="s">
        <v>395</v>
      </c>
      <c r="I38" s="336"/>
      <c r="J38" s="343">
        <v>10000</v>
      </c>
      <c r="K38" s="345"/>
      <c r="L38" s="337">
        <f>J38</f>
        <v>10000</v>
      </c>
      <c r="M38" s="338"/>
      <c r="N38" s="339"/>
    </row>
    <row r="39" spans="1:14" ht="15.75">
      <c r="A39" s="328"/>
      <c r="B39" s="319"/>
      <c r="C39" s="319"/>
      <c r="D39" s="319"/>
      <c r="E39" s="246"/>
      <c r="F39" s="333"/>
      <c r="G39" s="334"/>
      <c r="H39" s="335"/>
      <c r="I39" s="336"/>
      <c r="J39" s="333"/>
      <c r="K39" s="334"/>
      <c r="L39" s="337"/>
      <c r="M39" s="338"/>
      <c r="N39" s="339"/>
    </row>
    <row r="40" spans="1:14" ht="15.75">
      <c r="A40" s="326" t="s">
        <v>347</v>
      </c>
      <c r="B40" s="326"/>
      <c r="C40" s="326"/>
      <c r="D40" s="326"/>
      <c r="E40" s="326"/>
      <c r="F40" s="326"/>
      <c r="G40" s="326"/>
      <c r="H40" s="326"/>
      <c r="I40" s="326"/>
      <c r="J40" s="326"/>
      <c r="K40" s="326"/>
      <c r="L40" s="327">
        <f>SUM(L38:N39)</f>
        <v>10000</v>
      </c>
      <c r="M40" s="327"/>
      <c r="N40" s="327"/>
    </row>
    <row r="41" spans="1:14">
      <c r="A41" s="329" t="s">
        <v>356</v>
      </c>
      <c r="B41" s="329"/>
      <c r="C41" s="329"/>
      <c r="D41" s="329"/>
      <c r="E41" s="329"/>
      <c r="F41" s="329"/>
      <c r="G41" s="329"/>
      <c r="H41" s="329"/>
      <c r="I41" s="329"/>
      <c r="J41" s="329"/>
      <c r="K41" s="329"/>
      <c r="L41" s="329"/>
      <c r="M41" s="329"/>
      <c r="N41" s="329"/>
    </row>
    <row r="42" spans="1:14">
      <c r="A42" s="329"/>
      <c r="B42" s="329"/>
      <c r="C42" s="329"/>
      <c r="D42" s="329"/>
      <c r="E42" s="329"/>
      <c r="F42" s="329"/>
      <c r="G42" s="329"/>
      <c r="H42" s="329"/>
      <c r="I42" s="329"/>
      <c r="J42" s="329"/>
      <c r="K42" s="329"/>
      <c r="L42" s="329"/>
      <c r="M42" s="329"/>
      <c r="N42" s="329"/>
    </row>
    <row r="43" spans="1:14" ht="15.75">
      <c r="A43" s="330" t="s">
        <v>357</v>
      </c>
      <c r="B43" s="330"/>
      <c r="C43" s="330"/>
      <c r="D43" s="330"/>
      <c r="E43" s="245" t="s">
        <v>349</v>
      </c>
      <c r="F43" s="331" t="s">
        <v>358</v>
      </c>
      <c r="G43" s="332"/>
      <c r="H43" s="247" t="s">
        <v>359</v>
      </c>
      <c r="I43" s="245" t="s">
        <v>360</v>
      </c>
      <c r="J43" s="330" t="s">
        <v>344</v>
      </c>
      <c r="K43" s="330"/>
      <c r="L43" s="330" t="s">
        <v>345</v>
      </c>
      <c r="M43" s="330"/>
      <c r="N43" s="330"/>
    </row>
    <row r="44" spans="1:14" ht="15.75">
      <c r="A44" s="328" t="s">
        <v>376</v>
      </c>
      <c r="B44" s="319"/>
      <c r="C44" s="319"/>
      <c r="D44" s="319"/>
      <c r="E44" s="246">
        <v>1</v>
      </c>
      <c r="F44" s="320">
        <v>133333</v>
      </c>
      <c r="G44" s="321"/>
      <c r="H44" s="248">
        <v>2.2000000000000002</v>
      </c>
      <c r="I44" s="249">
        <f t="shared" ref="I44:I50" si="0">H44*F44</f>
        <v>293332.60000000003</v>
      </c>
      <c r="J44" s="322">
        <v>7</v>
      </c>
      <c r="K44" s="323"/>
      <c r="L44" s="324">
        <f>(E44*I44)/J44</f>
        <v>41904.657142857148</v>
      </c>
      <c r="M44" s="325"/>
      <c r="N44" s="325"/>
    </row>
    <row r="45" spans="1:14" ht="15.75">
      <c r="A45" s="328"/>
      <c r="B45" s="319"/>
      <c r="C45" s="319"/>
      <c r="D45" s="319"/>
      <c r="E45" s="246"/>
      <c r="F45" s="320"/>
      <c r="G45" s="321"/>
      <c r="H45" s="248">
        <v>2.2000000000000002</v>
      </c>
      <c r="I45" s="249">
        <f t="shared" si="0"/>
        <v>0</v>
      </c>
      <c r="J45" s="322"/>
      <c r="K45" s="323"/>
      <c r="L45" s="324"/>
      <c r="M45" s="325"/>
      <c r="N45" s="325"/>
    </row>
    <row r="46" spans="1:14" ht="15.75">
      <c r="A46" s="318" t="s">
        <v>346</v>
      </c>
      <c r="B46" s="319"/>
      <c r="C46" s="319"/>
      <c r="D46" s="319"/>
      <c r="E46" s="246"/>
      <c r="F46" s="320"/>
      <c r="G46" s="321"/>
      <c r="H46" s="248">
        <v>2.2000000000000002</v>
      </c>
      <c r="I46" s="249">
        <f t="shared" si="0"/>
        <v>0</v>
      </c>
      <c r="J46" s="322"/>
      <c r="K46" s="323"/>
      <c r="L46" s="324"/>
      <c r="M46" s="325"/>
      <c r="N46" s="325"/>
    </row>
    <row r="47" spans="1:14" ht="15.75">
      <c r="A47" s="318" t="s">
        <v>346</v>
      </c>
      <c r="B47" s="319"/>
      <c r="C47" s="319"/>
      <c r="D47" s="319"/>
      <c r="E47" s="246"/>
      <c r="F47" s="320"/>
      <c r="G47" s="321"/>
      <c r="H47" s="248">
        <v>2.2000000000000002</v>
      </c>
      <c r="I47" s="249">
        <f t="shared" si="0"/>
        <v>0</v>
      </c>
      <c r="J47" s="322"/>
      <c r="K47" s="323"/>
      <c r="L47" s="324"/>
      <c r="M47" s="325"/>
      <c r="N47" s="325"/>
    </row>
    <row r="48" spans="1:14" ht="15.75">
      <c r="A48" s="318" t="s">
        <v>346</v>
      </c>
      <c r="B48" s="319"/>
      <c r="C48" s="319"/>
      <c r="D48" s="319"/>
      <c r="E48" s="246"/>
      <c r="F48" s="320"/>
      <c r="G48" s="321"/>
      <c r="H48" s="248">
        <v>2.2000000000000002</v>
      </c>
      <c r="I48" s="249">
        <f t="shared" si="0"/>
        <v>0</v>
      </c>
      <c r="J48" s="322"/>
      <c r="K48" s="323"/>
      <c r="L48" s="324"/>
      <c r="M48" s="325"/>
      <c r="N48" s="325"/>
    </row>
    <row r="49" spans="1:14" ht="15.75">
      <c r="A49" s="318" t="s">
        <v>346</v>
      </c>
      <c r="B49" s="319"/>
      <c r="C49" s="319"/>
      <c r="D49" s="319"/>
      <c r="E49" s="246"/>
      <c r="F49" s="320"/>
      <c r="G49" s="321"/>
      <c r="H49" s="248">
        <v>2.2000000000000002</v>
      </c>
      <c r="I49" s="249">
        <f t="shared" si="0"/>
        <v>0</v>
      </c>
      <c r="J49" s="322"/>
      <c r="K49" s="323"/>
      <c r="L49" s="324"/>
      <c r="M49" s="325"/>
      <c r="N49" s="325"/>
    </row>
    <row r="50" spans="1:14" ht="15.75">
      <c r="A50" s="318" t="s">
        <v>346</v>
      </c>
      <c r="B50" s="319"/>
      <c r="C50" s="319"/>
      <c r="D50" s="319"/>
      <c r="E50" s="246"/>
      <c r="F50" s="320"/>
      <c r="G50" s="321"/>
      <c r="H50" s="248">
        <v>2.2000000000000002</v>
      </c>
      <c r="I50" s="249">
        <f t="shared" si="0"/>
        <v>0</v>
      </c>
      <c r="J50" s="322"/>
      <c r="K50" s="323"/>
      <c r="L50" s="324"/>
      <c r="M50" s="325"/>
      <c r="N50" s="325"/>
    </row>
    <row r="51" spans="1:14" ht="15.75">
      <c r="A51" s="326" t="s">
        <v>347</v>
      </c>
      <c r="B51" s="326"/>
      <c r="C51" s="326"/>
      <c r="D51" s="326"/>
      <c r="E51" s="326"/>
      <c r="F51" s="326"/>
      <c r="G51" s="326"/>
      <c r="H51" s="326"/>
      <c r="I51" s="326"/>
      <c r="J51" s="326"/>
      <c r="K51" s="326"/>
      <c r="L51" s="327">
        <f>SUM(L44:N50)</f>
        <v>41904.657142857148</v>
      </c>
      <c r="M51" s="327"/>
      <c r="N51" s="327"/>
    </row>
    <row r="52" spans="1:14" ht="27.6" customHeight="1">
      <c r="A52" s="314" t="s">
        <v>361</v>
      </c>
      <c r="B52" s="315"/>
      <c r="C52" s="315"/>
      <c r="D52" s="315"/>
      <c r="E52" s="315"/>
      <c r="F52" s="315"/>
      <c r="G52" s="315"/>
      <c r="H52" s="315"/>
      <c r="I52" s="315"/>
      <c r="J52" s="315"/>
      <c r="K52" s="316"/>
      <c r="L52" s="250">
        <f>L51+L40+L34+L23</f>
        <v>503426.65714285715</v>
      </c>
      <c r="M52" s="251"/>
      <c r="N52" s="252"/>
    </row>
    <row r="53" spans="1:14">
      <c r="A53" s="317" t="s">
        <v>362</v>
      </c>
      <c r="B53" s="317"/>
      <c r="C53" s="317"/>
      <c r="D53" s="317"/>
      <c r="E53" s="317"/>
      <c r="F53" s="317"/>
      <c r="G53" s="317"/>
      <c r="H53" s="317"/>
      <c r="I53" s="317"/>
      <c r="J53" s="317"/>
      <c r="K53" s="317"/>
      <c r="L53" s="317"/>
      <c r="M53" s="317"/>
      <c r="N53" s="317"/>
    </row>
    <row r="54" spans="1:14" ht="15.6" customHeight="1">
      <c r="A54" s="317"/>
      <c r="B54" s="317"/>
      <c r="C54" s="317"/>
      <c r="D54" s="317"/>
      <c r="E54" s="317"/>
      <c r="F54" s="317"/>
      <c r="G54" s="317"/>
      <c r="H54" s="317"/>
      <c r="I54" s="317"/>
      <c r="J54" s="317"/>
      <c r="K54" s="317"/>
      <c r="L54" s="317"/>
      <c r="M54" s="317"/>
      <c r="N54" s="317"/>
    </row>
    <row r="55" spans="1:14" ht="15.6" customHeight="1">
      <c r="A55" s="317"/>
      <c r="B55" s="317"/>
      <c r="C55" s="317"/>
      <c r="D55" s="317"/>
      <c r="E55" s="317"/>
      <c r="F55" s="317"/>
      <c r="G55" s="317"/>
      <c r="H55" s="317"/>
      <c r="I55" s="317"/>
      <c r="J55" s="317"/>
      <c r="K55" s="317"/>
      <c r="L55" s="317"/>
      <c r="M55" s="317"/>
      <c r="N55" s="317"/>
    </row>
    <row r="56" spans="1:14" ht="15.6" customHeight="1">
      <c r="A56" s="253"/>
      <c r="B56" s="253"/>
      <c r="C56" s="253"/>
      <c r="D56" s="253"/>
      <c r="E56" s="253"/>
      <c r="F56" s="253"/>
      <c r="G56" s="253"/>
      <c r="H56" s="253"/>
      <c r="I56" s="253"/>
      <c r="J56" s="253"/>
      <c r="K56" s="253"/>
      <c r="L56" s="253"/>
      <c r="M56" s="253"/>
      <c r="N56" s="253"/>
    </row>
    <row r="57" spans="1:14" ht="15.75">
      <c r="A57" s="253"/>
      <c r="B57" s="253"/>
      <c r="C57" s="253"/>
      <c r="D57" s="253"/>
      <c r="E57" s="253"/>
      <c r="F57" s="253"/>
      <c r="G57" s="253"/>
      <c r="H57" s="253"/>
      <c r="I57" s="253"/>
      <c r="J57" s="253"/>
      <c r="K57" s="253"/>
      <c r="L57" s="253"/>
      <c r="M57" s="253"/>
      <c r="N57" s="253"/>
    </row>
    <row r="58" spans="1:14" ht="15.75">
      <c r="A58" s="253"/>
      <c r="B58" s="253"/>
      <c r="C58" s="253"/>
      <c r="D58" s="253"/>
      <c r="E58" s="253"/>
      <c r="F58" s="253"/>
      <c r="G58" s="253"/>
      <c r="H58" s="253"/>
      <c r="I58" s="253"/>
      <c r="J58" s="253"/>
      <c r="K58" s="253"/>
      <c r="L58" s="253"/>
      <c r="M58" s="253"/>
      <c r="N58" s="253"/>
    </row>
    <row r="59" spans="1:14" ht="15.75">
      <c r="A59" s="253"/>
      <c r="B59" s="253"/>
      <c r="C59" s="253"/>
      <c r="D59" s="253"/>
      <c r="E59" s="253"/>
      <c r="F59" s="253"/>
      <c r="G59" s="253"/>
      <c r="H59" s="253"/>
      <c r="I59" s="253"/>
      <c r="J59" s="253"/>
      <c r="K59" s="253"/>
      <c r="L59" s="253"/>
      <c r="M59" s="253"/>
      <c r="N59" s="253"/>
    </row>
    <row r="60" spans="1:14" ht="15.75">
      <c r="A60" s="253"/>
      <c r="B60" s="253"/>
      <c r="C60" s="253"/>
      <c r="D60" s="253"/>
      <c r="E60" s="253"/>
      <c r="F60" s="253"/>
      <c r="G60" s="253"/>
      <c r="H60" s="253"/>
      <c r="I60" s="253"/>
      <c r="J60" s="253"/>
      <c r="K60" s="253"/>
      <c r="L60" s="253"/>
      <c r="M60" s="253"/>
      <c r="N60" s="253"/>
    </row>
    <row r="61" spans="1:14" ht="15.75">
      <c r="A61" s="253"/>
      <c r="B61" s="253"/>
      <c r="C61" s="253"/>
      <c r="D61" s="253"/>
      <c r="E61" s="253"/>
      <c r="F61" s="253"/>
      <c r="G61" s="253"/>
      <c r="H61" s="253"/>
      <c r="I61" s="253"/>
      <c r="J61" s="253"/>
      <c r="K61" s="253"/>
      <c r="L61" s="253"/>
      <c r="M61" s="253"/>
      <c r="N61" s="253"/>
    </row>
    <row r="62" spans="1:14" ht="15.75">
      <c r="A62" s="253"/>
      <c r="B62" s="253"/>
      <c r="C62" s="253"/>
      <c r="D62" s="253"/>
      <c r="E62" s="253"/>
      <c r="F62" s="253"/>
      <c r="G62" s="253"/>
      <c r="H62" s="253"/>
      <c r="I62" s="253"/>
      <c r="J62" s="253"/>
      <c r="K62" s="253"/>
      <c r="L62" s="253"/>
      <c r="M62" s="253"/>
      <c r="N62" s="253"/>
    </row>
    <row r="63" spans="1:14" ht="15.75">
      <c r="A63" s="253"/>
      <c r="B63" s="253"/>
      <c r="C63" s="253"/>
      <c r="D63" s="253"/>
      <c r="E63" s="253"/>
      <c r="F63" s="253"/>
      <c r="G63" s="253"/>
      <c r="H63" s="253"/>
      <c r="I63" s="253"/>
      <c r="J63" s="253"/>
      <c r="K63" s="253"/>
      <c r="L63" s="253"/>
      <c r="M63" s="253"/>
      <c r="N63" s="253"/>
    </row>
    <row r="64" spans="1:14" ht="15.75">
      <c r="A64" s="253"/>
      <c r="B64" s="253"/>
      <c r="C64" s="253"/>
      <c r="D64" s="253"/>
      <c r="E64" s="253"/>
      <c r="F64" s="253"/>
      <c r="G64" s="253"/>
      <c r="H64" s="253"/>
      <c r="I64" s="253"/>
      <c r="J64" s="253"/>
      <c r="K64" s="253"/>
      <c r="L64" s="253"/>
      <c r="M64" s="253"/>
      <c r="N64" s="253"/>
    </row>
    <row r="65" spans="1:14" ht="15.75">
      <c r="A65" s="253"/>
      <c r="B65" s="253"/>
      <c r="C65" s="253"/>
      <c r="D65" s="253"/>
      <c r="E65" s="253"/>
      <c r="F65" s="253"/>
      <c r="G65" s="253"/>
      <c r="H65" s="253"/>
      <c r="I65" s="253"/>
      <c r="J65" s="253"/>
      <c r="K65" s="253"/>
      <c r="L65" s="253"/>
      <c r="M65" s="253"/>
      <c r="N65" s="253"/>
    </row>
    <row r="66" spans="1:14" ht="15.75">
      <c r="A66" s="253"/>
      <c r="B66" s="253"/>
      <c r="C66" s="253"/>
      <c r="D66" s="253"/>
      <c r="E66" s="253"/>
      <c r="F66" s="253"/>
      <c r="G66" s="253"/>
      <c r="H66" s="253"/>
      <c r="I66" s="253"/>
      <c r="J66" s="253"/>
      <c r="K66" s="253"/>
      <c r="L66" s="253"/>
      <c r="M66" s="253"/>
      <c r="N66" s="253"/>
    </row>
    <row r="67" spans="1:14" ht="15.75">
      <c r="A67" s="253"/>
      <c r="B67" s="253"/>
      <c r="C67" s="253"/>
      <c r="D67" s="253"/>
      <c r="E67" s="253"/>
      <c r="F67" s="253"/>
      <c r="G67" s="253"/>
      <c r="H67" s="253"/>
      <c r="I67" s="253"/>
      <c r="J67" s="253"/>
      <c r="K67" s="253"/>
      <c r="L67" s="253"/>
      <c r="M67" s="253"/>
      <c r="N67" s="253"/>
    </row>
    <row r="68" spans="1:14" ht="15.75">
      <c r="A68" s="253"/>
      <c r="B68" s="253"/>
      <c r="C68" s="253"/>
      <c r="D68" s="253"/>
      <c r="E68" s="253"/>
      <c r="F68" s="253"/>
      <c r="G68" s="253"/>
      <c r="H68" s="253"/>
      <c r="I68" s="253"/>
      <c r="J68" s="253"/>
      <c r="K68" s="253"/>
      <c r="L68" s="253"/>
      <c r="M68" s="253"/>
      <c r="N68" s="253"/>
    </row>
    <row r="69" spans="1:14" ht="15.75">
      <c r="A69" s="253"/>
      <c r="B69" s="253"/>
      <c r="C69" s="253"/>
      <c r="D69" s="253"/>
      <c r="E69" s="253"/>
      <c r="F69" s="253"/>
      <c r="G69" s="253"/>
      <c r="H69" s="253"/>
      <c r="I69" s="253"/>
      <c r="J69" s="253"/>
      <c r="K69" s="253"/>
      <c r="L69" s="253"/>
      <c r="M69" s="253"/>
      <c r="N69" s="253"/>
    </row>
    <row r="70" spans="1:14" ht="15.75">
      <c r="A70" s="253"/>
      <c r="B70" s="253"/>
      <c r="C70" s="253"/>
      <c r="D70" s="253"/>
      <c r="E70" s="253"/>
      <c r="F70" s="253"/>
      <c r="G70" s="253"/>
      <c r="H70" s="253"/>
      <c r="I70" s="253"/>
      <c r="J70" s="253"/>
      <c r="K70" s="253"/>
      <c r="L70" s="253"/>
      <c r="M70" s="253"/>
      <c r="N70" s="253"/>
    </row>
    <row r="71" spans="1:14" ht="15.75">
      <c r="A71" s="253"/>
      <c r="B71" s="253"/>
      <c r="C71" s="253"/>
      <c r="D71" s="253"/>
      <c r="E71" s="253"/>
      <c r="F71" s="253"/>
      <c r="G71" s="253"/>
      <c r="H71" s="253"/>
      <c r="I71" s="253"/>
      <c r="J71" s="253"/>
      <c r="K71" s="253"/>
      <c r="L71" s="253"/>
      <c r="M71" s="253"/>
      <c r="N71" s="253"/>
    </row>
    <row r="72" spans="1:14" ht="15.75">
      <c r="A72" s="253"/>
      <c r="B72" s="253"/>
      <c r="C72" s="253"/>
      <c r="D72" s="253"/>
      <c r="E72" s="253"/>
      <c r="F72" s="253"/>
      <c r="G72" s="253"/>
      <c r="H72" s="253"/>
      <c r="I72" s="253"/>
      <c r="J72" s="253"/>
      <c r="K72" s="253"/>
      <c r="L72" s="253"/>
      <c r="M72" s="253"/>
      <c r="N72" s="253"/>
    </row>
    <row r="73" spans="1:14" ht="15.75">
      <c r="A73" s="253"/>
      <c r="B73" s="253"/>
      <c r="C73" s="253"/>
      <c r="D73" s="253"/>
      <c r="E73" s="253"/>
      <c r="F73" s="253"/>
      <c r="G73" s="253"/>
      <c r="H73" s="253"/>
      <c r="I73" s="253"/>
      <c r="J73" s="253"/>
      <c r="K73" s="253"/>
      <c r="L73" s="253"/>
      <c r="M73" s="253"/>
      <c r="N73" s="253"/>
    </row>
    <row r="74" spans="1:14" ht="15.75">
      <c r="A74" s="253"/>
      <c r="B74" s="253"/>
      <c r="C74" s="253"/>
      <c r="D74" s="253"/>
      <c r="E74" s="253"/>
      <c r="F74" s="253"/>
      <c r="G74" s="253"/>
      <c r="H74" s="253"/>
      <c r="I74" s="253"/>
      <c r="J74" s="253"/>
      <c r="K74" s="253"/>
      <c r="L74" s="253"/>
      <c r="M74" s="253"/>
      <c r="N74" s="253"/>
    </row>
    <row r="75" spans="1:14" ht="15.75">
      <c r="A75" s="253"/>
      <c r="B75" s="253"/>
      <c r="C75" s="253"/>
      <c r="D75" s="253"/>
      <c r="E75" s="253"/>
      <c r="F75" s="253"/>
      <c r="G75" s="253"/>
      <c r="H75" s="253"/>
      <c r="I75" s="253"/>
      <c r="J75" s="253"/>
      <c r="K75" s="253"/>
      <c r="L75" s="253"/>
      <c r="M75" s="253"/>
      <c r="N75" s="253"/>
    </row>
    <row r="76" spans="1:14" ht="15.75">
      <c r="A76" s="253"/>
      <c r="B76" s="253"/>
      <c r="C76" s="253"/>
      <c r="D76" s="253"/>
      <c r="E76" s="253"/>
      <c r="F76" s="253"/>
      <c r="G76" s="253"/>
      <c r="H76" s="253"/>
      <c r="I76" s="253"/>
      <c r="J76" s="253"/>
      <c r="K76" s="253"/>
      <c r="L76" s="253"/>
      <c r="M76" s="253"/>
      <c r="N76" s="253"/>
    </row>
    <row r="77" spans="1:14" ht="15.75">
      <c r="A77" s="253"/>
      <c r="B77" s="253"/>
      <c r="C77" s="253"/>
      <c r="D77" s="253"/>
      <c r="E77" s="253"/>
      <c r="F77" s="253"/>
      <c r="G77" s="253"/>
      <c r="H77" s="253"/>
      <c r="I77" s="253"/>
      <c r="J77" s="253"/>
      <c r="K77" s="253"/>
      <c r="L77" s="253"/>
      <c r="M77" s="253"/>
      <c r="N77" s="253"/>
    </row>
    <row r="78" spans="1:14" ht="15.75">
      <c r="A78" s="253"/>
      <c r="B78" s="253"/>
      <c r="C78" s="253"/>
      <c r="D78" s="253"/>
      <c r="E78" s="253"/>
      <c r="F78" s="253"/>
      <c r="G78" s="253"/>
      <c r="H78" s="253"/>
      <c r="I78" s="253"/>
      <c r="J78" s="253"/>
      <c r="K78" s="253"/>
      <c r="L78" s="253"/>
      <c r="M78" s="253"/>
      <c r="N78" s="253"/>
    </row>
    <row r="79" spans="1:14" ht="15.75">
      <c r="A79" s="253"/>
      <c r="B79" s="253"/>
      <c r="C79" s="253"/>
      <c r="D79" s="253"/>
      <c r="E79" s="253"/>
      <c r="F79" s="253"/>
      <c r="G79" s="253"/>
      <c r="H79" s="253"/>
      <c r="I79" s="253"/>
      <c r="J79" s="253"/>
      <c r="K79" s="253"/>
      <c r="L79" s="253"/>
      <c r="M79" s="253"/>
      <c r="N79" s="253"/>
    </row>
    <row r="80" spans="1:14" ht="15.75">
      <c r="A80" s="253"/>
      <c r="B80" s="253"/>
      <c r="C80" s="253"/>
      <c r="D80" s="253"/>
      <c r="E80" s="253"/>
      <c r="F80" s="253"/>
      <c r="G80" s="253"/>
      <c r="H80" s="253"/>
      <c r="I80" s="253"/>
      <c r="J80" s="253"/>
      <c r="K80" s="253"/>
      <c r="L80" s="253"/>
      <c r="M80" s="253"/>
      <c r="N80" s="253"/>
    </row>
    <row r="81" spans="1:14" ht="15.75">
      <c r="A81" s="253"/>
      <c r="B81" s="253"/>
      <c r="C81" s="253"/>
      <c r="D81" s="253"/>
      <c r="E81" s="253"/>
      <c r="F81" s="253"/>
      <c r="G81" s="253"/>
      <c r="H81" s="253"/>
      <c r="I81" s="253"/>
      <c r="J81" s="253"/>
      <c r="K81" s="253"/>
      <c r="L81" s="253"/>
      <c r="M81" s="253"/>
      <c r="N81" s="253"/>
    </row>
    <row r="82" spans="1:14" ht="15.75">
      <c r="A82" s="253"/>
      <c r="B82" s="253"/>
      <c r="C82" s="253"/>
      <c r="D82" s="253"/>
      <c r="E82" s="253"/>
      <c r="F82" s="253"/>
      <c r="G82" s="253"/>
      <c r="H82" s="253"/>
      <c r="I82" s="253"/>
      <c r="J82" s="253"/>
      <c r="K82" s="253"/>
      <c r="L82" s="253"/>
      <c r="M82" s="253"/>
      <c r="N82" s="253"/>
    </row>
    <row r="83" spans="1:14" ht="15.75">
      <c r="A83" s="253"/>
      <c r="B83" s="253"/>
      <c r="C83" s="253"/>
      <c r="D83" s="253"/>
      <c r="E83" s="253"/>
      <c r="F83" s="253"/>
      <c r="G83" s="253"/>
      <c r="H83" s="253"/>
      <c r="I83" s="253"/>
      <c r="J83" s="253"/>
      <c r="K83" s="253"/>
      <c r="L83" s="253"/>
      <c r="M83" s="253"/>
      <c r="N83" s="253"/>
    </row>
    <row r="84" spans="1:14" ht="15.75">
      <c r="A84" s="253"/>
      <c r="B84" s="253"/>
      <c r="C84" s="253"/>
      <c r="D84" s="253"/>
      <c r="E84" s="253"/>
      <c r="F84" s="253"/>
      <c r="G84" s="253"/>
      <c r="H84" s="253"/>
      <c r="I84" s="253"/>
      <c r="J84" s="253"/>
      <c r="K84" s="253"/>
      <c r="L84" s="253"/>
      <c r="M84" s="253"/>
      <c r="N84" s="253"/>
    </row>
    <row r="85" spans="1:14" ht="15.75">
      <c r="A85" s="253"/>
      <c r="B85" s="253"/>
      <c r="C85" s="253"/>
      <c r="D85" s="253"/>
      <c r="E85" s="253"/>
      <c r="F85" s="253"/>
      <c r="G85" s="253"/>
      <c r="H85" s="253"/>
      <c r="I85" s="253"/>
      <c r="J85" s="253"/>
      <c r="K85" s="253"/>
      <c r="L85" s="253"/>
      <c r="M85" s="253"/>
      <c r="N85" s="253"/>
    </row>
    <row r="86" spans="1:14" ht="15.75">
      <c r="A86" s="253"/>
      <c r="B86" s="253"/>
      <c r="C86" s="253"/>
      <c r="D86" s="253"/>
      <c r="E86" s="253"/>
      <c r="F86" s="253"/>
      <c r="G86" s="253"/>
      <c r="H86" s="253"/>
      <c r="I86" s="253"/>
      <c r="J86" s="253"/>
      <c r="K86" s="253"/>
      <c r="L86" s="253"/>
      <c r="M86" s="253"/>
      <c r="N86" s="253"/>
    </row>
    <row r="87" spans="1:14" ht="15.75">
      <c r="A87" s="253"/>
      <c r="B87" s="253"/>
      <c r="C87" s="253"/>
      <c r="D87" s="253"/>
      <c r="E87" s="253"/>
      <c r="F87" s="253"/>
      <c r="G87" s="253"/>
      <c r="H87" s="253"/>
      <c r="I87" s="253"/>
      <c r="J87" s="253"/>
      <c r="K87" s="253"/>
      <c r="L87" s="253"/>
      <c r="M87" s="253"/>
      <c r="N87" s="253"/>
    </row>
    <row r="88" spans="1:14" ht="15.75">
      <c r="A88" s="253"/>
      <c r="B88" s="253"/>
      <c r="C88" s="253"/>
      <c r="D88" s="253"/>
      <c r="E88" s="253"/>
      <c r="F88" s="253"/>
      <c r="G88" s="253"/>
      <c r="H88" s="253"/>
      <c r="I88" s="253"/>
      <c r="J88" s="253"/>
      <c r="K88" s="253"/>
      <c r="L88" s="253"/>
      <c r="M88" s="253"/>
      <c r="N88" s="253"/>
    </row>
    <row r="89" spans="1:14" ht="15.75">
      <c r="A89" s="253"/>
      <c r="B89" s="253"/>
      <c r="C89" s="253"/>
      <c r="D89" s="253"/>
      <c r="E89" s="253"/>
      <c r="F89" s="253"/>
      <c r="G89" s="253"/>
      <c r="H89" s="253"/>
      <c r="I89" s="253"/>
      <c r="J89" s="253"/>
      <c r="K89" s="253"/>
      <c r="L89" s="253"/>
      <c r="M89" s="253"/>
      <c r="N89" s="253"/>
    </row>
    <row r="90" spans="1:14" ht="15.75">
      <c r="A90" s="253"/>
      <c r="B90" s="253"/>
      <c r="C90" s="253"/>
      <c r="D90" s="253"/>
      <c r="E90" s="253"/>
      <c r="F90" s="253"/>
      <c r="G90" s="253"/>
      <c r="H90" s="253"/>
      <c r="I90" s="253"/>
      <c r="J90" s="253"/>
      <c r="K90" s="253"/>
      <c r="L90" s="253"/>
      <c r="M90" s="253"/>
      <c r="N90" s="253"/>
    </row>
    <row r="91" spans="1:14" ht="15.75">
      <c r="A91" s="253"/>
      <c r="B91" s="253"/>
      <c r="C91" s="253"/>
      <c r="D91" s="253"/>
      <c r="E91" s="253"/>
      <c r="F91" s="253"/>
      <c r="G91" s="253"/>
      <c r="H91" s="253"/>
      <c r="I91" s="253"/>
      <c r="J91" s="253"/>
      <c r="K91" s="253"/>
      <c r="L91" s="253"/>
      <c r="M91" s="253"/>
      <c r="N91" s="253"/>
    </row>
    <row r="92" spans="1:14" ht="15.75">
      <c r="A92" s="253"/>
      <c r="B92" s="253"/>
      <c r="C92" s="253"/>
      <c r="D92" s="253"/>
      <c r="E92" s="253"/>
      <c r="F92" s="253"/>
      <c r="G92" s="253"/>
      <c r="H92" s="253"/>
      <c r="I92" s="253"/>
      <c r="J92" s="253"/>
      <c r="K92" s="253"/>
      <c r="L92" s="253"/>
      <c r="M92" s="253"/>
      <c r="N92" s="253"/>
    </row>
    <row r="93" spans="1:14" ht="15.75">
      <c r="A93" s="253"/>
      <c r="B93" s="253"/>
      <c r="C93" s="253"/>
      <c r="D93" s="253"/>
      <c r="E93" s="253"/>
      <c r="F93" s="253"/>
      <c r="G93" s="253"/>
      <c r="H93" s="253"/>
      <c r="I93" s="253"/>
      <c r="J93" s="253"/>
      <c r="K93" s="253"/>
      <c r="L93" s="253"/>
      <c r="M93" s="253"/>
      <c r="N93" s="253"/>
    </row>
    <row r="94" spans="1:14" ht="15.75">
      <c r="A94" s="253"/>
      <c r="B94" s="253"/>
      <c r="C94" s="253"/>
      <c r="D94" s="253"/>
      <c r="E94" s="253"/>
      <c r="F94" s="253"/>
      <c r="G94" s="253"/>
      <c r="H94" s="253"/>
      <c r="I94" s="253"/>
      <c r="J94" s="253"/>
      <c r="K94" s="253"/>
      <c r="L94" s="253"/>
      <c r="M94" s="253"/>
      <c r="N94" s="253"/>
    </row>
    <row r="95" spans="1:14" ht="15.75">
      <c r="A95" s="253"/>
      <c r="B95" s="253"/>
      <c r="C95" s="253"/>
      <c r="D95" s="253"/>
      <c r="E95" s="253"/>
      <c r="F95" s="253"/>
      <c r="G95" s="253"/>
      <c r="H95" s="253"/>
      <c r="I95" s="253"/>
      <c r="J95" s="253"/>
      <c r="K95" s="253"/>
      <c r="L95" s="253"/>
      <c r="M95" s="253"/>
      <c r="N95" s="253"/>
    </row>
    <row r="96" spans="1:14" ht="15.75">
      <c r="A96" s="253"/>
      <c r="B96" s="253"/>
      <c r="C96" s="253"/>
      <c r="D96" s="253"/>
      <c r="E96" s="253"/>
      <c r="F96" s="253"/>
      <c r="G96" s="253"/>
      <c r="H96" s="253"/>
      <c r="I96" s="253"/>
      <c r="J96" s="253"/>
      <c r="K96" s="253"/>
      <c r="L96" s="253"/>
      <c r="M96" s="253"/>
      <c r="N96" s="253"/>
    </row>
    <row r="97" spans="1:14" ht="15.75">
      <c r="A97" s="253"/>
      <c r="B97" s="253"/>
      <c r="C97" s="253"/>
      <c r="D97" s="253"/>
      <c r="E97" s="253"/>
      <c r="F97" s="253"/>
      <c r="G97" s="253"/>
      <c r="H97" s="253"/>
      <c r="I97" s="253"/>
      <c r="J97" s="253"/>
      <c r="K97" s="253"/>
      <c r="L97" s="253"/>
      <c r="M97" s="253"/>
      <c r="N97" s="253"/>
    </row>
    <row r="98" spans="1:14" ht="15.75">
      <c r="A98" s="253"/>
      <c r="B98" s="253"/>
      <c r="C98" s="253"/>
      <c r="D98" s="253"/>
      <c r="E98" s="253"/>
      <c r="F98" s="253"/>
      <c r="G98" s="253"/>
      <c r="H98" s="253"/>
      <c r="I98" s="253"/>
      <c r="J98" s="253"/>
      <c r="K98" s="253"/>
      <c r="L98" s="253"/>
      <c r="M98" s="253"/>
      <c r="N98" s="253"/>
    </row>
    <row r="99" spans="1:14" ht="15.75">
      <c r="A99" s="253"/>
      <c r="B99" s="253"/>
      <c r="C99" s="253"/>
      <c r="D99" s="253"/>
      <c r="E99" s="253"/>
      <c r="F99" s="253"/>
      <c r="G99" s="253"/>
      <c r="H99" s="253"/>
      <c r="I99" s="253"/>
      <c r="J99" s="253"/>
      <c r="K99" s="253"/>
      <c r="L99" s="253"/>
      <c r="M99" s="253"/>
      <c r="N99" s="253"/>
    </row>
    <row r="100" spans="1:14" ht="15.75">
      <c r="A100" s="253"/>
      <c r="B100" s="253"/>
      <c r="C100" s="253"/>
      <c r="D100" s="253"/>
      <c r="E100" s="253"/>
      <c r="F100" s="253"/>
      <c r="G100" s="253"/>
      <c r="H100" s="253"/>
      <c r="I100" s="253"/>
      <c r="J100" s="253"/>
      <c r="K100" s="253"/>
      <c r="L100" s="253"/>
      <c r="M100" s="253"/>
      <c r="N100" s="253"/>
    </row>
    <row r="101" spans="1:14" ht="15.75">
      <c r="A101" s="253"/>
      <c r="B101" s="253"/>
      <c r="C101" s="253"/>
      <c r="D101" s="253"/>
      <c r="E101" s="253"/>
      <c r="F101" s="253"/>
      <c r="G101" s="253"/>
      <c r="H101" s="253"/>
      <c r="I101" s="253"/>
      <c r="J101" s="253"/>
      <c r="K101" s="253"/>
      <c r="L101" s="253"/>
      <c r="M101" s="253"/>
      <c r="N101" s="253"/>
    </row>
    <row r="102" spans="1:14" ht="15.75">
      <c r="A102" s="253"/>
      <c r="B102" s="253"/>
      <c r="C102" s="253"/>
      <c r="D102" s="253"/>
      <c r="E102" s="253"/>
      <c r="F102" s="253"/>
      <c r="G102" s="253"/>
      <c r="H102" s="253"/>
      <c r="I102" s="253"/>
      <c r="J102" s="253"/>
      <c r="K102" s="253"/>
      <c r="L102" s="253"/>
      <c r="M102" s="253"/>
      <c r="N102" s="253"/>
    </row>
    <row r="103" spans="1:14" ht="15.75">
      <c r="A103" s="253"/>
      <c r="B103" s="253"/>
      <c r="C103" s="253"/>
      <c r="D103" s="253"/>
      <c r="E103" s="253"/>
      <c r="F103" s="253"/>
      <c r="G103" s="253"/>
      <c r="H103" s="253"/>
      <c r="I103" s="253"/>
      <c r="J103" s="253"/>
      <c r="K103" s="253"/>
      <c r="L103" s="253"/>
      <c r="M103" s="253"/>
      <c r="N103" s="253"/>
    </row>
    <row r="104" spans="1:14" ht="15.75">
      <c r="A104" s="253"/>
      <c r="B104" s="253"/>
      <c r="C104" s="253"/>
      <c r="D104" s="253"/>
      <c r="E104" s="253"/>
      <c r="F104" s="253"/>
      <c r="G104" s="253"/>
      <c r="H104" s="253"/>
      <c r="I104" s="253"/>
      <c r="J104" s="253"/>
      <c r="K104" s="253"/>
      <c r="L104" s="253"/>
      <c r="M104" s="253"/>
      <c r="N104" s="253"/>
    </row>
    <row r="105" spans="1:14" ht="15.75">
      <c r="A105" s="253"/>
      <c r="B105" s="253"/>
      <c r="C105" s="253"/>
      <c r="D105" s="253"/>
      <c r="E105" s="253"/>
      <c r="F105" s="253"/>
      <c r="G105" s="253"/>
      <c r="H105" s="253"/>
      <c r="I105" s="253"/>
      <c r="J105" s="253"/>
      <c r="K105" s="253"/>
      <c r="L105" s="253"/>
      <c r="M105" s="253"/>
      <c r="N105" s="253"/>
    </row>
    <row r="106" spans="1:14" ht="15.75">
      <c r="A106" s="253"/>
      <c r="B106" s="253"/>
      <c r="C106" s="253"/>
      <c r="D106" s="253"/>
      <c r="E106" s="253"/>
      <c r="F106" s="253"/>
      <c r="G106" s="253"/>
      <c r="H106" s="253"/>
      <c r="I106" s="253"/>
      <c r="J106" s="253"/>
      <c r="K106" s="253"/>
      <c r="L106" s="253"/>
      <c r="M106" s="253"/>
      <c r="N106" s="253"/>
    </row>
    <row r="107" spans="1:14" ht="15.75">
      <c r="A107" s="253"/>
      <c r="B107" s="253"/>
      <c r="C107" s="253"/>
      <c r="D107" s="253"/>
      <c r="E107" s="253"/>
      <c r="F107" s="253"/>
      <c r="G107" s="253"/>
      <c r="H107" s="253"/>
      <c r="I107" s="253"/>
      <c r="J107" s="253"/>
      <c r="K107" s="253"/>
      <c r="L107" s="253"/>
      <c r="M107" s="253"/>
      <c r="N107" s="253"/>
    </row>
    <row r="108" spans="1:14" ht="15.75">
      <c r="A108" s="253"/>
      <c r="B108" s="253"/>
      <c r="C108" s="253"/>
      <c r="D108" s="253"/>
      <c r="E108" s="253"/>
      <c r="F108" s="253"/>
      <c r="G108" s="253"/>
      <c r="H108" s="253"/>
      <c r="I108" s="253"/>
      <c r="J108" s="253"/>
      <c r="K108" s="253"/>
      <c r="L108" s="253"/>
      <c r="M108" s="253"/>
      <c r="N108" s="253"/>
    </row>
    <row r="109" spans="1:14" ht="15.75">
      <c r="A109" s="253"/>
      <c r="B109" s="253"/>
      <c r="C109" s="253"/>
      <c r="D109" s="253"/>
      <c r="E109" s="253"/>
      <c r="F109" s="253"/>
      <c r="G109" s="253"/>
      <c r="H109" s="253"/>
      <c r="I109" s="253"/>
      <c r="J109" s="253"/>
      <c r="K109" s="253"/>
      <c r="L109" s="253"/>
      <c r="M109" s="253"/>
      <c r="N109" s="253"/>
    </row>
    <row r="110" spans="1:14" ht="15.75">
      <c r="A110" s="253"/>
      <c r="B110" s="253"/>
      <c r="C110" s="253"/>
      <c r="D110" s="253"/>
      <c r="E110" s="253"/>
      <c r="F110" s="253"/>
      <c r="G110" s="253"/>
      <c r="H110" s="253"/>
      <c r="I110" s="253"/>
      <c r="J110" s="253"/>
      <c r="K110" s="253"/>
      <c r="L110" s="253"/>
      <c r="M110" s="253"/>
      <c r="N110" s="253"/>
    </row>
    <row r="111" spans="1:14" ht="15.75">
      <c r="A111" s="253"/>
      <c r="B111" s="253"/>
      <c r="C111" s="253"/>
      <c r="D111" s="253"/>
      <c r="E111" s="253"/>
      <c r="F111" s="253"/>
      <c r="G111" s="253"/>
      <c r="H111" s="253"/>
      <c r="I111" s="253"/>
      <c r="J111" s="253"/>
      <c r="K111" s="253"/>
      <c r="L111" s="253"/>
      <c r="M111" s="253"/>
      <c r="N111" s="253"/>
    </row>
    <row r="112" spans="1:14" ht="15.75">
      <c r="A112" s="253"/>
      <c r="B112" s="253"/>
      <c r="C112" s="253"/>
      <c r="D112" s="253"/>
      <c r="E112" s="253"/>
      <c r="F112" s="253"/>
      <c r="G112" s="253"/>
      <c r="H112" s="253"/>
      <c r="I112" s="253"/>
      <c r="J112" s="253"/>
      <c r="K112" s="253"/>
      <c r="L112" s="253"/>
      <c r="M112" s="253"/>
      <c r="N112" s="253"/>
    </row>
    <row r="113" spans="1:14" ht="15.75">
      <c r="A113" s="253"/>
      <c r="B113" s="253"/>
      <c r="C113" s="253"/>
      <c r="D113" s="253"/>
      <c r="E113" s="253"/>
      <c r="F113" s="253"/>
      <c r="G113" s="253"/>
      <c r="H113" s="253"/>
      <c r="I113" s="253"/>
      <c r="J113" s="253"/>
      <c r="K113" s="253"/>
      <c r="L113" s="253"/>
      <c r="M113" s="253"/>
      <c r="N113" s="253"/>
    </row>
    <row r="114" spans="1:14" ht="15.75">
      <c r="A114" s="253"/>
      <c r="B114" s="253"/>
      <c r="C114" s="253"/>
      <c r="D114" s="253"/>
      <c r="E114" s="253"/>
      <c r="F114" s="253"/>
      <c r="G114" s="253"/>
      <c r="H114" s="253"/>
      <c r="I114" s="253"/>
      <c r="J114" s="253"/>
      <c r="K114" s="253"/>
      <c r="L114" s="253"/>
      <c r="M114" s="253"/>
      <c r="N114" s="253"/>
    </row>
    <row r="115" spans="1:14" ht="15.75">
      <c r="A115" s="253"/>
      <c r="B115" s="253"/>
      <c r="C115" s="253"/>
      <c r="D115" s="253"/>
      <c r="E115" s="253"/>
      <c r="F115" s="253"/>
      <c r="G115" s="253"/>
      <c r="H115" s="253"/>
      <c r="I115" s="253"/>
      <c r="J115" s="253"/>
      <c r="K115" s="253"/>
      <c r="L115" s="253"/>
      <c r="M115" s="253"/>
      <c r="N115" s="253"/>
    </row>
    <row r="116" spans="1:14" ht="15.75">
      <c r="A116" s="253"/>
      <c r="B116" s="253"/>
      <c r="C116" s="253"/>
      <c r="D116" s="253"/>
      <c r="E116" s="253"/>
      <c r="F116" s="253"/>
      <c r="G116" s="253"/>
      <c r="H116" s="253"/>
      <c r="I116" s="253"/>
      <c r="J116" s="253"/>
      <c r="K116" s="253"/>
      <c r="L116" s="253"/>
      <c r="M116" s="253"/>
      <c r="N116" s="253"/>
    </row>
    <row r="117" spans="1:14" ht="15.75">
      <c r="A117" s="253"/>
      <c r="B117" s="253"/>
      <c r="C117" s="253"/>
      <c r="D117" s="253"/>
      <c r="E117" s="253"/>
      <c r="F117" s="253"/>
      <c r="G117" s="253"/>
      <c r="H117" s="253"/>
      <c r="I117" s="253"/>
      <c r="J117" s="253"/>
      <c r="K117" s="253"/>
      <c r="L117" s="253"/>
      <c r="M117" s="253"/>
      <c r="N117" s="253"/>
    </row>
    <row r="118" spans="1:14" ht="15.75">
      <c r="A118" s="253"/>
      <c r="B118" s="253"/>
      <c r="C118" s="253"/>
      <c r="D118" s="253"/>
      <c r="E118" s="253"/>
      <c r="F118" s="253"/>
      <c r="G118" s="253"/>
      <c r="H118" s="253"/>
      <c r="I118" s="253"/>
      <c r="J118" s="253"/>
      <c r="K118" s="253"/>
      <c r="L118" s="253"/>
      <c r="M118" s="253"/>
      <c r="N118" s="253"/>
    </row>
    <row r="119" spans="1:14" ht="15.75">
      <c r="A119" s="253"/>
      <c r="B119" s="253"/>
      <c r="C119" s="253"/>
      <c r="D119" s="253"/>
      <c r="E119" s="253"/>
      <c r="F119" s="253"/>
      <c r="G119" s="253"/>
      <c r="H119" s="253"/>
      <c r="I119" s="253"/>
      <c r="J119" s="253"/>
      <c r="K119" s="253"/>
      <c r="L119" s="253"/>
      <c r="M119" s="253"/>
      <c r="N119" s="253"/>
    </row>
    <row r="120" spans="1:14" ht="15.75">
      <c r="A120" s="253"/>
      <c r="B120" s="253"/>
      <c r="C120" s="253"/>
      <c r="D120" s="253"/>
      <c r="E120" s="253"/>
      <c r="F120" s="253"/>
      <c r="G120" s="253"/>
      <c r="H120" s="253"/>
      <c r="I120" s="253"/>
      <c r="J120" s="253"/>
      <c r="K120" s="253"/>
      <c r="L120" s="253"/>
      <c r="M120" s="253"/>
      <c r="N120" s="253"/>
    </row>
    <row r="121" spans="1:14" ht="15.75">
      <c r="A121" s="253"/>
      <c r="B121" s="253"/>
      <c r="C121" s="253"/>
      <c r="D121" s="253"/>
      <c r="E121" s="253"/>
      <c r="F121" s="253"/>
      <c r="G121" s="253"/>
      <c r="H121" s="253"/>
      <c r="I121" s="253"/>
      <c r="J121" s="253"/>
      <c r="K121" s="253"/>
      <c r="L121" s="253"/>
      <c r="M121" s="253"/>
      <c r="N121" s="253"/>
    </row>
  </sheetData>
  <mergeCells count="151">
    <mergeCell ref="A11:B12"/>
    <mergeCell ref="C11:C12"/>
    <mergeCell ref="A13:N14"/>
    <mergeCell ref="A15:D15"/>
    <mergeCell ref="E15:F15"/>
    <mergeCell ref="G15:I15"/>
    <mergeCell ref="J15:K15"/>
    <mergeCell ref="L15:N15"/>
    <mergeCell ref="A1:N6"/>
    <mergeCell ref="A7:N8"/>
    <mergeCell ref="A9:A10"/>
    <mergeCell ref="B9:C10"/>
    <mergeCell ref="D9:D10"/>
    <mergeCell ref="E9:J10"/>
    <mergeCell ref="K9:K10"/>
    <mergeCell ref="L9:N10"/>
    <mergeCell ref="A16:D16"/>
    <mergeCell ref="E16:F16"/>
    <mergeCell ref="G16:I16"/>
    <mergeCell ref="J16:K16"/>
    <mergeCell ref="L16:N16"/>
    <mergeCell ref="A17:D17"/>
    <mergeCell ref="E17:F17"/>
    <mergeCell ref="G17:I17"/>
    <mergeCell ref="J17:K17"/>
    <mergeCell ref="L17:N17"/>
    <mergeCell ref="A18:D18"/>
    <mergeCell ref="E18:F18"/>
    <mergeCell ref="G18:I18"/>
    <mergeCell ref="J18:K18"/>
    <mergeCell ref="L18:N18"/>
    <mergeCell ref="A19:D19"/>
    <mergeCell ref="E19:F19"/>
    <mergeCell ref="G19:I19"/>
    <mergeCell ref="J19:K19"/>
    <mergeCell ref="L19:N19"/>
    <mergeCell ref="A20:D20"/>
    <mergeCell ref="E20:F20"/>
    <mergeCell ref="G20:I20"/>
    <mergeCell ref="J20:K20"/>
    <mergeCell ref="L20:N20"/>
    <mergeCell ref="A21:D21"/>
    <mergeCell ref="E21:F21"/>
    <mergeCell ref="G21:I21"/>
    <mergeCell ref="J21:K21"/>
    <mergeCell ref="L21:N21"/>
    <mergeCell ref="A24:N25"/>
    <mergeCell ref="A26:D26"/>
    <mergeCell ref="E26:F26"/>
    <mergeCell ref="G26:H26"/>
    <mergeCell ref="I26:K26"/>
    <mergeCell ref="L26:N26"/>
    <mergeCell ref="A22:D22"/>
    <mergeCell ref="E22:F22"/>
    <mergeCell ref="G22:I22"/>
    <mergeCell ref="J22:K22"/>
    <mergeCell ref="L22:N22"/>
    <mergeCell ref="A23:K23"/>
    <mergeCell ref="L23:N23"/>
    <mergeCell ref="A27:D27"/>
    <mergeCell ref="E27:F27"/>
    <mergeCell ref="G27:H27"/>
    <mergeCell ref="I27:K27"/>
    <mergeCell ref="L27:N27"/>
    <mergeCell ref="A28:D28"/>
    <mergeCell ref="E28:F28"/>
    <mergeCell ref="G28:H28"/>
    <mergeCell ref="I28:K28"/>
    <mergeCell ref="L28:N28"/>
    <mergeCell ref="A29:D29"/>
    <mergeCell ref="E29:F29"/>
    <mergeCell ref="G29:H29"/>
    <mergeCell ref="I29:K29"/>
    <mergeCell ref="L29:N29"/>
    <mergeCell ref="A30:D30"/>
    <mergeCell ref="E30:F30"/>
    <mergeCell ref="G30:H30"/>
    <mergeCell ref="I30:K30"/>
    <mergeCell ref="L30:N30"/>
    <mergeCell ref="A31:D31"/>
    <mergeCell ref="E31:F31"/>
    <mergeCell ref="G31:H31"/>
    <mergeCell ref="I31:K31"/>
    <mergeCell ref="L31:N31"/>
    <mergeCell ref="A32:D32"/>
    <mergeCell ref="E32:F32"/>
    <mergeCell ref="G32:H32"/>
    <mergeCell ref="I32:K32"/>
    <mergeCell ref="L32:N32"/>
    <mergeCell ref="A35:N36"/>
    <mergeCell ref="A37:D37"/>
    <mergeCell ref="F37:G37"/>
    <mergeCell ref="H37:I37"/>
    <mergeCell ref="J37:K37"/>
    <mergeCell ref="L37:N37"/>
    <mergeCell ref="A33:D33"/>
    <mergeCell ref="E33:F33"/>
    <mergeCell ref="G33:H33"/>
    <mergeCell ref="I33:K33"/>
    <mergeCell ref="L33:N33"/>
    <mergeCell ref="A34:K34"/>
    <mergeCell ref="L34:N34"/>
    <mergeCell ref="A40:K40"/>
    <mergeCell ref="L40:N40"/>
    <mergeCell ref="A41:N42"/>
    <mergeCell ref="A43:D43"/>
    <mergeCell ref="F43:G43"/>
    <mergeCell ref="J43:K43"/>
    <mergeCell ref="L43:N43"/>
    <mergeCell ref="A38:D38"/>
    <mergeCell ref="F38:G38"/>
    <mergeCell ref="H38:I38"/>
    <mergeCell ref="J38:K38"/>
    <mergeCell ref="L38:N38"/>
    <mergeCell ref="A39:D39"/>
    <mergeCell ref="F39:G39"/>
    <mergeCell ref="H39:I39"/>
    <mergeCell ref="J39:K39"/>
    <mergeCell ref="L39:N39"/>
    <mergeCell ref="A46:D46"/>
    <mergeCell ref="F46:G46"/>
    <mergeCell ref="J46:K46"/>
    <mergeCell ref="L46:N46"/>
    <mergeCell ref="A47:D47"/>
    <mergeCell ref="F47:G47"/>
    <mergeCell ref="J47:K47"/>
    <mergeCell ref="L47:N47"/>
    <mergeCell ref="A44:D44"/>
    <mergeCell ref="F44:G44"/>
    <mergeCell ref="J44:K44"/>
    <mergeCell ref="L44:N44"/>
    <mergeCell ref="A45:D45"/>
    <mergeCell ref="F45:G45"/>
    <mergeCell ref="J45:K45"/>
    <mergeCell ref="L45:N45"/>
    <mergeCell ref="A52:K52"/>
    <mergeCell ref="A53:N55"/>
    <mergeCell ref="A50:D50"/>
    <mergeCell ref="F50:G50"/>
    <mergeCell ref="J50:K50"/>
    <mergeCell ref="L50:N50"/>
    <mergeCell ref="A51:K51"/>
    <mergeCell ref="L51:N51"/>
    <mergeCell ref="A48:D48"/>
    <mergeCell ref="F48:G48"/>
    <mergeCell ref="J48:K48"/>
    <mergeCell ref="L48:N48"/>
    <mergeCell ref="A49:D49"/>
    <mergeCell ref="F49:G49"/>
    <mergeCell ref="J49:K49"/>
    <mergeCell ref="L49:N4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5564F-AF6D-4B94-B49B-C7030D546538}">
  <dimension ref="A1:N121"/>
  <sheetViews>
    <sheetView topLeftCell="A19" zoomScale="85" zoomScaleNormal="85" workbookViewId="0">
      <selection activeCell="A13" sqref="A13:N14"/>
    </sheetView>
  </sheetViews>
  <sheetFormatPr baseColWidth="10" defaultRowHeight="15"/>
  <cols>
    <col min="1" max="5" width="11.42578125" style="240"/>
    <col min="6" max="6" width="10.42578125" style="240" customWidth="1"/>
    <col min="7" max="7" width="9.5703125" style="240" customWidth="1"/>
    <col min="8" max="8" width="11.42578125" style="240"/>
    <col min="9" max="9" width="13.7109375" style="240" customWidth="1"/>
    <col min="10" max="10" width="8.85546875" style="240" customWidth="1"/>
    <col min="11" max="11" width="10.5703125" style="240" customWidth="1"/>
    <col min="12" max="12" width="17.28515625" style="240" customWidth="1"/>
    <col min="13" max="13" width="6.28515625" style="240" customWidth="1"/>
    <col min="14" max="14" width="4.5703125" style="240" customWidth="1"/>
    <col min="15" max="16384" width="11.42578125" style="240"/>
  </cols>
  <sheetData>
    <row r="1" spans="1:14">
      <c r="A1" s="357" t="s">
        <v>337</v>
      </c>
      <c r="B1" s="357"/>
      <c r="C1" s="357"/>
      <c r="D1" s="357"/>
      <c r="E1" s="357"/>
      <c r="F1" s="357"/>
      <c r="G1" s="357"/>
      <c r="H1" s="357"/>
      <c r="I1" s="357"/>
      <c r="J1" s="357"/>
      <c r="K1" s="357"/>
      <c r="L1" s="357"/>
      <c r="M1" s="357"/>
      <c r="N1" s="357"/>
    </row>
    <row r="2" spans="1:14">
      <c r="A2" s="357"/>
      <c r="B2" s="357"/>
      <c r="C2" s="357"/>
      <c r="D2" s="357"/>
      <c r="E2" s="357"/>
      <c r="F2" s="357"/>
      <c r="G2" s="357"/>
      <c r="H2" s="357"/>
      <c r="I2" s="357"/>
      <c r="J2" s="357"/>
      <c r="K2" s="357"/>
      <c r="L2" s="357"/>
      <c r="M2" s="357"/>
      <c r="N2" s="357"/>
    </row>
    <row r="3" spans="1:14">
      <c r="A3" s="357"/>
      <c r="B3" s="357"/>
      <c r="C3" s="357"/>
      <c r="D3" s="357"/>
      <c r="E3" s="357"/>
      <c r="F3" s="357"/>
      <c r="G3" s="357"/>
      <c r="H3" s="357"/>
      <c r="I3" s="357"/>
      <c r="J3" s="357"/>
      <c r="K3" s="357"/>
      <c r="L3" s="357"/>
      <c r="M3" s="357"/>
      <c r="N3" s="357"/>
    </row>
    <row r="4" spans="1:14">
      <c r="A4" s="357"/>
      <c r="B4" s="357"/>
      <c r="C4" s="357"/>
      <c r="D4" s="357"/>
      <c r="E4" s="357"/>
      <c r="F4" s="357"/>
      <c r="G4" s="357"/>
      <c r="H4" s="357"/>
      <c r="I4" s="357"/>
      <c r="J4" s="357"/>
      <c r="K4" s="357"/>
      <c r="L4" s="357"/>
      <c r="M4" s="357"/>
      <c r="N4" s="357"/>
    </row>
    <row r="5" spans="1:14">
      <c r="A5" s="357"/>
      <c r="B5" s="357"/>
      <c r="C5" s="357"/>
      <c r="D5" s="357"/>
      <c r="E5" s="357"/>
      <c r="F5" s="357"/>
      <c r="G5" s="357"/>
      <c r="H5" s="357"/>
      <c r="I5" s="357"/>
      <c r="J5" s="357"/>
      <c r="K5" s="357"/>
      <c r="L5" s="357"/>
      <c r="M5" s="357"/>
      <c r="N5" s="357"/>
    </row>
    <row r="6" spans="1:14">
      <c r="A6" s="357"/>
      <c r="B6" s="357"/>
      <c r="C6" s="357"/>
      <c r="D6" s="357"/>
      <c r="E6" s="357"/>
      <c r="F6" s="357"/>
      <c r="G6" s="357"/>
      <c r="H6" s="357"/>
      <c r="I6" s="357"/>
      <c r="J6" s="357"/>
      <c r="K6" s="357"/>
      <c r="L6" s="357"/>
      <c r="M6" s="357"/>
      <c r="N6" s="357"/>
    </row>
    <row r="7" spans="1:14">
      <c r="A7" s="358" t="s">
        <v>338</v>
      </c>
      <c r="B7" s="358"/>
      <c r="C7" s="358"/>
      <c r="D7" s="358"/>
      <c r="E7" s="358"/>
      <c r="F7" s="358"/>
      <c r="G7" s="358"/>
      <c r="H7" s="358"/>
      <c r="I7" s="358"/>
      <c r="J7" s="358"/>
      <c r="K7" s="358"/>
      <c r="L7" s="358"/>
      <c r="M7" s="358"/>
      <c r="N7" s="358"/>
    </row>
    <row r="8" spans="1:14">
      <c r="A8" s="358"/>
      <c r="B8" s="358"/>
      <c r="C8" s="358"/>
      <c r="D8" s="358"/>
      <c r="E8" s="358"/>
      <c r="F8" s="358"/>
      <c r="G8" s="358"/>
      <c r="H8" s="358"/>
      <c r="I8" s="358"/>
      <c r="J8" s="358"/>
      <c r="K8" s="358"/>
      <c r="L8" s="358"/>
      <c r="M8" s="358"/>
      <c r="N8" s="358"/>
    </row>
    <row r="9" spans="1:14" ht="14.45" customHeight="1">
      <c r="A9" s="359" t="s">
        <v>52</v>
      </c>
      <c r="B9" s="360" t="s">
        <v>217</v>
      </c>
      <c r="C9" s="360"/>
      <c r="D9" s="361" t="s">
        <v>339</v>
      </c>
      <c r="E9" s="363" t="s">
        <v>396</v>
      </c>
      <c r="F9" s="364"/>
      <c r="G9" s="364"/>
      <c r="H9" s="364"/>
      <c r="I9" s="364"/>
      <c r="J9" s="365"/>
      <c r="K9" s="359" t="s">
        <v>54</v>
      </c>
      <c r="L9" s="360" t="s">
        <v>54</v>
      </c>
      <c r="M9" s="360"/>
      <c r="N9" s="360"/>
    </row>
    <row r="10" spans="1:14" ht="26.45" customHeight="1">
      <c r="A10" s="359"/>
      <c r="B10" s="360"/>
      <c r="C10" s="360"/>
      <c r="D10" s="362"/>
      <c r="E10" s="366"/>
      <c r="F10" s="367"/>
      <c r="G10" s="367"/>
      <c r="H10" s="367"/>
      <c r="I10" s="367"/>
      <c r="J10" s="368"/>
      <c r="K10" s="359"/>
      <c r="L10" s="360"/>
      <c r="M10" s="360"/>
      <c r="N10" s="360"/>
    </row>
    <row r="11" spans="1:14" ht="26.45" customHeight="1">
      <c r="A11" s="351" t="s">
        <v>397</v>
      </c>
      <c r="B11" s="352"/>
      <c r="C11" s="355"/>
      <c r="D11" s="241"/>
      <c r="E11" s="241"/>
      <c r="F11" s="241"/>
      <c r="G11" s="241"/>
      <c r="H11" s="241"/>
      <c r="I11" s="241"/>
      <c r="J11" s="241"/>
      <c r="K11" s="241"/>
      <c r="L11" s="241"/>
      <c r="M11" s="241"/>
      <c r="N11" s="242"/>
    </row>
    <row r="12" spans="1:14" ht="15.6" customHeight="1">
      <c r="A12" s="353"/>
      <c r="B12" s="354"/>
      <c r="C12" s="356"/>
      <c r="D12" s="243"/>
      <c r="E12" s="243"/>
      <c r="F12" s="243"/>
      <c r="G12" s="243"/>
      <c r="H12" s="243"/>
      <c r="I12" s="243"/>
      <c r="J12" s="243"/>
      <c r="K12" s="243"/>
      <c r="L12" s="243"/>
      <c r="M12" s="243"/>
      <c r="N12" s="244"/>
    </row>
    <row r="13" spans="1:14">
      <c r="A13" s="329" t="s">
        <v>341</v>
      </c>
      <c r="B13" s="329"/>
      <c r="C13" s="329"/>
      <c r="D13" s="329"/>
      <c r="E13" s="329"/>
      <c r="F13" s="329"/>
      <c r="G13" s="329"/>
      <c r="H13" s="329"/>
      <c r="I13" s="329"/>
      <c r="J13" s="329"/>
      <c r="K13" s="329"/>
      <c r="L13" s="329"/>
      <c r="M13" s="329"/>
      <c r="N13" s="329"/>
    </row>
    <row r="14" spans="1:14">
      <c r="A14" s="329"/>
      <c r="B14" s="329"/>
      <c r="C14" s="329"/>
      <c r="D14" s="329"/>
      <c r="E14" s="329"/>
      <c r="F14" s="329"/>
      <c r="G14" s="329"/>
      <c r="H14" s="329"/>
      <c r="I14" s="329"/>
      <c r="J14" s="329"/>
      <c r="K14" s="329"/>
      <c r="L14" s="329"/>
      <c r="M14" s="329"/>
      <c r="N14" s="329"/>
    </row>
    <row r="15" spans="1:14" ht="15.75">
      <c r="A15" s="330" t="s">
        <v>77</v>
      </c>
      <c r="B15" s="330"/>
      <c r="C15" s="330"/>
      <c r="D15" s="330"/>
      <c r="E15" s="330" t="s">
        <v>342</v>
      </c>
      <c r="F15" s="330"/>
      <c r="G15" s="330" t="s">
        <v>343</v>
      </c>
      <c r="H15" s="330"/>
      <c r="I15" s="330"/>
      <c r="J15" s="330" t="s">
        <v>344</v>
      </c>
      <c r="K15" s="330"/>
      <c r="L15" s="330" t="s">
        <v>345</v>
      </c>
      <c r="M15" s="330"/>
      <c r="N15" s="330"/>
    </row>
    <row r="16" spans="1:14" ht="15.75">
      <c r="A16" s="328"/>
      <c r="B16" s="319"/>
      <c r="C16" s="319"/>
      <c r="D16" s="319"/>
      <c r="E16" s="340"/>
      <c r="F16" s="341"/>
      <c r="G16" s="343"/>
      <c r="H16" s="344"/>
      <c r="I16" s="345"/>
      <c r="J16" s="322"/>
      <c r="K16" s="323"/>
      <c r="L16" s="350"/>
      <c r="M16" s="319"/>
      <c r="N16" s="319"/>
    </row>
    <row r="17" spans="1:14" ht="15.75">
      <c r="A17" s="328"/>
      <c r="B17" s="319"/>
      <c r="C17" s="319"/>
      <c r="D17" s="319"/>
      <c r="E17" s="340"/>
      <c r="F17" s="341"/>
      <c r="G17" s="333"/>
      <c r="H17" s="342"/>
      <c r="I17" s="334"/>
      <c r="J17" s="322"/>
      <c r="K17" s="323"/>
      <c r="L17" s="350"/>
      <c r="M17" s="319"/>
      <c r="N17" s="319"/>
    </row>
    <row r="18" spans="1:14" ht="15.75">
      <c r="A18" s="318" t="s">
        <v>346</v>
      </c>
      <c r="B18" s="319"/>
      <c r="C18" s="319"/>
      <c r="D18" s="319"/>
      <c r="E18" s="340"/>
      <c r="F18" s="341"/>
      <c r="G18" s="333"/>
      <c r="H18" s="342"/>
      <c r="I18" s="334"/>
      <c r="J18" s="322"/>
      <c r="K18" s="323"/>
      <c r="L18" s="350"/>
      <c r="M18" s="319"/>
      <c r="N18" s="319"/>
    </row>
    <row r="19" spans="1:14" ht="15.75">
      <c r="A19" s="318" t="s">
        <v>346</v>
      </c>
      <c r="B19" s="319"/>
      <c r="C19" s="319"/>
      <c r="D19" s="319"/>
      <c r="E19" s="340"/>
      <c r="F19" s="341"/>
      <c r="G19" s="333"/>
      <c r="H19" s="342"/>
      <c r="I19" s="334"/>
      <c r="J19" s="322"/>
      <c r="K19" s="323"/>
      <c r="L19" s="350"/>
      <c r="M19" s="319"/>
      <c r="N19" s="319"/>
    </row>
    <row r="20" spans="1:14" ht="15.75">
      <c r="A20" s="318" t="s">
        <v>346</v>
      </c>
      <c r="B20" s="319"/>
      <c r="C20" s="319"/>
      <c r="D20" s="319"/>
      <c r="E20" s="340"/>
      <c r="F20" s="341"/>
      <c r="G20" s="333"/>
      <c r="H20" s="342"/>
      <c r="I20" s="334"/>
      <c r="J20" s="322"/>
      <c r="K20" s="323"/>
      <c r="L20" s="350"/>
      <c r="M20" s="319"/>
      <c r="N20" s="319"/>
    </row>
    <row r="21" spans="1:14" ht="15.75">
      <c r="A21" s="318" t="s">
        <v>346</v>
      </c>
      <c r="B21" s="319"/>
      <c r="C21" s="319"/>
      <c r="D21" s="319"/>
      <c r="E21" s="340"/>
      <c r="F21" s="341"/>
      <c r="G21" s="333"/>
      <c r="H21" s="342"/>
      <c r="I21" s="334"/>
      <c r="J21" s="322"/>
      <c r="K21" s="323"/>
      <c r="L21" s="350"/>
      <c r="M21" s="319"/>
      <c r="N21" s="319"/>
    </row>
    <row r="22" spans="1:14" ht="15.75">
      <c r="A22" s="318" t="s">
        <v>346</v>
      </c>
      <c r="B22" s="319"/>
      <c r="C22" s="319"/>
      <c r="D22" s="319"/>
      <c r="E22" s="340"/>
      <c r="F22" s="341"/>
      <c r="G22" s="333"/>
      <c r="H22" s="342"/>
      <c r="I22" s="334"/>
      <c r="J22" s="322"/>
      <c r="K22" s="323"/>
      <c r="L22" s="350"/>
      <c r="M22" s="319"/>
      <c r="N22" s="319"/>
    </row>
    <row r="23" spans="1:14" ht="15.75">
      <c r="A23" s="326" t="s">
        <v>347</v>
      </c>
      <c r="B23" s="326"/>
      <c r="C23" s="326"/>
      <c r="D23" s="326"/>
      <c r="E23" s="326"/>
      <c r="F23" s="326"/>
      <c r="G23" s="326"/>
      <c r="H23" s="326"/>
      <c r="I23" s="326"/>
      <c r="J23" s="326"/>
      <c r="K23" s="326"/>
      <c r="L23" s="327">
        <f>SUM(L16:N22)</f>
        <v>0</v>
      </c>
      <c r="M23" s="327"/>
      <c r="N23" s="327"/>
    </row>
    <row r="24" spans="1:14">
      <c r="A24" s="329" t="s">
        <v>348</v>
      </c>
      <c r="B24" s="329"/>
      <c r="C24" s="329"/>
      <c r="D24" s="329"/>
      <c r="E24" s="329"/>
      <c r="F24" s="329"/>
      <c r="G24" s="329"/>
      <c r="H24" s="329"/>
      <c r="I24" s="329"/>
      <c r="J24" s="329"/>
      <c r="K24" s="329"/>
      <c r="L24" s="329"/>
      <c r="M24" s="329"/>
      <c r="N24" s="329"/>
    </row>
    <row r="25" spans="1:14">
      <c r="A25" s="329"/>
      <c r="B25" s="329"/>
      <c r="C25" s="329"/>
      <c r="D25" s="329"/>
      <c r="E25" s="329"/>
      <c r="F25" s="329"/>
      <c r="G25" s="329"/>
      <c r="H25" s="329"/>
      <c r="I25" s="329"/>
      <c r="J25" s="329"/>
      <c r="K25" s="329"/>
      <c r="L25" s="329"/>
      <c r="M25" s="329"/>
      <c r="N25" s="329"/>
    </row>
    <row r="26" spans="1:14" ht="15.75">
      <c r="A26" s="330" t="s">
        <v>77</v>
      </c>
      <c r="B26" s="330"/>
      <c r="C26" s="330"/>
      <c r="D26" s="330"/>
      <c r="E26" s="330" t="s">
        <v>342</v>
      </c>
      <c r="F26" s="330"/>
      <c r="G26" s="331" t="s">
        <v>349</v>
      </c>
      <c r="H26" s="332"/>
      <c r="I26" s="331" t="s">
        <v>350</v>
      </c>
      <c r="J26" s="349"/>
      <c r="K26" s="332"/>
      <c r="L26" s="330" t="s">
        <v>345</v>
      </c>
      <c r="M26" s="330"/>
      <c r="N26" s="330"/>
    </row>
    <row r="27" spans="1:14" ht="30.6" customHeight="1">
      <c r="A27" s="346" t="s">
        <v>396</v>
      </c>
      <c r="B27" s="347"/>
      <c r="C27" s="347"/>
      <c r="D27" s="347"/>
      <c r="E27" s="340" t="s">
        <v>54</v>
      </c>
      <c r="F27" s="341"/>
      <c r="G27" s="348">
        <v>1</v>
      </c>
      <c r="H27" s="348"/>
      <c r="I27" s="343">
        <v>3381900</v>
      </c>
      <c r="J27" s="344"/>
      <c r="K27" s="345"/>
      <c r="L27" s="324">
        <f>I27</f>
        <v>3381900</v>
      </c>
      <c r="M27" s="325"/>
      <c r="N27" s="325"/>
    </row>
    <row r="28" spans="1:14" ht="33" customHeight="1">
      <c r="A28" s="346"/>
      <c r="B28" s="347"/>
      <c r="C28" s="347"/>
      <c r="D28" s="347"/>
      <c r="E28" s="340"/>
      <c r="F28" s="341"/>
      <c r="G28" s="333"/>
      <c r="H28" s="342"/>
      <c r="I28" s="343"/>
      <c r="J28" s="344"/>
      <c r="K28" s="345"/>
      <c r="L28" s="324">
        <f>I28*G28</f>
        <v>0</v>
      </c>
      <c r="M28" s="325"/>
      <c r="N28" s="325"/>
    </row>
    <row r="29" spans="1:14" ht="15.75">
      <c r="A29" s="318" t="s">
        <v>346</v>
      </c>
      <c r="B29" s="319"/>
      <c r="C29" s="319"/>
      <c r="D29" s="319"/>
      <c r="E29" s="340"/>
      <c r="F29" s="341"/>
      <c r="G29" s="333"/>
      <c r="H29" s="342"/>
      <c r="I29" s="343"/>
      <c r="J29" s="344"/>
      <c r="K29" s="345"/>
      <c r="L29" s="324"/>
      <c r="M29" s="325"/>
      <c r="N29" s="325"/>
    </row>
    <row r="30" spans="1:14" ht="15.75">
      <c r="A30" s="318" t="s">
        <v>346</v>
      </c>
      <c r="B30" s="319"/>
      <c r="C30" s="319"/>
      <c r="D30" s="319"/>
      <c r="E30" s="340"/>
      <c r="F30" s="341"/>
      <c r="G30" s="333"/>
      <c r="H30" s="342"/>
      <c r="I30" s="343"/>
      <c r="J30" s="344"/>
      <c r="K30" s="345"/>
      <c r="L30" s="324"/>
      <c r="M30" s="325"/>
      <c r="N30" s="325"/>
    </row>
    <row r="31" spans="1:14" ht="15.75">
      <c r="A31" s="318" t="s">
        <v>346</v>
      </c>
      <c r="B31" s="319"/>
      <c r="C31" s="319"/>
      <c r="D31" s="319"/>
      <c r="E31" s="340"/>
      <c r="F31" s="341"/>
      <c r="G31" s="333"/>
      <c r="H31" s="342"/>
      <c r="I31" s="343"/>
      <c r="J31" s="344"/>
      <c r="K31" s="345"/>
      <c r="L31" s="324"/>
      <c r="M31" s="325"/>
      <c r="N31" s="325"/>
    </row>
    <row r="32" spans="1:14" ht="15.75">
      <c r="A32" s="318" t="s">
        <v>346</v>
      </c>
      <c r="B32" s="319"/>
      <c r="C32" s="319"/>
      <c r="D32" s="319"/>
      <c r="E32" s="340"/>
      <c r="F32" s="341"/>
      <c r="G32" s="333"/>
      <c r="H32" s="342"/>
      <c r="I32" s="343"/>
      <c r="J32" s="344"/>
      <c r="K32" s="345"/>
      <c r="L32" s="324"/>
      <c r="M32" s="325"/>
      <c r="N32" s="325"/>
    </row>
    <row r="33" spans="1:14" ht="15.75">
      <c r="A33" s="318" t="s">
        <v>346</v>
      </c>
      <c r="B33" s="319"/>
      <c r="C33" s="319"/>
      <c r="D33" s="319"/>
      <c r="E33" s="340"/>
      <c r="F33" s="341"/>
      <c r="G33" s="333"/>
      <c r="H33" s="342"/>
      <c r="I33" s="343"/>
      <c r="J33" s="344"/>
      <c r="K33" s="345"/>
      <c r="L33" s="324"/>
      <c r="M33" s="325"/>
      <c r="N33" s="325"/>
    </row>
    <row r="34" spans="1:14" ht="15.75">
      <c r="A34" s="326" t="s">
        <v>347</v>
      </c>
      <c r="B34" s="326"/>
      <c r="C34" s="326"/>
      <c r="D34" s="326"/>
      <c r="E34" s="326"/>
      <c r="F34" s="326"/>
      <c r="G34" s="326"/>
      <c r="H34" s="326"/>
      <c r="I34" s="326"/>
      <c r="J34" s="326"/>
      <c r="K34" s="326"/>
      <c r="L34" s="327">
        <f>SUM(L27:N33)</f>
        <v>3381900</v>
      </c>
      <c r="M34" s="327"/>
      <c r="N34" s="327"/>
    </row>
    <row r="35" spans="1:14">
      <c r="A35" s="329" t="s">
        <v>352</v>
      </c>
      <c r="B35" s="329"/>
      <c r="C35" s="329"/>
      <c r="D35" s="329"/>
      <c r="E35" s="329"/>
      <c r="F35" s="329"/>
      <c r="G35" s="329"/>
      <c r="H35" s="329"/>
      <c r="I35" s="329"/>
      <c r="J35" s="329"/>
      <c r="K35" s="329"/>
      <c r="L35" s="329"/>
      <c r="M35" s="329"/>
      <c r="N35" s="329"/>
    </row>
    <row r="36" spans="1:14">
      <c r="A36" s="329"/>
      <c r="B36" s="329"/>
      <c r="C36" s="329"/>
      <c r="D36" s="329"/>
      <c r="E36" s="329"/>
      <c r="F36" s="329"/>
      <c r="G36" s="329"/>
      <c r="H36" s="329"/>
      <c r="I36" s="329"/>
      <c r="J36" s="329"/>
      <c r="K36" s="329"/>
      <c r="L36" s="329"/>
      <c r="M36" s="329"/>
      <c r="N36" s="329"/>
    </row>
    <row r="37" spans="1:14" ht="15.75">
      <c r="A37" s="330" t="s">
        <v>353</v>
      </c>
      <c r="B37" s="330"/>
      <c r="C37" s="330"/>
      <c r="D37" s="330"/>
      <c r="E37" s="245" t="s">
        <v>342</v>
      </c>
      <c r="F37" s="331" t="s">
        <v>354</v>
      </c>
      <c r="G37" s="332"/>
      <c r="H37" s="331" t="s">
        <v>355</v>
      </c>
      <c r="I37" s="332"/>
      <c r="J37" s="330" t="s">
        <v>343</v>
      </c>
      <c r="K37" s="330"/>
      <c r="L37" s="330" t="s">
        <v>345</v>
      </c>
      <c r="M37" s="330"/>
      <c r="N37" s="330"/>
    </row>
    <row r="38" spans="1:14" ht="15.75">
      <c r="A38" s="328"/>
      <c r="B38" s="319"/>
      <c r="C38" s="319"/>
      <c r="D38" s="319"/>
      <c r="E38" s="246"/>
      <c r="F38" s="333"/>
      <c r="G38" s="334"/>
      <c r="H38" s="335"/>
      <c r="I38" s="336"/>
      <c r="J38" s="343"/>
      <c r="K38" s="345"/>
      <c r="L38" s="337"/>
      <c r="M38" s="338"/>
      <c r="N38" s="339"/>
    </row>
    <row r="39" spans="1:14" ht="15.75">
      <c r="A39" s="328"/>
      <c r="B39" s="319"/>
      <c r="C39" s="319"/>
      <c r="D39" s="319"/>
      <c r="E39" s="246"/>
      <c r="F39" s="333"/>
      <c r="G39" s="334"/>
      <c r="H39" s="335"/>
      <c r="I39" s="336"/>
      <c r="J39" s="333"/>
      <c r="K39" s="334"/>
      <c r="L39" s="337"/>
      <c r="M39" s="338"/>
      <c r="N39" s="339"/>
    </row>
    <row r="40" spans="1:14" ht="15.75">
      <c r="A40" s="326" t="s">
        <v>347</v>
      </c>
      <c r="B40" s="326"/>
      <c r="C40" s="326"/>
      <c r="D40" s="326"/>
      <c r="E40" s="326"/>
      <c r="F40" s="326"/>
      <c r="G40" s="326"/>
      <c r="H40" s="326"/>
      <c r="I40" s="326"/>
      <c r="J40" s="326"/>
      <c r="K40" s="326"/>
      <c r="L40" s="327">
        <f>SUM(L38:N39)</f>
        <v>0</v>
      </c>
      <c r="M40" s="327"/>
      <c r="N40" s="327"/>
    </row>
    <row r="41" spans="1:14">
      <c r="A41" s="329" t="s">
        <v>356</v>
      </c>
      <c r="B41" s="329"/>
      <c r="C41" s="329"/>
      <c r="D41" s="329"/>
      <c r="E41" s="329"/>
      <c r="F41" s="329"/>
      <c r="G41" s="329"/>
      <c r="H41" s="329"/>
      <c r="I41" s="329"/>
      <c r="J41" s="329"/>
      <c r="K41" s="329"/>
      <c r="L41" s="329"/>
      <c r="M41" s="329"/>
      <c r="N41" s="329"/>
    </row>
    <row r="42" spans="1:14">
      <c r="A42" s="329"/>
      <c r="B42" s="329"/>
      <c r="C42" s="329"/>
      <c r="D42" s="329"/>
      <c r="E42" s="329"/>
      <c r="F42" s="329"/>
      <c r="G42" s="329"/>
      <c r="H42" s="329"/>
      <c r="I42" s="329"/>
      <c r="J42" s="329"/>
      <c r="K42" s="329"/>
      <c r="L42" s="329"/>
      <c r="M42" s="329"/>
      <c r="N42" s="329"/>
    </row>
    <row r="43" spans="1:14" ht="15.75">
      <c r="A43" s="330" t="s">
        <v>357</v>
      </c>
      <c r="B43" s="330"/>
      <c r="C43" s="330"/>
      <c r="D43" s="330"/>
      <c r="E43" s="245" t="s">
        <v>349</v>
      </c>
      <c r="F43" s="331" t="s">
        <v>358</v>
      </c>
      <c r="G43" s="332"/>
      <c r="H43" s="247" t="s">
        <v>359</v>
      </c>
      <c r="I43" s="245" t="s">
        <v>360</v>
      </c>
      <c r="J43" s="330" t="s">
        <v>344</v>
      </c>
      <c r="K43" s="330"/>
      <c r="L43" s="330" t="s">
        <v>345</v>
      </c>
      <c r="M43" s="330"/>
      <c r="N43" s="330"/>
    </row>
    <row r="44" spans="1:14" ht="15.75">
      <c r="A44" s="328"/>
      <c r="B44" s="319"/>
      <c r="C44" s="319"/>
      <c r="D44" s="319"/>
      <c r="E44" s="246"/>
      <c r="F44" s="320"/>
      <c r="G44" s="321"/>
      <c r="H44" s="248"/>
      <c r="I44" s="249"/>
      <c r="J44" s="322"/>
      <c r="K44" s="323"/>
      <c r="L44" s="324"/>
      <c r="M44" s="325"/>
      <c r="N44" s="325"/>
    </row>
    <row r="45" spans="1:14" ht="15.75">
      <c r="A45" s="328"/>
      <c r="B45" s="319"/>
      <c r="C45" s="319"/>
      <c r="D45" s="319"/>
      <c r="E45" s="246"/>
      <c r="F45" s="320"/>
      <c r="G45" s="321"/>
      <c r="H45" s="248">
        <v>2.2000000000000002</v>
      </c>
      <c r="I45" s="249">
        <f t="shared" ref="I45:I50" si="0">H45*F45</f>
        <v>0</v>
      </c>
      <c r="J45" s="322"/>
      <c r="K45" s="323"/>
      <c r="L45" s="324"/>
      <c r="M45" s="325"/>
      <c r="N45" s="325"/>
    </row>
    <row r="46" spans="1:14" ht="15.75">
      <c r="A46" s="318" t="s">
        <v>346</v>
      </c>
      <c r="B46" s="319"/>
      <c r="C46" s="319"/>
      <c r="D46" s="319"/>
      <c r="E46" s="246"/>
      <c r="F46" s="320"/>
      <c r="G46" s="321"/>
      <c r="H46" s="248">
        <v>2.2000000000000002</v>
      </c>
      <c r="I46" s="249">
        <f t="shared" si="0"/>
        <v>0</v>
      </c>
      <c r="J46" s="322"/>
      <c r="K46" s="323"/>
      <c r="L46" s="324"/>
      <c r="M46" s="325"/>
      <c r="N46" s="325"/>
    </row>
    <row r="47" spans="1:14" ht="15.75">
      <c r="A47" s="318" t="s">
        <v>346</v>
      </c>
      <c r="B47" s="319"/>
      <c r="C47" s="319"/>
      <c r="D47" s="319"/>
      <c r="E47" s="246"/>
      <c r="F47" s="320"/>
      <c r="G47" s="321"/>
      <c r="H47" s="248">
        <v>2.2000000000000002</v>
      </c>
      <c r="I47" s="249">
        <f t="shared" si="0"/>
        <v>0</v>
      </c>
      <c r="J47" s="322"/>
      <c r="K47" s="323"/>
      <c r="L47" s="324"/>
      <c r="M47" s="325"/>
      <c r="N47" s="325"/>
    </row>
    <row r="48" spans="1:14" ht="15.75">
      <c r="A48" s="318" t="s">
        <v>346</v>
      </c>
      <c r="B48" s="319"/>
      <c r="C48" s="319"/>
      <c r="D48" s="319"/>
      <c r="E48" s="246"/>
      <c r="F48" s="320"/>
      <c r="G48" s="321"/>
      <c r="H48" s="248">
        <v>2.2000000000000002</v>
      </c>
      <c r="I48" s="249">
        <f t="shared" si="0"/>
        <v>0</v>
      </c>
      <c r="J48" s="322"/>
      <c r="K48" s="323"/>
      <c r="L48" s="324"/>
      <c r="M48" s="325"/>
      <c r="N48" s="325"/>
    </row>
    <row r="49" spans="1:14" ht="15.75">
      <c r="A49" s="318" t="s">
        <v>346</v>
      </c>
      <c r="B49" s="319"/>
      <c r="C49" s="319"/>
      <c r="D49" s="319"/>
      <c r="E49" s="246"/>
      <c r="F49" s="320"/>
      <c r="G49" s="321"/>
      <c r="H49" s="248">
        <v>2.2000000000000002</v>
      </c>
      <c r="I49" s="249">
        <f t="shared" si="0"/>
        <v>0</v>
      </c>
      <c r="J49" s="322"/>
      <c r="K49" s="323"/>
      <c r="L49" s="324"/>
      <c r="M49" s="325"/>
      <c r="N49" s="325"/>
    </row>
    <row r="50" spans="1:14" ht="15.75">
      <c r="A50" s="318" t="s">
        <v>346</v>
      </c>
      <c r="B50" s="319"/>
      <c r="C50" s="319"/>
      <c r="D50" s="319"/>
      <c r="E50" s="246"/>
      <c r="F50" s="320"/>
      <c r="G50" s="321"/>
      <c r="H50" s="248">
        <v>2.2000000000000002</v>
      </c>
      <c r="I50" s="249">
        <f t="shared" si="0"/>
        <v>0</v>
      </c>
      <c r="J50" s="322"/>
      <c r="K50" s="323"/>
      <c r="L50" s="324"/>
      <c r="M50" s="325"/>
      <c r="N50" s="325"/>
    </row>
    <row r="51" spans="1:14" ht="15.75">
      <c r="A51" s="326" t="s">
        <v>347</v>
      </c>
      <c r="B51" s="326"/>
      <c r="C51" s="326"/>
      <c r="D51" s="326"/>
      <c r="E51" s="326"/>
      <c r="F51" s="326"/>
      <c r="G51" s="326"/>
      <c r="H51" s="326"/>
      <c r="I51" s="326"/>
      <c r="J51" s="326"/>
      <c r="K51" s="326"/>
      <c r="L51" s="327">
        <f>SUM(L44:N50)</f>
        <v>0</v>
      </c>
      <c r="M51" s="327"/>
      <c r="N51" s="327"/>
    </row>
    <row r="52" spans="1:14" ht="27.6" customHeight="1">
      <c r="A52" s="314" t="s">
        <v>361</v>
      </c>
      <c r="B52" s="315"/>
      <c r="C52" s="315"/>
      <c r="D52" s="315"/>
      <c r="E52" s="315"/>
      <c r="F52" s="315"/>
      <c r="G52" s="315"/>
      <c r="H52" s="315"/>
      <c r="I52" s="315"/>
      <c r="J52" s="315"/>
      <c r="K52" s="316"/>
      <c r="L52" s="250">
        <f>L51+L40+L34+L23</f>
        <v>3381900</v>
      </c>
      <c r="M52" s="251"/>
      <c r="N52" s="252"/>
    </row>
    <row r="53" spans="1:14">
      <c r="A53" s="317" t="s">
        <v>362</v>
      </c>
      <c r="B53" s="317"/>
      <c r="C53" s="317"/>
      <c r="D53" s="317"/>
      <c r="E53" s="317"/>
      <c r="F53" s="317"/>
      <c r="G53" s="317"/>
      <c r="H53" s="317"/>
      <c r="I53" s="317"/>
      <c r="J53" s="317"/>
      <c r="K53" s="317"/>
      <c r="L53" s="317"/>
      <c r="M53" s="317"/>
      <c r="N53" s="317"/>
    </row>
    <row r="54" spans="1:14" ht="15.6" customHeight="1">
      <c r="A54" s="317"/>
      <c r="B54" s="317"/>
      <c r="C54" s="317"/>
      <c r="D54" s="317"/>
      <c r="E54" s="317"/>
      <c r="F54" s="317"/>
      <c r="G54" s="317"/>
      <c r="H54" s="317"/>
      <c r="I54" s="317"/>
      <c r="J54" s="317"/>
      <c r="K54" s="317"/>
      <c r="L54" s="317"/>
      <c r="M54" s="317"/>
      <c r="N54" s="317"/>
    </row>
    <row r="55" spans="1:14" ht="15.6" customHeight="1">
      <c r="A55" s="317"/>
      <c r="B55" s="317"/>
      <c r="C55" s="317"/>
      <c r="D55" s="317"/>
      <c r="E55" s="317"/>
      <c r="F55" s="317"/>
      <c r="G55" s="317"/>
      <c r="H55" s="317"/>
      <c r="I55" s="317"/>
      <c r="J55" s="317"/>
      <c r="K55" s="317"/>
      <c r="L55" s="317"/>
      <c r="M55" s="317"/>
      <c r="N55" s="317"/>
    </row>
    <row r="56" spans="1:14" ht="15.6" customHeight="1">
      <c r="A56" s="253"/>
      <c r="B56" s="253"/>
      <c r="C56" s="253"/>
      <c r="D56" s="253"/>
      <c r="E56" s="253"/>
      <c r="F56" s="253"/>
      <c r="G56" s="253"/>
      <c r="H56" s="253"/>
      <c r="I56" s="253"/>
      <c r="J56" s="253"/>
      <c r="K56" s="253"/>
      <c r="L56" s="253"/>
      <c r="M56" s="253"/>
      <c r="N56" s="253"/>
    </row>
    <row r="57" spans="1:14" ht="15.75">
      <c r="A57" s="253"/>
      <c r="B57" s="253"/>
      <c r="C57" s="253"/>
      <c r="D57" s="253"/>
      <c r="E57" s="253"/>
      <c r="F57" s="253"/>
      <c r="G57" s="253"/>
      <c r="H57" s="253"/>
      <c r="I57" s="253"/>
      <c r="J57" s="253"/>
      <c r="K57" s="253"/>
      <c r="L57" s="253"/>
      <c r="M57" s="253"/>
      <c r="N57" s="253"/>
    </row>
    <row r="58" spans="1:14" ht="15.75">
      <c r="A58" s="253"/>
      <c r="B58" s="253"/>
      <c r="C58" s="253"/>
      <c r="D58" s="253"/>
      <c r="E58" s="253"/>
      <c r="F58" s="253"/>
      <c r="G58" s="253"/>
      <c r="H58" s="253"/>
      <c r="I58" s="253"/>
      <c r="J58" s="253"/>
      <c r="K58" s="253"/>
      <c r="L58" s="253"/>
      <c r="M58" s="253"/>
      <c r="N58" s="253"/>
    </row>
    <row r="59" spans="1:14" ht="15.75">
      <c r="A59" s="253"/>
      <c r="B59" s="253"/>
      <c r="C59" s="253"/>
      <c r="D59" s="253"/>
      <c r="E59" s="253"/>
      <c r="F59" s="253"/>
      <c r="G59" s="253"/>
      <c r="H59" s="253"/>
      <c r="I59" s="253"/>
      <c r="J59" s="253"/>
      <c r="K59" s="253"/>
      <c r="L59" s="253"/>
      <c r="M59" s="253"/>
      <c r="N59" s="253"/>
    </row>
    <row r="60" spans="1:14" ht="15.75">
      <c r="A60" s="253"/>
      <c r="B60" s="253"/>
      <c r="C60" s="253"/>
      <c r="D60" s="253"/>
      <c r="E60" s="253"/>
      <c r="F60" s="253"/>
      <c r="G60" s="253"/>
      <c r="H60" s="253"/>
      <c r="I60" s="253"/>
      <c r="J60" s="253"/>
      <c r="K60" s="253"/>
      <c r="L60" s="253"/>
      <c r="M60" s="253"/>
      <c r="N60" s="253"/>
    </row>
    <row r="61" spans="1:14" ht="15.75">
      <c r="A61" s="253"/>
      <c r="B61" s="253"/>
      <c r="C61" s="253"/>
      <c r="D61" s="253"/>
      <c r="E61" s="253"/>
      <c r="F61" s="253"/>
      <c r="G61" s="253"/>
      <c r="H61" s="253"/>
      <c r="I61" s="253"/>
      <c r="J61" s="253"/>
      <c r="K61" s="253"/>
      <c r="L61" s="253"/>
      <c r="M61" s="253"/>
      <c r="N61" s="253"/>
    </row>
    <row r="62" spans="1:14" ht="15.75">
      <c r="A62" s="253"/>
      <c r="B62" s="253"/>
      <c r="C62" s="253"/>
      <c r="D62" s="253"/>
      <c r="E62" s="253"/>
      <c r="F62" s="253"/>
      <c r="G62" s="253"/>
      <c r="H62" s="253"/>
      <c r="I62" s="253"/>
      <c r="J62" s="253"/>
      <c r="K62" s="253"/>
      <c r="L62" s="253"/>
      <c r="M62" s="253"/>
      <c r="N62" s="253"/>
    </row>
    <row r="63" spans="1:14" ht="15.75">
      <c r="A63" s="253"/>
      <c r="B63" s="253"/>
      <c r="C63" s="253"/>
      <c r="D63" s="253"/>
      <c r="E63" s="253"/>
      <c r="F63" s="253"/>
      <c r="G63" s="253"/>
      <c r="H63" s="253"/>
      <c r="I63" s="253"/>
      <c r="J63" s="253"/>
      <c r="K63" s="253"/>
      <c r="L63" s="253"/>
      <c r="M63" s="253"/>
      <c r="N63" s="253"/>
    </row>
    <row r="64" spans="1:14" ht="15.75">
      <c r="A64" s="253"/>
      <c r="B64" s="253"/>
      <c r="C64" s="253"/>
      <c r="D64" s="253"/>
      <c r="E64" s="253"/>
      <c r="F64" s="253"/>
      <c r="G64" s="253"/>
      <c r="H64" s="253"/>
      <c r="I64" s="253"/>
      <c r="J64" s="253"/>
      <c r="K64" s="253"/>
      <c r="L64" s="253"/>
      <c r="M64" s="253"/>
      <c r="N64" s="253"/>
    </row>
    <row r="65" spans="1:14" ht="15.75">
      <c r="A65" s="253"/>
      <c r="B65" s="253"/>
      <c r="C65" s="253"/>
      <c r="D65" s="253"/>
      <c r="E65" s="253"/>
      <c r="F65" s="253"/>
      <c r="G65" s="253"/>
      <c r="H65" s="253"/>
      <c r="I65" s="253"/>
      <c r="J65" s="253"/>
      <c r="K65" s="253"/>
      <c r="L65" s="253"/>
      <c r="M65" s="253"/>
      <c r="N65" s="253"/>
    </row>
    <row r="66" spans="1:14" ht="15.75">
      <c r="A66" s="253"/>
      <c r="B66" s="253"/>
      <c r="C66" s="253"/>
      <c r="D66" s="253"/>
      <c r="E66" s="253"/>
      <c r="F66" s="253"/>
      <c r="G66" s="253"/>
      <c r="H66" s="253"/>
      <c r="I66" s="253"/>
      <c r="J66" s="253"/>
      <c r="K66" s="253"/>
      <c r="L66" s="253"/>
      <c r="M66" s="253"/>
      <c r="N66" s="253"/>
    </row>
    <row r="67" spans="1:14" ht="15.75">
      <c r="A67" s="253"/>
      <c r="B67" s="253"/>
      <c r="C67" s="253"/>
      <c r="D67" s="253"/>
      <c r="E67" s="253"/>
      <c r="F67" s="253"/>
      <c r="G67" s="253"/>
      <c r="H67" s="253"/>
      <c r="I67" s="253"/>
      <c r="J67" s="253"/>
      <c r="K67" s="253"/>
      <c r="L67" s="253"/>
      <c r="M67" s="253"/>
      <c r="N67" s="253"/>
    </row>
    <row r="68" spans="1:14" ht="15.75">
      <c r="A68" s="253"/>
      <c r="B68" s="253"/>
      <c r="C68" s="253"/>
      <c r="D68" s="253"/>
      <c r="E68" s="253"/>
      <c r="F68" s="253"/>
      <c r="G68" s="253"/>
      <c r="H68" s="253"/>
      <c r="I68" s="253"/>
      <c r="J68" s="253"/>
      <c r="K68" s="253"/>
      <c r="L68" s="253"/>
      <c r="M68" s="253"/>
      <c r="N68" s="253"/>
    </row>
    <row r="69" spans="1:14" ht="15.75">
      <c r="A69" s="253"/>
      <c r="B69" s="253"/>
      <c r="C69" s="253"/>
      <c r="D69" s="253"/>
      <c r="E69" s="253"/>
      <c r="F69" s="253"/>
      <c r="G69" s="253"/>
      <c r="H69" s="253"/>
      <c r="I69" s="253"/>
      <c r="J69" s="253"/>
      <c r="K69" s="253"/>
      <c r="L69" s="253"/>
      <c r="M69" s="253"/>
      <c r="N69" s="253"/>
    </row>
    <row r="70" spans="1:14" ht="15.75">
      <c r="A70" s="253"/>
      <c r="B70" s="253"/>
      <c r="C70" s="253"/>
      <c r="D70" s="253"/>
      <c r="E70" s="253"/>
      <c r="F70" s="253"/>
      <c r="G70" s="253"/>
      <c r="H70" s="253"/>
      <c r="I70" s="253"/>
      <c r="J70" s="253"/>
      <c r="K70" s="253"/>
      <c r="L70" s="253"/>
      <c r="M70" s="253"/>
      <c r="N70" s="253"/>
    </row>
    <row r="71" spans="1:14" ht="15.75">
      <c r="A71" s="253"/>
      <c r="B71" s="253"/>
      <c r="C71" s="253"/>
      <c r="D71" s="253"/>
      <c r="E71" s="253"/>
      <c r="F71" s="253"/>
      <c r="G71" s="253"/>
      <c r="H71" s="253"/>
      <c r="I71" s="253"/>
      <c r="J71" s="253"/>
      <c r="K71" s="253"/>
      <c r="L71" s="253"/>
      <c r="M71" s="253"/>
      <c r="N71" s="253"/>
    </row>
    <row r="72" spans="1:14" ht="15.75">
      <c r="A72" s="253"/>
      <c r="B72" s="253"/>
      <c r="C72" s="253"/>
      <c r="D72" s="253"/>
      <c r="E72" s="253"/>
      <c r="F72" s="253"/>
      <c r="G72" s="253"/>
      <c r="H72" s="253"/>
      <c r="I72" s="253"/>
      <c r="J72" s="253"/>
      <c r="K72" s="253"/>
      <c r="L72" s="253"/>
      <c r="M72" s="253"/>
      <c r="N72" s="253"/>
    </row>
    <row r="73" spans="1:14" ht="15.75">
      <c r="A73" s="253"/>
      <c r="B73" s="253"/>
      <c r="C73" s="253"/>
      <c r="D73" s="253"/>
      <c r="E73" s="253"/>
      <c r="F73" s="253"/>
      <c r="G73" s="253"/>
      <c r="H73" s="253"/>
      <c r="I73" s="253"/>
      <c r="J73" s="253"/>
      <c r="K73" s="253"/>
      <c r="L73" s="253"/>
      <c r="M73" s="253"/>
      <c r="N73" s="253"/>
    </row>
    <row r="74" spans="1:14" ht="15.75">
      <c r="A74" s="253"/>
      <c r="B74" s="253"/>
      <c r="C74" s="253"/>
      <c r="D74" s="253"/>
      <c r="E74" s="253"/>
      <c r="F74" s="253"/>
      <c r="G74" s="253"/>
      <c r="H74" s="253"/>
      <c r="I74" s="253"/>
      <c r="J74" s="253"/>
      <c r="K74" s="253"/>
      <c r="L74" s="253"/>
      <c r="M74" s="253"/>
      <c r="N74" s="253"/>
    </row>
    <row r="75" spans="1:14" ht="15.75">
      <c r="A75" s="253"/>
      <c r="B75" s="253"/>
      <c r="C75" s="253"/>
      <c r="D75" s="253"/>
      <c r="E75" s="253"/>
      <c r="F75" s="253"/>
      <c r="G75" s="253"/>
      <c r="H75" s="253"/>
      <c r="I75" s="253"/>
      <c r="J75" s="253"/>
      <c r="K75" s="253"/>
      <c r="L75" s="253"/>
      <c r="M75" s="253"/>
      <c r="N75" s="253"/>
    </row>
    <row r="76" spans="1:14" ht="15.75">
      <c r="A76" s="253"/>
      <c r="B76" s="253"/>
      <c r="C76" s="253"/>
      <c r="D76" s="253"/>
      <c r="E76" s="253"/>
      <c r="F76" s="253"/>
      <c r="G76" s="253"/>
      <c r="H76" s="253"/>
      <c r="I76" s="253"/>
      <c r="J76" s="253"/>
      <c r="K76" s="253"/>
      <c r="L76" s="253"/>
      <c r="M76" s="253"/>
      <c r="N76" s="253"/>
    </row>
    <row r="77" spans="1:14" ht="15.75">
      <c r="A77" s="253"/>
      <c r="B77" s="253"/>
      <c r="C77" s="253"/>
      <c r="D77" s="253"/>
      <c r="E77" s="253"/>
      <c r="F77" s="253"/>
      <c r="G77" s="253"/>
      <c r="H77" s="253"/>
      <c r="I77" s="253"/>
      <c r="J77" s="253"/>
      <c r="K77" s="253"/>
      <c r="L77" s="253"/>
      <c r="M77" s="253"/>
      <c r="N77" s="253"/>
    </row>
    <row r="78" spans="1:14" ht="15.75">
      <c r="A78" s="253"/>
      <c r="B78" s="253"/>
      <c r="C78" s="253"/>
      <c r="D78" s="253"/>
      <c r="E78" s="253"/>
      <c r="F78" s="253"/>
      <c r="G78" s="253"/>
      <c r="H78" s="253"/>
      <c r="I78" s="253"/>
      <c r="J78" s="253"/>
      <c r="K78" s="253"/>
      <c r="L78" s="253"/>
      <c r="M78" s="253"/>
      <c r="N78" s="253"/>
    </row>
    <row r="79" spans="1:14" ht="15.75">
      <c r="A79" s="253"/>
      <c r="B79" s="253"/>
      <c r="C79" s="253"/>
      <c r="D79" s="253"/>
      <c r="E79" s="253"/>
      <c r="F79" s="253"/>
      <c r="G79" s="253"/>
      <c r="H79" s="253"/>
      <c r="I79" s="253"/>
      <c r="J79" s="253"/>
      <c r="K79" s="253"/>
      <c r="L79" s="253"/>
      <c r="M79" s="253"/>
      <c r="N79" s="253"/>
    </row>
    <row r="80" spans="1:14" ht="15.75">
      <c r="A80" s="253"/>
      <c r="B80" s="253"/>
      <c r="C80" s="253"/>
      <c r="D80" s="253"/>
      <c r="E80" s="253"/>
      <c r="F80" s="253"/>
      <c r="G80" s="253"/>
      <c r="H80" s="253"/>
      <c r="I80" s="253"/>
      <c r="J80" s="253"/>
      <c r="K80" s="253"/>
      <c r="L80" s="253"/>
      <c r="M80" s="253"/>
      <c r="N80" s="253"/>
    </row>
    <row r="81" spans="1:14" ht="15.75">
      <c r="A81" s="253"/>
      <c r="B81" s="253"/>
      <c r="C81" s="253"/>
      <c r="D81" s="253"/>
      <c r="E81" s="253"/>
      <c r="F81" s="253"/>
      <c r="G81" s="253"/>
      <c r="H81" s="253"/>
      <c r="I81" s="253"/>
      <c r="J81" s="253"/>
      <c r="K81" s="253"/>
      <c r="L81" s="253"/>
      <c r="M81" s="253"/>
      <c r="N81" s="253"/>
    </row>
    <row r="82" spans="1:14" ht="15.75">
      <c r="A82" s="253"/>
      <c r="B82" s="253"/>
      <c r="C82" s="253"/>
      <c r="D82" s="253"/>
      <c r="E82" s="253"/>
      <c r="F82" s="253"/>
      <c r="G82" s="253"/>
      <c r="H82" s="253"/>
      <c r="I82" s="253"/>
      <c r="J82" s="253"/>
      <c r="K82" s="253"/>
      <c r="L82" s="253"/>
      <c r="M82" s="253"/>
      <c r="N82" s="253"/>
    </row>
    <row r="83" spans="1:14" ht="15.75">
      <c r="A83" s="253"/>
      <c r="B83" s="253"/>
      <c r="C83" s="253"/>
      <c r="D83" s="253"/>
      <c r="E83" s="253"/>
      <c r="F83" s="253"/>
      <c r="G83" s="253"/>
      <c r="H83" s="253"/>
      <c r="I83" s="253"/>
      <c r="J83" s="253"/>
      <c r="K83" s="253"/>
      <c r="L83" s="253"/>
      <c r="M83" s="253"/>
      <c r="N83" s="253"/>
    </row>
    <row r="84" spans="1:14" ht="15.75">
      <c r="A84" s="253"/>
      <c r="B84" s="253"/>
      <c r="C84" s="253"/>
      <c r="D84" s="253"/>
      <c r="E84" s="253"/>
      <c r="F84" s="253"/>
      <c r="G84" s="253"/>
      <c r="H84" s="253"/>
      <c r="I84" s="253"/>
      <c r="J84" s="253"/>
      <c r="K84" s="253"/>
      <c r="L84" s="253"/>
      <c r="M84" s="253"/>
      <c r="N84" s="253"/>
    </row>
    <row r="85" spans="1:14" ht="15.75">
      <c r="A85" s="253"/>
      <c r="B85" s="253"/>
      <c r="C85" s="253"/>
      <c r="D85" s="253"/>
      <c r="E85" s="253"/>
      <c r="F85" s="253"/>
      <c r="G85" s="253"/>
      <c r="H85" s="253"/>
      <c r="I85" s="253"/>
      <c r="J85" s="253"/>
      <c r="K85" s="253"/>
      <c r="L85" s="253"/>
      <c r="M85" s="253"/>
      <c r="N85" s="253"/>
    </row>
    <row r="86" spans="1:14" ht="15.75">
      <c r="A86" s="253"/>
      <c r="B86" s="253"/>
      <c r="C86" s="253"/>
      <c r="D86" s="253"/>
      <c r="E86" s="253"/>
      <c r="F86" s="253"/>
      <c r="G86" s="253"/>
      <c r="H86" s="253"/>
      <c r="I86" s="253"/>
      <c r="J86" s="253"/>
      <c r="K86" s="253"/>
      <c r="L86" s="253"/>
      <c r="M86" s="253"/>
      <c r="N86" s="253"/>
    </row>
    <row r="87" spans="1:14" ht="15.75">
      <c r="A87" s="253"/>
      <c r="B87" s="253"/>
      <c r="C87" s="253"/>
      <c r="D87" s="253"/>
      <c r="E87" s="253"/>
      <c r="F87" s="253"/>
      <c r="G87" s="253"/>
      <c r="H87" s="253"/>
      <c r="I87" s="253"/>
      <c r="J87" s="253"/>
      <c r="K87" s="253"/>
      <c r="L87" s="253"/>
      <c r="M87" s="253"/>
      <c r="N87" s="253"/>
    </row>
    <row r="88" spans="1:14" ht="15.75">
      <c r="A88" s="253"/>
      <c r="B88" s="253"/>
      <c r="C88" s="253"/>
      <c r="D88" s="253"/>
      <c r="E88" s="253"/>
      <c r="F88" s="253"/>
      <c r="G88" s="253"/>
      <c r="H88" s="253"/>
      <c r="I88" s="253"/>
      <c r="J88" s="253"/>
      <c r="K88" s="253"/>
      <c r="L88" s="253"/>
      <c r="M88" s="253"/>
      <c r="N88" s="253"/>
    </row>
    <row r="89" spans="1:14" ht="15.75">
      <c r="A89" s="253"/>
      <c r="B89" s="253"/>
      <c r="C89" s="253"/>
      <c r="D89" s="253"/>
      <c r="E89" s="253"/>
      <c r="F89" s="253"/>
      <c r="G89" s="253"/>
      <c r="H89" s="253"/>
      <c r="I89" s="253"/>
      <c r="J89" s="253"/>
      <c r="K89" s="253"/>
      <c r="L89" s="253"/>
      <c r="M89" s="253"/>
      <c r="N89" s="253"/>
    </row>
    <row r="90" spans="1:14" ht="15.75">
      <c r="A90" s="253"/>
      <c r="B90" s="253"/>
      <c r="C90" s="253"/>
      <c r="D90" s="253"/>
      <c r="E90" s="253"/>
      <c r="F90" s="253"/>
      <c r="G90" s="253"/>
      <c r="H90" s="253"/>
      <c r="I90" s="253"/>
      <c r="J90" s="253"/>
      <c r="K90" s="253"/>
      <c r="L90" s="253"/>
      <c r="M90" s="253"/>
      <c r="N90" s="253"/>
    </row>
    <row r="91" spans="1:14" ht="15.75">
      <c r="A91" s="253"/>
      <c r="B91" s="253"/>
      <c r="C91" s="253"/>
      <c r="D91" s="253"/>
      <c r="E91" s="253"/>
      <c r="F91" s="253"/>
      <c r="G91" s="253"/>
      <c r="H91" s="253"/>
      <c r="I91" s="253"/>
      <c r="J91" s="253"/>
      <c r="K91" s="253"/>
      <c r="L91" s="253"/>
      <c r="M91" s="253"/>
      <c r="N91" s="253"/>
    </row>
    <row r="92" spans="1:14" ht="15.75">
      <c r="A92" s="253"/>
      <c r="B92" s="253"/>
      <c r="C92" s="253"/>
      <c r="D92" s="253"/>
      <c r="E92" s="253"/>
      <c r="F92" s="253"/>
      <c r="G92" s="253"/>
      <c r="H92" s="253"/>
      <c r="I92" s="253"/>
      <c r="J92" s="253"/>
      <c r="K92" s="253"/>
      <c r="L92" s="253"/>
      <c r="M92" s="253"/>
      <c r="N92" s="253"/>
    </row>
    <row r="93" spans="1:14" ht="15.75">
      <c r="A93" s="253"/>
      <c r="B93" s="253"/>
      <c r="C93" s="253"/>
      <c r="D93" s="253"/>
      <c r="E93" s="253"/>
      <c r="F93" s="253"/>
      <c r="G93" s="253"/>
      <c r="H93" s="253"/>
      <c r="I93" s="253"/>
      <c r="J93" s="253"/>
      <c r="K93" s="253"/>
      <c r="L93" s="253"/>
      <c r="M93" s="253"/>
      <c r="N93" s="253"/>
    </row>
    <row r="94" spans="1:14" ht="15.75">
      <c r="A94" s="253"/>
      <c r="B94" s="253"/>
      <c r="C94" s="253"/>
      <c r="D94" s="253"/>
      <c r="E94" s="253"/>
      <c r="F94" s="253"/>
      <c r="G94" s="253"/>
      <c r="H94" s="253"/>
      <c r="I94" s="253"/>
      <c r="J94" s="253"/>
      <c r="K94" s="253"/>
      <c r="L94" s="253"/>
      <c r="M94" s="253"/>
      <c r="N94" s="253"/>
    </row>
    <row r="95" spans="1:14" ht="15.75">
      <c r="A95" s="253"/>
      <c r="B95" s="253"/>
      <c r="C95" s="253"/>
      <c r="D95" s="253"/>
      <c r="E95" s="253"/>
      <c r="F95" s="253"/>
      <c r="G95" s="253"/>
      <c r="H95" s="253"/>
      <c r="I95" s="253"/>
      <c r="J95" s="253"/>
      <c r="K95" s="253"/>
      <c r="L95" s="253"/>
      <c r="M95" s="253"/>
      <c r="N95" s="253"/>
    </row>
    <row r="96" spans="1:14" ht="15.75">
      <c r="A96" s="253"/>
      <c r="B96" s="253"/>
      <c r="C96" s="253"/>
      <c r="D96" s="253"/>
      <c r="E96" s="253"/>
      <c r="F96" s="253"/>
      <c r="G96" s="253"/>
      <c r="H96" s="253"/>
      <c r="I96" s="253"/>
      <c r="J96" s="253"/>
      <c r="K96" s="253"/>
      <c r="L96" s="253"/>
      <c r="M96" s="253"/>
      <c r="N96" s="253"/>
    </row>
    <row r="97" spans="1:14" ht="15.75">
      <c r="A97" s="253"/>
      <c r="B97" s="253"/>
      <c r="C97" s="253"/>
      <c r="D97" s="253"/>
      <c r="E97" s="253"/>
      <c r="F97" s="253"/>
      <c r="G97" s="253"/>
      <c r="H97" s="253"/>
      <c r="I97" s="253"/>
      <c r="J97" s="253"/>
      <c r="K97" s="253"/>
      <c r="L97" s="253"/>
      <c r="M97" s="253"/>
      <c r="N97" s="253"/>
    </row>
    <row r="98" spans="1:14" ht="15.75">
      <c r="A98" s="253"/>
      <c r="B98" s="253"/>
      <c r="C98" s="253"/>
      <c r="D98" s="253"/>
      <c r="E98" s="253"/>
      <c r="F98" s="253"/>
      <c r="G98" s="253"/>
      <c r="H98" s="253"/>
      <c r="I98" s="253"/>
      <c r="J98" s="253"/>
      <c r="K98" s="253"/>
      <c r="L98" s="253"/>
      <c r="M98" s="253"/>
      <c r="N98" s="253"/>
    </row>
    <row r="99" spans="1:14" ht="15.75">
      <c r="A99" s="253"/>
      <c r="B99" s="253"/>
      <c r="C99" s="253"/>
      <c r="D99" s="253"/>
      <c r="E99" s="253"/>
      <c r="F99" s="253"/>
      <c r="G99" s="253"/>
      <c r="H99" s="253"/>
      <c r="I99" s="253"/>
      <c r="J99" s="253"/>
      <c r="K99" s="253"/>
      <c r="L99" s="253"/>
      <c r="M99" s="253"/>
      <c r="N99" s="253"/>
    </row>
    <row r="100" spans="1:14" ht="15.75">
      <c r="A100" s="253"/>
      <c r="B100" s="253"/>
      <c r="C100" s="253"/>
      <c r="D100" s="253"/>
      <c r="E100" s="253"/>
      <c r="F100" s="253"/>
      <c r="G100" s="253"/>
      <c r="H100" s="253"/>
      <c r="I100" s="253"/>
      <c r="J100" s="253"/>
      <c r="K100" s="253"/>
      <c r="L100" s="253"/>
      <c r="M100" s="253"/>
      <c r="N100" s="253"/>
    </row>
    <row r="101" spans="1:14" ht="15.75">
      <c r="A101" s="253"/>
      <c r="B101" s="253"/>
      <c r="C101" s="253"/>
      <c r="D101" s="253"/>
      <c r="E101" s="253"/>
      <c r="F101" s="253"/>
      <c r="G101" s="253"/>
      <c r="H101" s="253"/>
      <c r="I101" s="253"/>
      <c r="J101" s="253"/>
      <c r="K101" s="253"/>
      <c r="L101" s="253"/>
      <c r="M101" s="253"/>
      <c r="N101" s="253"/>
    </row>
    <row r="102" spans="1:14" ht="15.75">
      <c r="A102" s="253"/>
      <c r="B102" s="253"/>
      <c r="C102" s="253"/>
      <c r="D102" s="253"/>
      <c r="E102" s="253"/>
      <c r="F102" s="253"/>
      <c r="G102" s="253"/>
      <c r="H102" s="253"/>
      <c r="I102" s="253"/>
      <c r="J102" s="253"/>
      <c r="K102" s="253"/>
      <c r="L102" s="253"/>
      <c r="M102" s="253"/>
      <c r="N102" s="253"/>
    </row>
    <row r="103" spans="1:14" ht="15.75">
      <c r="A103" s="253"/>
      <c r="B103" s="253"/>
      <c r="C103" s="253"/>
      <c r="D103" s="253"/>
      <c r="E103" s="253"/>
      <c r="F103" s="253"/>
      <c r="G103" s="253"/>
      <c r="H103" s="253"/>
      <c r="I103" s="253"/>
      <c r="J103" s="253"/>
      <c r="K103" s="253"/>
      <c r="L103" s="253"/>
      <c r="M103" s="253"/>
      <c r="N103" s="253"/>
    </row>
    <row r="104" spans="1:14" ht="15.75">
      <c r="A104" s="253"/>
      <c r="B104" s="253"/>
      <c r="C104" s="253"/>
      <c r="D104" s="253"/>
      <c r="E104" s="253"/>
      <c r="F104" s="253"/>
      <c r="G104" s="253"/>
      <c r="H104" s="253"/>
      <c r="I104" s="253"/>
      <c r="J104" s="253"/>
      <c r="K104" s="253"/>
      <c r="L104" s="253"/>
      <c r="M104" s="253"/>
      <c r="N104" s="253"/>
    </row>
    <row r="105" spans="1:14" ht="15.75">
      <c r="A105" s="253"/>
      <c r="B105" s="253"/>
      <c r="C105" s="253"/>
      <c r="D105" s="253"/>
      <c r="E105" s="253"/>
      <c r="F105" s="253"/>
      <c r="G105" s="253"/>
      <c r="H105" s="253"/>
      <c r="I105" s="253"/>
      <c r="J105" s="253"/>
      <c r="K105" s="253"/>
      <c r="L105" s="253"/>
      <c r="M105" s="253"/>
      <c r="N105" s="253"/>
    </row>
    <row r="106" spans="1:14" ht="15.75">
      <c r="A106" s="253"/>
      <c r="B106" s="253"/>
      <c r="C106" s="253"/>
      <c r="D106" s="253"/>
      <c r="E106" s="253"/>
      <c r="F106" s="253"/>
      <c r="G106" s="253"/>
      <c r="H106" s="253"/>
      <c r="I106" s="253"/>
      <c r="J106" s="253"/>
      <c r="K106" s="253"/>
      <c r="L106" s="253"/>
      <c r="M106" s="253"/>
      <c r="N106" s="253"/>
    </row>
    <row r="107" spans="1:14" ht="15.75">
      <c r="A107" s="253"/>
      <c r="B107" s="253"/>
      <c r="C107" s="253"/>
      <c r="D107" s="253"/>
      <c r="E107" s="253"/>
      <c r="F107" s="253"/>
      <c r="G107" s="253"/>
      <c r="H107" s="253"/>
      <c r="I107" s="253"/>
      <c r="J107" s="253"/>
      <c r="K107" s="253"/>
      <c r="L107" s="253"/>
      <c r="M107" s="253"/>
      <c r="N107" s="253"/>
    </row>
    <row r="108" spans="1:14" ht="15.75">
      <c r="A108" s="253"/>
      <c r="B108" s="253"/>
      <c r="C108" s="253"/>
      <c r="D108" s="253"/>
      <c r="E108" s="253"/>
      <c r="F108" s="253"/>
      <c r="G108" s="253"/>
      <c r="H108" s="253"/>
      <c r="I108" s="253"/>
      <c r="J108" s="253"/>
      <c r="K108" s="253"/>
      <c r="L108" s="253"/>
      <c r="M108" s="253"/>
      <c r="N108" s="253"/>
    </row>
    <row r="109" spans="1:14" ht="15.75">
      <c r="A109" s="253"/>
      <c r="B109" s="253"/>
      <c r="C109" s="253"/>
      <c r="D109" s="253"/>
      <c r="E109" s="253"/>
      <c r="F109" s="253"/>
      <c r="G109" s="253"/>
      <c r="H109" s="253"/>
      <c r="I109" s="253"/>
      <c r="J109" s="253"/>
      <c r="K109" s="253"/>
      <c r="L109" s="253"/>
      <c r="M109" s="253"/>
      <c r="N109" s="253"/>
    </row>
    <row r="110" spans="1:14" ht="15.75">
      <c r="A110" s="253"/>
      <c r="B110" s="253"/>
      <c r="C110" s="253"/>
      <c r="D110" s="253"/>
      <c r="E110" s="253"/>
      <c r="F110" s="253"/>
      <c r="G110" s="253"/>
      <c r="H110" s="253"/>
      <c r="I110" s="253"/>
      <c r="J110" s="253"/>
      <c r="K110" s="253"/>
      <c r="L110" s="253"/>
      <c r="M110" s="253"/>
      <c r="N110" s="253"/>
    </row>
    <row r="111" spans="1:14" ht="15.75">
      <c r="A111" s="253"/>
      <c r="B111" s="253"/>
      <c r="C111" s="253"/>
      <c r="D111" s="253"/>
      <c r="E111" s="253"/>
      <c r="F111" s="253"/>
      <c r="G111" s="253"/>
      <c r="H111" s="253"/>
      <c r="I111" s="253"/>
      <c r="J111" s="253"/>
      <c r="K111" s="253"/>
      <c r="L111" s="253"/>
      <c r="M111" s="253"/>
      <c r="N111" s="253"/>
    </row>
    <row r="112" spans="1:14" ht="15.75">
      <c r="A112" s="253"/>
      <c r="B112" s="253"/>
      <c r="C112" s="253"/>
      <c r="D112" s="253"/>
      <c r="E112" s="253"/>
      <c r="F112" s="253"/>
      <c r="G112" s="253"/>
      <c r="H112" s="253"/>
      <c r="I112" s="253"/>
      <c r="J112" s="253"/>
      <c r="K112" s="253"/>
      <c r="L112" s="253"/>
      <c r="M112" s="253"/>
      <c r="N112" s="253"/>
    </row>
    <row r="113" spans="1:14" ht="15.75">
      <c r="A113" s="253"/>
      <c r="B113" s="253"/>
      <c r="C113" s="253"/>
      <c r="D113" s="253"/>
      <c r="E113" s="253"/>
      <c r="F113" s="253"/>
      <c r="G113" s="253"/>
      <c r="H113" s="253"/>
      <c r="I113" s="253"/>
      <c r="J113" s="253"/>
      <c r="K113" s="253"/>
      <c r="L113" s="253"/>
      <c r="M113" s="253"/>
      <c r="N113" s="253"/>
    </row>
    <row r="114" spans="1:14" ht="15.75">
      <c r="A114" s="253"/>
      <c r="B114" s="253"/>
      <c r="C114" s="253"/>
      <c r="D114" s="253"/>
      <c r="E114" s="253"/>
      <c r="F114" s="253"/>
      <c r="G114" s="253"/>
      <c r="H114" s="253"/>
      <c r="I114" s="253"/>
      <c r="J114" s="253"/>
      <c r="K114" s="253"/>
      <c r="L114" s="253"/>
      <c r="M114" s="253"/>
      <c r="N114" s="253"/>
    </row>
    <row r="115" spans="1:14" ht="15.75">
      <c r="A115" s="253"/>
      <c r="B115" s="253"/>
      <c r="C115" s="253"/>
      <c r="D115" s="253"/>
      <c r="E115" s="253"/>
      <c r="F115" s="253"/>
      <c r="G115" s="253"/>
      <c r="H115" s="253"/>
      <c r="I115" s="253"/>
      <c r="J115" s="253"/>
      <c r="K115" s="253"/>
      <c r="L115" s="253"/>
      <c r="M115" s="253"/>
      <c r="N115" s="253"/>
    </row>
    <row r="116" spans="1:14" ht="15.75">
      <c r="A116" s="253"/>
      <c r="B116" s="253"/>
      <c r="C116" s="253"/>
      <c r="D116" s="253"/>
      <c r="E116" s="253"/>
      <c r="F116" s="253"/>
      <c r="G116" s="253"/>
      <c r="H116" s="253"/>
      <c r="I116" s="253"/>
      <c r="J116" s="253"/>
      <c r="K116" s="253"/>
      <c r="L116" s="253"/>
      <c r="M116" s="253"/>
      <c r="N116" s="253"/>
    </row>
    <row r="117" spans="1:14" ht="15.75">
      <c r="A117" s="253"/>
      <c r="B117" s="253"/>
      <c r="C117" s="253"/>
      <c r="D117" s="253"/>
      <c r="E117" s="253"/>
      <c r="F117" s="253"/>
      <c r="G117" s="253"/>
      <c r="H117" s="253"/>
      <c r="I117" s="253"/>
      <c r="J117" s="253"/>
      <c r="K117" s="253"/>
      <c r="L117" s="253"/>
      <c r="M117" s="253"/>
      <c r="N117" s="253"/>
    </row>
    <row r="118" spans="1:14" ht="15.75">
      <c r="A118" s="253"/>
      <c r="B118" s="253"/>
      <c r="C118" s="253"/>
      <c r="D118" s="253"/>
      <c r="E118" s="253"/>
      <c r="F118" s="253"/>
      <c r="G118" s="253"/>
      <c r="H118" s="253"/>
      <c r="I118" s="253"/>
      <c r="J118" s="253"/>
      <c r="K118" s="253"/>
      <c r="L118" s="253"/>
      <c r="M118" s="253"/>
      <c r="N118" s="253"/>
    </row>
    <row r="119" spans="1:14" ht="15.75">
      <c r="A119" s="253"/>
      <c r="B119" s="253"/>
      <c r="C119" s="253"/>
      <c r="D119" s="253"/>
      <c r="E119" s="253"/>
      <c r="F119" s="253"/>
      <c r="G119" s="253"/>
      <c r="H119" s="253"/>
      <c r="I119" s="253"/>
      <c r="J119" s="253"/>
      <c r="K119" s="253"/>
      <c r="L119" s="253"/>
      <c r="M119" s="253"/>
      <c r="N119" s="253"/>
    </row>
    <row r="120" spans="1:14" ht="15.75">
      <c r="A120" s="253"/>
      <c r="B120" s="253"/>
      <c r="C120" s="253"/>
      <c r="D120" s="253"/>
      <c r="E120" s="253"/>
      <c r="F120" s="253"/>
      <c r="G120" s="253"/>
      <c r="H120" s="253"/>
      <c r="I120" s="253"/>
      <c r="J120" s="253"/>
      <c r="K120" s="253"/>
      <c r="L120" s="253"/>
      <c r="M120" s="253"/>
      <c r="N120" s="253"/>
    </row>
    <row r="121" spans="1:14" ht="15.75">
      <c r="A121" s="253"/>
      <c r="B121" s="253"/>
      <c r="C121" s="253"/>
      <c r="D121" s="253"/>
      <c r="E121" s="253"/>
      <c r="F121" s="253"/>
      <c r="G121" s="253"/>
      <c r="H121" s="253"/>
      <c r="I121" s="253"/>
      <c r="J121" s="253"/>
      <c r="K121" s="253"/>
      <c r="L121" s="253"/>
      <c r="M121" s="253"/>
      <c r="N121" s="253"/>
    </row>
  </sheetData>
  <mergeCells count="151">
    <mergeCell ref="A11:B12"/>
    <mergeCell ref="C11:C12"/>
    <mergeCell ref="A13:N14"/>
    <mergeCell ref="A15:D15"/>
    <mergeCell ref="E15:F15"/>
    <mergeCell ref="G15:I15"/>
    <mergeCell ref="J15:K15"/>
    <mergeCell ref="L15:N15"/>
    <mergeCell ref="A1:N6"/>
    <mergeCell ref="A7:N8"/>
    <mergeCell ref="A9:A10"/>
    <mergeCell ref="B9:C10"/>
    <mergeCell ref="D9:D10"/>
    <mergeCell ref="E9:J10"/>
    <mergeCell ref="K9:K10"/>
    <mergeCell ref="L9:N10"/>
    <mergeCell ref="A16:D16"/>
    <mergeCell ref="E16:F16"/>
    <mergeCell ref="G16:I16"/>
    <mergeCell ref="J16:K16"/>
    <mergeCell ref="L16:N16"/>
    <mergeCell ref="A17:D17"/>
    <mergeCell ref="E17:F17"/>
    <mergeCell ref="G17:I17"/>
    <mergeCell ref="J17:K17"/>
    <mergeCell ref="L17:N17"/>
    <mergeCell ref="A18:D18"/>
    <mergeCell ref="E18:F18"/>
    <mergeCell ref="G18:I18"/>
    <mergeCell ref="J18:K18"/>
    <mergeCell ref="L18:N18"/>
    <mergeCell ref="A19:D19"/>
    <mergeCell ref="E19:F19"/>
    <mergeCell ref="G19:I19"/>
    <mergeCell ref="J19:K19"/>
    <mergeCell ref="L19:N19"/>
    <mergeCell ref="A20:D20"/>
    <mergeCell ref="E20:F20"/>
    <mergeCell ref="G20:I20"/>
    <mergeCell ref="J20:K20"/>
    <mergeCell ref="L20:N20"/>
    <mergeCell ref="A21:D21"/>
    <mergeCell ref="E21:F21"/>
    <mergeCell ref="G21:I21"/>
    <mergeCell ref="J21:K21"/>
    <mergeCell ref="L21:N21"/>
    <mergeCell ref="A24:N25"/>
    <mergeCell ref="A26:D26"/>
    <mergeCell ref="E26:F26"/>
    <mergeCell ref="G26:H26"/>
    <mergeCell ref="I26:K26"/>
    <mergeCell ref="L26:N26"/>
    <mergeCell ref="A22:D22"/>
    <mergeCell ref="E22:F22"/>
    <mergeCell ref="G22:I22"/>
    <mergeCell ref="J22:K22"/>
    <mergeCell ref="L22:N22"/>
    <mergeCell ref="A23:K23"/>
    <mergeCell ref="L23:N23"/>
    <mergeCell ref="A27:D27"/>
    <mergeCell ref="E27:F27"/>
    <mergeCell ref="G27:H27"/>
    <mergeCell ref="I27:K27"/>
    <mergeCell ref="L27:N27"/>
    <mergeCell ref="A28:D28"/>
    <mergeCell ref="E28:F28"/>
    <mergeCell ref="G28:H28"/>
    <mergeCell ref="I28:K28"/>
    <mergeCell ref="L28:N28"/>
    <mergeCell ref="A29:D29"/>
    <mergeCell ref="E29:F29"/>
    <mergeCell ref="G29:H29"/>
    <mergeCell ref="I29:K29"/>
    <mergeCell ref="L29:N29"/>
    <mergeCell ref="A30:D30"/>
    <mergeCell ref="E30:F30"/>
    <mergeCell ref="G30:H30"/>
    <mergeCell ref="I30:K30"/>
    <mergeCell ref="L30:N30"/>
    <mergeCell ref="A31:D31"/>
    <mergeCell ref="E31:F31"/>
    <mergeCell ref="G31:H31"/>
    <mergeCell ref="I31:K31"/>
    <mergeCell ref="L31:N31"/>
    <mergeCell ref="A32:D32"/>
    <mergeCell ref="E32:F32"/>
    <mergeCell ref="G32:H32"/>
    <mergeCell ref="I32:K32"/>
    <mergeCell ref="L32:N32"/>
    <mergeCell ref="A35:N36"/>
    <mergeCell ref="A37:D37"/>
    <mergeCell ref="F37:G37"/>
    <mergeCell ref="H37:I37"/>
    <mergeCell ref="J37:K37"/>
    <mergeCell ref="L37:N37"/>
    <mergeCell ref="A33:D33"/>
    <mergeCell ref="E33:F33"/>
    <mergeCell ref="G33:H33"/>
    <mergeCell ref="I33:K33"/>
    <mergeCell ref="L33:N33"/>
    <mergeCell ref="A34:K34"/>
    <mergeCell ref="L34:N34"/>
    <mergeCell ref="A40:K40"/>
    <mergeCell ref="L40:N40"/>
    <mergeCell ref="A41:N42"/>
    <mergeCell ref="A43:D43"/>
    <mergeCell ref="F43:G43"/>
    <mergeCell ref="J43:K43"/>
    <mergeCell ref="L43:N43"/>
    <mergeCell ref="A38:D38"/>
    <mergeCell ref="F38:G38"/>
    <mergeCell ref="H38:I38"/>
    <mergeCell ref="J38:K38"/>
    <mergeCell ref="L38:N38"/>
    <mergeCell ref="A39:D39"/>
    <mergeCell ref="F39:G39"/>
    <mergeCell ref="H39:I39"/>
    <mergeCell ref="J39:K39"/>
    <mergeCell ref="L39:N39"/>
    <mergeCell ref="A46:D46"/>
    <mergeCell ref="F46:G46"/>
    <mergeCell ref="J46:K46"/>
    <mergeCell ref="L46:N46"/>
    <mergeCell ref="A47:D47"/>
    <mergeCell ref="F47:G47"/>
    <mergeCell ref="J47:K47"/>
    <mergeCell ref="L47:N47"/>
    <mergeCell ref="A44:D44"/>
    <mergeCell ref="F44:G44"/>
    <mergeCell ref="J44:K44"/>
    <mergeCell ref="L44:N44"/>
    <mergeCell ref="A45:D45"/>
    <mergeCell ref="F45:G45"/>
    <mergeCell ref="J45:K45"/>
    <mergeCell ref="L45:N45"/>
    <mergeCell ref="A52:K52"/>
    <mergeCell ref="A53:N55"/>
    <mergeCell ref="A50:D50"/>
    <mergeCell ref="F50:G50"/>
    <mergeCell ref="J50:K50"/>
    <mergeCell ref="L50:N50"/>
    <mergeCell ref="A51:K51"/>
    <mergeCell ref="L51:N51"/>
    <mergeCell ref="A48:D48"/>
    <mergeCell ref="F48:G48"/>
    <mergeCell ref="J48:K48"/>
    <mergeCell ref="L48:N48"/>
    <mergeCell ref="A49:D49"/>
    <mergeCell ref="F49:G49"/>
    <mergeCell ref="J49:K49"/>
    <mergeCell ref="L49:N4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A972D-F153-42F6-AF48-1D093CDD81A9}">
  <dimension ref="A1:AJ81"/>
  <sheetViews>
    <sheetView topLeftCell="A5" workbookViewId="0">
      <selection activeCell="A20" sqref="A20"/>
    </sheetView>
  </sheetViews>
  <sheetFormatPr baseColWidth="10" defaultRowHeight="11.25"/>
  <cols>
    <col min="1" max="1" width="7.7109375" style="198" customWidth="1"/>
    <col min="2" max="2" width="8.140625" style="198" customWidth="1"/>
    <col min="3" max="3" width="9.42578125" style="198" customWidth="1"/>
    <col min="4" max="4" width="36.140625" style="198" customWidth="1"/>
    <col min="5" max="5" width="7.7109375" style="198" customWidth="1"/>
    <col min="6" max="6" width="9.28515625" style="198" customWidth="1"/>
    <col min="7" max="9" width="15.28515625" style="198" customWidth="1"/>
    <col min="10" max="11" width="11.42578125" style="198"/>
    <col min="12" max="12" width="8.140625" style="198" customWidth="1"/>
    <col min="13" max="13" width="11.42578125" style="198"/>
    <col min="14" max="14" width="36" style="198" customWidth="1"/>
    <col min="15" max="17" width="11.42578125" style="198"/>
    <col min="18" max="18" width="15.7109375" style="198" customWidth="1"/>
    <col min="19" max="22" width="11.42578125" style="198"/>
    <col min="23" max="23" width="36" style="198" customWidth="1"/>
    <col min="24" max="29" width="11.42578125" style="198"/>
    <col min="30" max="30" width="45.85546875" style="198" customWidth="1"/>
    <col min="31" max="33" width="11.42578125" style="198"/>
    <col min="34" max="34" width="15.42578125" style="198" customWidth="1"/>
    <col min="35" max="16384" width="11.42578125" style="198"/>
  </cols>
  <sheetData>
    <row r="1" spans="1:36" ht="11.25" customHeight="1">
      <c r="A1" s="390" t="s">
        <v>7</v>
      </c>
      <c r="B1" s="380" t="s">
        <v>8</v>
      </c>
      <c r="C1" s="380"/>
      <c r="D1" s="390" t="s">
        <v>9</v>
      </c>
      <c r="E1" s="390" t="s">
        <v>10</v>
      </c>
      <c r="F1" s="390" t="s">
        <v>11</v>
      </c>
      <c r="G1" s="383" t="s">
        <v>12</v>
      </c>
      <c r="H1" s="383" t="s">
        <v>13</v>
      </c>
      <c r="I1" s="376" t="s">
        <v>332</v>
      </c>
      <c r="K1" s="392" t="s">
        <v>7</v>
      </c>
      <c r="L1" s="380" t="s">
        <v>8</v>
      </c>
      <c r="M1" s="380"/>
      <c r="N1" s="390" t="s">
        <v>9</v>
      </c>
      <c r="O1" s="390" t="s">
        <v>10</v>
      </c>
      <c r="P1" s="390" t="s">
        <v>11</v>
      </c>
      <c r="Q1" s="383" t="s">
        <v>12</v>
      </c>
      <c r="R1" s="383" t="s">
        <v>13</v>
      </c>
      <c r="S1" s="383" t="s">
        <v>332</v>
      </c>
      <c r="T1" s="376" t="s">
        <v>333</v>
      </c>
      <c r="U1" s="385" t="s">
        <v>334</v>
      </c>
      <c r="W1" s="390" t="s">
        <v>9</v>
      </c>
      <c r="X1" s="383" t="s">
        <v>332</v>
      </c>
      <c r="Y1" s="376" t="s">
        <v>333</v>
      </c>
    </row>
    <row r="2" spans="1:36" ht="23.25" thickBot="1">
      <c r="A2" s="391"/>
      <c r="B2" s="214" t="s">
        <v>14</v>
      </c>
      <c r="C2" s="214" t="s">
        <v>15</v>
      </c>
      <c r="D2" s="391"/>
      <c r="E2" s="391"/>
      <c r="F2" s="391"/>
      <c r="G2" s="384"/>
      <c r="H2" s="384"/>
      <c r="I2" s="377"/>
      <c r="K2" s="393"/>
      <c r="L2" s="214" t="s">
        <v>14</v>
      </c>
      <c r="M2" s="214" t="s">
        <v>15</v>
      </c>
      <c r="N2" s="391"/>
      <c r="O2" s="391"/>
      <c r="P2" s="391"/>
      <c r="Q2" s="384"/>
      <c r="R2" s="384"/>
      <c r="S2" s="384"/>
      <c r="T2" s="377"/>
      <c r="U2" s="386"/>
      <c r="W2" s="391"/>
      <c r="X2" s="384"/>
      <c r="Y2" s="377"/>
    </row>
    <row r="3" spans="1:36" ht="67.5">
      <c r="A3" s="199">
        <v>1.1000000000000001</v>
      </c>
      <c r="B3" s="200" t="s">
        <v>93</v>
      </c>
      <c r="C3" s="199"/>
      <c r="D3" s="201" t="s">
        <v>98</v>
      </c>
      <c r="E3" s="199" t="s">
        <v>99</v>
      </c>
      <c r="F3" s="202">
        <v>227</v>
      </c>
      <c r="G3" s="203">
        <v>8835.19</v>
      </c>
      <c r="H3" s="203">
        <f t="shared" ref="H3:H34" si="0">+F3*G3</f>
        <v>2005588.1300000001</v>
      </c>
      <c r="I3" s="217">
        <f>+H3/$H$81</f>
        <v>4.2085083515809177E-3</v>
      </c>
      <c r="K3" s="216" t="s">
        <v>126</v>
      </c>
      <c r="L3" s="205" t="s">
        <v>127</v>
      </c>
      <c r="M3" s="204"/>
      <c r="N3" s="206" t="s">
        <v>128</v>
      </c>
      <c r="O3" s="204" t="s">
        <v>124</v>
      </c>
      <c r="P3" s="202">
        <v>4054</v>
      </c>
      <c r="Q3" s="203">
        <v>33915</v>
      </c>
      <c r="R3" s="203">
        <f t="shared" ref="R3:R34" si="1">+P3*Q3</f>
        <v>137491410</v>
      </c>
      <c r="S3" s="215">
        <f t="shared" ref="S3:S34" si="2">+R3/$H$81</f>
        <v>0.28851075582284991</v>
      </c>
      <c r="T3" s="217">
        <f>+S3</f>
        <v>0.28851075582284991</v>
      </c>
      <c r="U3" s="387">
        <f>+AVERAGE(S3:S22)</f>
        <v>3.9993853979109213E-2</v>
      </c>
      <c r="W3" s="206" t="s">
        <v>128</v>
      </c>
      <c r="X3" s="215">
        <v>0.28851075582284991</v>
      </c>
      <c r="Y3" s="217">
        <v>0.28851075582284991</v>
      </c>
    </row>
    <row r="4" spans="1:36" ht="22.5">
      <c r="A4" s="199">
        <v>1.2</v>
      </c>
      <c r="B4" s="200" t="s">
        <v>94</v>
      </c>
      <c r="C4" s="199"/>
      <c r="D4" s="201" t="s">
        <v>96</v>
      </c>
      <c r="E4" s="199" t="s">
        <v>100</v>
      </c>
      <c r="F4" s="202">
        <v>81.8</v>
      </c>
      <c r="G4" s="203">
        <v>44817.01</v>
      </c>
      <c r="H4" s="203">
        <f t="shared" si="0"/>
        <v>3666031.4180000001</v>
      </c>
      <c r="I4" s="217">
        <f t="shared" ref="I4:I67" si="3">+H4/$H$81</f>
        <v>7.6927678265681773E-3</v>
      </c>
      <c r="K4" s="216" t="s">
        <v>129</v>
      </c>
      <c r="L4" s="205" t="s">
        <v>149</v>
      </c>
      <c r="M4" s="204"/>
      <c r="N4" s="206" t="s">
        <v>134</v>
      </c>
      <c r="O4" s="204" t="s">
        <v>99</v>
      </c>
      <c r="P4" s="202">
        <v>235</v>
      </c>
      <c r="Q4" s="203">
        <v>148666.07</v>
      </c>
      <c r="R4" s="203">
        <f t="shared" si="1"/>
        <v>34936526.450000003</v>
      </c>
      <c r="S4" s="215">
        <f t="shared" si="2"/>
        <v>7.3310497375177752E-2</v>
      </c>
      <c r="T4" s="217">
        <f>+T3+S4</f>
        <v>0.36182125319802766</v>
      </c>
      <c r="U4" s="388"/>
      <c r="W4" s="206" t="s">
        <v>134</v>
      </c>
      <c r="X4" s="215">
        <v>7.3310497375177752E-2</v>
      </c>
      <c r="Y4" s="217">
        <v>0.36182125319802766</v>
      </c>
    </row>
    <row r="5" spans="1:36" ht="33.75">
      <c r="A5" s="199">
        <v>1.3</v>
      </c>
      <c r="B5" s="200" t="s">
        <v>95</v>
      </c>
      <c r="C5" s="199"/>
      <c r="D5" s="201" t="s">
        <v>97</v>
      </c>
      <c r="E5" s="199" t="s">
        <v>99</v>
      </c>
      <c r="F5" s="202">
        <v>227</v>
      </c>
      <c r="G5" s="203">
        <v>15761.830000000002</v>
      </c>
      <c r="H5" s="203">
        <f t="shared" si="0"/>
        <v>3577935.4100000006</v>
      </c>
      <c r="I5" s="217">
        <f t="shared" si="3"/>
        <v>7.5079079443904056E-3</v>
      </c>
      <c r="K5" s="218" t="s">
        <v>159</v>
      </c>
      <c r="L5" s="210" t="s">
        <v>164</v>
      </c>
      <c r="M5" s="209"/>
      <c r="N5" s="211" t="s">
        <v>169</v>
      </c>
      <c r="O5" s="209" t="s">
        <v>99</v>
      </c>
      <c r="P5" s="202">
        <v>233.33</v>
      </c>
      <c r="Q5" s="203">
        <v>127343.51000000001</v>
      </c>
      <c r="R5" s="203">
        <f t="shared" si="1"/>
        <v>29713061.188300002</v>
      </c>
      <c r="S5" s="215">
        <f t="shared" si="2"/>
        <v>6.2349624178317901E-2</v>
      </c>
      <c r="T5" s="217">
        <f t="shared" ref="T5:T68" si="4">+T4+S5</f>
        <v>0.42417087737634557</v>
      </c>
      <c r="U5" s="388"/>
      <c r="W5" s="211" t="s">
        <v>169</v>
      </c>
      <c r="X5" s="215">
        <v>6.2349624178317901E-2</v>
      </c>
      <c r="Y5" s="217">
        <v>0.42417087737634557</v>
      </c>
    </row>
    <row r="6" spans="1:36" ht="33.75">
      <c r="A6" s="199">
        <v>2.1</v>
      </c>
      <c r="B6" s="200" t="s">
        <v>104</v>
      </c>
      <c r="C6" s="199"/>
      <c r="D6" s="201" t="s">
        <v>102</v>
      </c>
      <c r="E6" s="199" t="s">
        <v>103</v>
      </c>
      <c r="F6" s="202">
        <v>56.47</v>
      </c>
      <c r="G6" s="203">
        <v>39608.730000000003</v>
      </c>
      <c r="H6" s="203">
        <f t="shared" si="0"/>
        <v>2236704.9831000003</v>
      </c>
      <c r="I6" s="217">
        <f t="shared" si="3"/>
        <v>4.6934819071745336E-3</v>
      </c>
      <c r="K6" s="216" t="s">
        <v>147</v>
      </c>
      <c r="L6" s="205" t="s">
        <v>154</v>
      </c>
      <c r="M6" s="204"/>
      <c r="N6" s="206" t="s">
        <v>145</v>
      </c>
      <c r="O6" s="204" t="s">
        <v>99</v>
      </c>
      <c r="P6" s="202">
        <v>224.95</v>
      </c>
      <c r="Q6" s="203">
        <v>102331.53</v>
      </c>
      <c r="R6" s="203">
        <f t="shared" si="1"/>
        <v>23019477.673499998</v>
      </c>
      <c r="S6" s="215">
        <f t="shared" si="2"/>
        <v>4.8303867872390736E-2</v>
      </c>
      <c r="T6" s="217">
        <f t="shared" si="4"/>
        <v>0.47247474524873628</v>
      </c>
      <c r="U6" s="388"/>
      <c r="W6" s="206" t="s">
        <v>145</v>
      </c>
      <c r="X6" s="215">
        <v>4.8303867872390736E-2</v>
      </c>
      <c r="Y6" s="217">
        <v>0.47247474524873628</v>
      </c>
    </row>
    <row r="7" spans="1:36" ht="33.75">
      <c r="A7" s="199">
        <v>2.2000000000000002</v>
      </c>
      <c r="B7" s="200" t="s">
        <v>105</v>
      </c>
      <c r="C7" s="199"/>
      <c r="D7" s="201" t="s">
        <v>101</v>
      </c>
      <c r="E7" s="199" t="s">
        <v>103</v>
      </c>
      <c r="F7" s="202">
        <v>42.55</v>
      </c>
      <c r="G7" s="203">
        <v>150533.39000000001</v>
      </c>
      <c r="H7" s="203">
        <f t="shared" si="0"/>
        <v>6405195.7445</v>
      </c>
      <c r="I7" s="217">
        <f t="shared" si="3"/>
        <v>1.3440605965412652E-2</v>
      </c>
      <c r="K7" s="216" t="s">
        <v>156</v>
      </c>
      <c r="L7" s="205" t="s">
        <v>161</v>
      </c>
      <c r="M7" s="204"/>
      <c r="N7" s="206" t="s">
        <v>166</v>
      </c>
      <c r="O7" s="204" t="s">
        <v>99</v>
      </c>
      <c r="P7" s="202">
        <v>233.45</v>
      </c>
      <c r="Q7" s="203">
        <v>97897.310000000012</v>
      </c>
      <c r="R7" s="203">
        <f t="shared" si="1"/>
        <v>22854127.019500002</v>
      </c>
      <c r="S7" s="215">
        <f t="shared" si="2"/>
        <v>4.7956897525942614E-2</v>
      </c>
      <c r="T7" s="217">
        <f t="shared" si="4"/>
        <v>0.5204316427746789</v>
      </c>
      <c r="U7" s="388"/>
      <c r="W7" s="206" t="s">
        <v>166</v>
      </c>
      <c r="X7" s="215">
        <v>4.7956897525942614E-2</v>
      </c>
      <c r="Y7" s="217">
        <v>0.5204316427746789</v>
      </c>
    </row>
    <row r="8" spans="1:36" ht="22.5">
      <c r="A8" s="204" t="s">
        <v>106</v>
      </c>
      <c r="B8" s="205" t="s">
        <v>112</v>
      </c>
      <c r="C8" s="204"/>
      <c r="D8" s="206" t="s">
        <v>118</v>
      </c>
      <c r="E8" s="204" t="s">
        <v>103</v>
      </c>
      <c r="F8" s="202">
        <v>3.82</v>
      </c>
      <c r="G8" s="203">
        <v>728500.85000000009</v>
      </c>
      <c r="H8" s="203">
        <f t="shared" si="0"/>
        <v>2782873.2470000004</v>
      </c>
      <c r="I8" s="217">
        <f t="shared" si="3"/>
        <v>5.8395565501230843E-3</v>
      </c>
      <c r="K8" s="229" t="s">
        <v>107</v>
      </c>
      <c r="L8" s="208" t="s">
        <v>113</v>
      </c>
      <c r="M8" s="207"/>
      <c r="N8" s="206" t="s">
        <v>119</v>
      </c>
      <c r="O8" s="204" t="s">
        <v>103</v>
      </c>
      <c r="P8" s="202">
        <v>16.2</v>
      </c>
      <c r="Q8" s="203">
        <v>1172418.9400000002</v>
      </c>
      <c r="R8" s="203">
        <f t="shared" si="1"/>
        <v>18993186.828000002</v>
      </c>
      <c r="S8" s="215">
        <f t="shared" si="2"/>
        <v>3.9855134857013086E-2</v>
      </c>
      <c r="T8" s="217">
        <f t="shared" si="4"/>
        <v>0.56028677763169199</v>
      </c>
      <c r="U8" s="388"/>
      <c r="W8" s="206" t="s">
        <v>119</v>
      </c>
      <c r="X8" s="215">
        <v>3.9855134857013086E-2</v>
      </c>
      <c r="Y8" s="217">
        <v>0.56028677763169199</v>
      </c>
    </row>
    <row r="9" spans="1:36" ht="33.75">
      <c r="A9" s="207" t="s">
        <v>107</v>
      </c>
      <c r="B9" s="208" t="s">
        <v>113</v>
      </c>
      <c r="C9" s="207"/>
      <c r="D9" s="206" t="s">
        <v>119</v>
      </c>
      <c r="E9" s="204" t="s">
        <v>103</v>
      </c>
      <c r="F9" s="202">
        <v>16.2</v>
      </c>
      <c r="G9" s="203">
        <v>1172418.9400000002</v>
      </c>
      <c r="H9" s="203">
        <f t="shared" si="0"/>
        <v>18993186.828000002</v>
      </c>
      <c r="I9" s="217">
        <f t="shared" si="3"/>
        <v>3.9855134857013086E-2</v>
      </c>
      <c r="K9" s="216" t="s">
        <v>191</v>
      </c>
      <c r="L9" s="205" t="s">
        <v>201</v>
      </c>
      <c r="M9" s="204"/>
      <c r="N9" s="206" t="s">
        <v>211</v>
      </c>
      <c r="O9" s="204" t="s">
        <v>100</v>
      </c>
      <c r="P9" s="202">
        <v>26.867932158066903</v>
      </c>
      <c r="Q9" s="212">
        <v>669557.45400000003</v>
      </c>
      <c r="R9" s="203">
        <f t="shared" si="1"/>
        <v>17989624.250000004</v>
      </c>
      <c r="S9" s="215">
        <f t="shared" si="2"/>
        <v>3.774926804035663E-2</v>
      </c>
      <c r="T9" s="217">
        <f t="shared" si="4"/>
        <v>0.5980360456720486</v>
      </c>
      <c r="U9" s="388"/>
      <c r="W9" s="206" t="s">
        <v>211</v>
      </c>
      <c r="X9" s="215">
        <v>3.774926804035663E-2</v>
      </c>
      <c r="Y9" s="217">
        <v>0.5980360456720486</v>
      </c>
    </row>
    <row r="10" spans="1:36" ht="33.75">
      <c r="A10" s="204" t="s">
        <v>108</v>
      </c>
      <c r="B10" s="205" t="s">
        <v>114</v>
      </c>
      <c r="C10" s="204"/>
      <c r="D10" s="206" t="s">
        <v>120</v>
      </c>
      <c r="E10" s="204" t="s">
        <v>124</v>
      </c>
      <c r="F10" s="202">
        <v>1115</v>
      </c>
      <c r="G10" s="203">
        <v>11142.74</v>
      </c>
      <c r="H10" s="203">
        <f t="shared" si="0"/>
        <v>12424155.1</v>
      </c>
      <c r="I10" s="217">
        <f t="shared" si="3"/>
        <v>2.6070736916301279E-2</v>
      </c>
      <c r="K10" s="229" t="s">
        <v>148</v>
      </c>
      <c r="L10" s="208" t="s">
        <v>155</v>
      </c>
      <c r="M10" s="207"/>
      <c r="N10" s="206" t="s">
        <v>146</v>
      </c>
      <c r="O10" s="204" t="s">
        <v>100</v>
      </c>
      <c r="P10" s="202">
        <v>132</v>
      </c>
      <c r="Q10" s="203">
        <v>124102.3</v>
      </c>
      <c r="R10" s="203">
        <f t="shared" si="1"/>
        <v>16381503.6</v>
      </c>
      <c r="S10" s="215">
        <f t="shared" si="2"/>
        <v>3.4374801925085623E-2</v>
      </c>
      <c r="T10" s="217">
        <f t="shared" si="4"/>
        <v>0.63241084759713417</v>
      </c>
      <c r="U10" s="388"/>
      <c r="W10" s="206" t="s">
        <v>146</v>
      </c>
      <c r="X10" s="215">
        <v>3.4374801925085623E-2</v>
      </c>
      <c r="Y10" s="217">
        <v>0.63241084759713417</v>
      </c>
    </row>
    <row r="11" spans="1:36" ht="22.5">
      <c r="A11" s="209" t="s">
        <v>109</v>
      </c>
      <c r="B11" s="210" t="s">
        <v>115</v>
      </c>
      <c r="C11" s="209"/>
      <c r="D11" s="211" t="s">
        <v>121</v>
      </c>
      <c r="E11" s="209" t="s">
        <v>103</v>
      </c>
      <c r="F11" s="202">
        <v>6.52</v>
      </c>
      <c r="G11" s="203">
        <v>1289484.21</v>
      </c>
      <c r="H11" s="203">
        <f t="shared" si="0"/>
        <v>8407437.0491999984</v>
      </c>
      <c r="I11" s="217">
        <f t="shared" si="3"/>
        <v>1.7642091368455109E-2</v>
      </c>
      <c r="K11" s="216" t="s">
        <v>108</v>
      </c>
      <c r="L11" s="205" t="s">
        <v>114</v>
      </c>
      <c r="M11" s="204"/>
      <c r="N11" s="206" t="s">
        <v>120</v>
      </c>
      <c r="O11" s="204" t="s">
        <v>124</v>
      </c>
      <c r="P11" s="202">
        <v>1115</v>
      </c>
      <c r="Q11" s="203">
        <v>11142.74</v>
      </c>
      <c r="R11" s="203">
        <f t="shared" si="1"/>
        <v>12424155.1</v>
      </c>
      <c r="S11" s="215">
        <f t="shared" si="2"/>
        <v>2.6070736916301279E-2</v>
      </c>
      <c r="T11" s="217">
        <f t="shared" si="4"/>
        <v>0.65848158451343541</v>
      </c>
      <c r="U11" s="388"/>
      <c r="W11" s="206" t="s">
        <v>120</v>
      </c>
      <c r="X11" s="215">
        <v>2.6070736916301279E-2</v>
      </c>
      <c r="Y11" s="217">
        <v>0.65848158451343541</v>
      </c>
    </row>
    <row r="12" spans="1:36" ht="22.5">
      <c r="A12" s="204" t="s">
        <v>110</v>
      </c>
      <c r="B12" s="205" t="s">
        <v>116</v>
      </c>
      <c r="C12" s="204"/>
      <c r="D12" s="206" t="s">
        <v>122</v>
      </c>
      <c r="E12" s="204" t="s">
        <v>125</v>
      </c>
      <c r="F12" s="202">
        <v>34</v>
      </c>
      <c r="G12" s="212">
        <v>72365.3</v>
      </c>
      <c r="H12" s="203">
        <f t="shared" si="0"/>
        <v>2460420.2000000002</v>
      </c>
      <c r="I12" s="217">
        <f t="shared" si="3"/>
        <v>5.1629239349847934E-3</v>
      </c>
      <c r="K12" s="216" t="s">
        <v>158</v>
      </c>
      <c r="L12" s="205" t="s">
        <v>163</v>
      </c>
      <c r="M12" s="204"/>
      <c r="N12" s="206" t="s">
        <v>168</v>
      </c>
      <c r="O12" s="204" t="s">
        <v>99</v>
      </c>
      <c r="P12" s="202">
        <v>190.33</v>
      </c>
      <c r="Q12" s="203">
        <v>59155.740000000005</v>
      </c>
      <c r="R12" s="203">
        <f t="shared" si="1"/>
        <v>11259111.994200002</v>
      </c>
      <c r="S12" s="215">
        <f t="shared" si="2"/>
        <v>2.3626020791704422E-2</v>
      </c>
      <c r="T12" s="217">
        <f t="shared" si="4"/>
        <v>0.68210760530513981</v>
      </c>
      <c r="U12" s="388"/>
      <c r="W12" s="206" t="s">
        <v>168</v>
      </c>
      <c r="X12" s="215">
        <v>2.3626020791704422E-2</v>
      </c>
      <c r="Y12" s="217">
        <v>0.68210760530513981</v>
      </c>
    </row>
    <row r="13" spans="1:36" ht="22.5">
      <c r="A13" s="209" t="s">
        <v>111</v>
      </c>
      <c r="B13" s="210" t="s">
        <v>117</v>
      </c>
      <c r="C13" s="209"/>
      <c r="D13" s="211" t="s">
        <v>123</v>
      </c>
      <c r="E13" s="209" t="s">
        <v>99</v>
      </c>
      <c r="F13" s="202">
        <v>6</v>
      </c>
      <c r="G13" s="212">
        <v>72563.47</v>
      </c>
      <c r="H13" s="203">
        <f t="shared" si="0"/>
        <v>435380.82</v>
      </c>
      <c r="I13" s="217">
        <f t="shared" si="3"/>
        <v>9.1359925284766638E-4</v>
      </c>
      <c r="K13" s="229" t="s">
        <v>157</v>
      </c>
      <c r="L13" s="208" t="s">
        <v>162</v>
      </c>
      <c r="M13" s="207"/>
      <c r="N13" s="206" t="s">
        <v>167</v>
      </c>
      <c r="O13" s="204" t="s">
        <v>124</v>
      </c>
      <c r="P13" s="202">
        <v>695.6</v>
      </c>
      <c r="Q13" s="203">
        <v>14603.400000000001</v>
      </c>
      <c r="R13" s="203">
        <f t="shared" si="1"/>
        <v>10158125.040000001</v>
      </c>
      <c r="S13" s="215">
        <f t="shared" si="2"/>
        <v>2.1315719527739353E-2</v>
      </c>
      <c r="T13" s="217">
        <f t="shared" si="4"/>
        <v>0.70342332483287917</v>
      </c>
      <c r="U13" s="388"/>
      <c r="W13" s="206" t="s">
        <v>167</v>
      </c>
      <c r="X13" s="215">
        <v>2.1315719527739353E-2</v>
      </c>
      <c r="Y13" s="217">
        <v>0.70342332483287917</v>
      </c>
    </row>
    <row r="14" spans="1:36" ht="67.5">
      <c r="A14" s="204" t="s">
        <v>126</v>
      </c>
      <c r="B14" s="205" t="s">
        <v>127</v>
      </c>
      <c r="C14" s="204"/>
      <c r="D14" s="206" t="s">
        <v>128</v>
      </c>
      <c r="E14" s="204" t="s">
        <v>124</v>
      </c>
      <c r="F14" s="202">
        <v>4054</v>
      </c>
      <c r="G14" s="203">
        <v>33915</v>
      </c>
      <c r="H14" s="203">
        <f t="shared" si="0"/>
        <v>137491410</v>
      </c>
      <c r="I14" s="217">
        <f t="shared" si="3"/>
        <v>0.28851075582284991</v>
      </c>
      <c r="K14" s="218" t="s">
        <v>109</v>
      </c>
      <c r="L14" s="210" t="s">
        <v>115</v>
      </c>
      <c r="M14" s="209"/>
      <c r="N14" s="211" t="s">
        <v>121</v>
      </c>
      <c r="O14" s="209" t="s">
        <v>103</v>
      </c>
      <c r="P14" s="202">
        <v>6.52</v>
      </c>
      <c r="Q14" s="203">
        <v>1289484.21</v>
      </c>
      <c r="R14" s="203">
        <f t="shared" si="1"/>
        <v>8407437.0491999984</v>
      </c>
      <c r="S14" s="215">
        <f t="shared" si="2"/>
        <v>1.7642091368455109E-2</v>
      </c>
      <c r="T14" s="217">
        <f t="shared" si="4"/>
        <v>0.72106541620133424</v>
      </c>
      <c r="U14" s="388"/>
      <c r="W14" s="211" t="s">
        <v>121</v>
      </c>
      <c r="X14" s="215">
        <v>1.7642091368455109E-2</v>
      </c>
      <c r="Y14" s="217">
        <v>0.72106541620133424</v>
      </c>
    </row>
    <row r="15" spans="1:36" ht="23.25" thickBot="1">
      <c r="A15" s="204" t="s">
        <v>129</v>
      </c>
      <c r="B15" s="205" t="s">
        <v>149</v>
      </c>
      <c r="C15" s="204"/>
      <c r="D15" s="206" t="s">
        <v>134</v>
      </c>
      <c r="E15" s="204" t="s">
        <v>99</v>
      </c>
      <c r="F15" s="202">
        <v>235</v>
      </c>
      <c r="G15" s="203">
        <v>148666.07</v>
      </c>
      <c r="H15" s="203">
        <f t="shared" si="0"/>
        <v>34936526.450000003</v>
      </c>
      <c r="I15" s="217">
        <f t="shared" si="3"/>
        <v>7.3310497375177752E-2</v>
      </c>
      <c r="K15" s="230">
        <v>2.2000000000000002</v>
      </c>
      <c r="L15" s="200" t="s">
        <v>105</v>
      </c>
      <c r="M15" s="199"/>
      <c r="N15" s="201" t="s">
        <v>101</v>
      </c>
      <c r="O15" s="199" t="s">
        <v>103</v>
      </c>
      <c r="P15" s="202">
        <v>42.55</v>
      </c>
      <c r="Q15" s="203">
        <v>150533.39000000001</v>
      </c>
      <c r="R15" s="203">
        <f t="shared" si="1"/>
        <v>6405195.7445</v>
      </c>
      <c r="S15" s="215">
        <f t="shared" si="2"/>
        <v>1.3440605965412652E-2</v>
      </c>
      <c r="T15" s="217">
        <f t="shared" si="4"/>
        <v>0.73450602216674687</v>
      </c>
      <c r="U15" s="388"/>
      <c r="W15" s="201" t="s">
        <v>101</v>
      </c>
      <c r="X15" s="215">
        <v>1.3440605965412652E-2</v>
      </c>
      <c r="Y15" s="217">
        <v>0.73450602216674687</v>
      </c>
    </row>
    <row r="16" spans="1:36" ht="33.75">
      <c r="A16" s="207" t="s">
        <v>130</v>
      </c>
      <c r="B16" s="208" t="s">
        <v>150</v>
      </c>
      <c r="C16" s="207"/>
      <c r="D16" s="206" t="s">
        <v>135</v>
      </c>
      <c r="E16" s="204" t="s">
        <v>99</v>
      </c>
      <c r="F16" s="202">
        <v>90</v>
      </c>
      <c r="G16" s="203">
        <v>44262.400000000001</v>
      </c>
      <c r="H16" s="203">
        <f t="shared" si="0"/>
        <v>3983616</v>
      </c>
      <c r="I16" s="217">
        <f t="shared" si="3"/>
        <v>8.3591844979115267E-3</v>
      </c>
      <c r="K16" s="216" t="s">
        <v>292</v>
      </c>
      <c r="L16" s="205" t="s">
        <v>308</v>
      </c>
      <c r="M16" s="204"/>
      <c r="N16" s="206" t="s">
        <v>275</v>
      </c>
      <c r="O16" s="204" t="s">
        <v>100</v>
      </c>
      <c r="P16" s="202">
        <v>60</v>
      </c>
      <c r="Q16" s="203">
        <v>82197.990000000005</v>
      </c>
      <c r="R16" s="203">
        <f t="shared" si="1"/>
        <v>4931879.4000000004</v>
      </c>
      <c r="S16" s="215">
        <f t="shared" si="2"/>
        <v>1.034901200970405E-2</v>
      </c>
      <c r="T16" s="217">
        <f t="shared" si="4"/>
        <v>0.74485503417645094</v>
      </c>
      <c r="U16" s="388"/>
      <c r="W16" s="206" t="s">
        <v>275</v>
      </c>
      <c r="X16" s="215">
        <v>1.034901200970405E-2</v>
      </c>
      <c r="Y16" s="217">
        <v>0.74485503417645094</v>
      </c>
      <c r="AA16" s="378" t="s">
        <v>6</v>
      </c>
      <c r="AB16" s="380" t="s">
        <v>8</v>
      </c>
      <c r="AC16" s="380"/>
      <c r="AD16" s="378" t="s">
        <v>53</v>
      </c>
      <c r="AE16" s="381" t="s">
        <v>10</v>
      </c>
      <c r="AF16" s="381" t="s">
        <v>11</v>
      </c>
      <c r="AG16" s="372" t="s">
        <v>335</v>
      </c>
      <c r="AH16" s="374" t="s">
        <v>13</v>
      </c>
      <c r="AI16" s="374" t="s">
        <v>336</v>
      </c>
      <c r="AJ16" s="374" t="s">
        <v>333</v>
      </c>
    </row>
    <row r="17" spans="1:36" ht="34.5" thickBot="1">
      <c r="A17" s="204" t="s">
        <v>131</v>
      </c>
      <c r="B17" s="205" t="s">
        <v>151</v>
      </c>
      <c r="C17" s="204"/>
      <c r="D17" s="206" t="s">
        <v>136</v>
      </c>
      <c r="E17" s="204" t="s">
        <v>99</v>
      </c>
      <c r="F17" s="202">
        <v>90</v>
      </c>
      <c r="G17" s="203">
        <v>39320.120000000003</v>
      </c>
      <c r="H17" s="203">
        <f t="shared" si="0"/>
        <v>3538810.8000000003</v>
      </c>
      <c r="I17" s="217">
        <f t="shared" si="3"/>
        <v>7.4258092096230891E-3</v>
      </c>
      <c r="K17" s="229" t="s">
        <v>188</v>
      </c>
      <c r="L17" s="208" t="s">
        <v>198</v>
      </c>
      <c r="M17" s="207"/>
      <c r="N17" s="206" t="s">
        <v>208</v>
      </c>
      <c r="O17" s="204" t="s">
        <v>99</v>
      </c>
      <c r="P17" s="202">
        <v>30</v>
      </c>
      <c r="Q17" s="203">
        <v>155192.38</v>
      </c>
      <c r="R17" s="203">
        <f t="shared" si="1"/>
        <v>4655771.4000000004</v>
      </c>
      <c r="S17" s="215">
        <f t="shared" si="2"/>
        <v>9.7696294303215598E-3</v>
      </c>
      <c r="T17" s="217">
        <f t="shared" si="4"/>
        <v>0.75462466360677249</v>
      </c>
      <c r="U17" s="388"/>
      <c r="W17" s="206" t="s">
        <v>208</v>
      </c>
      <c r="X17" s="215">
        <v>9.7696294303215598E-3</v>
      </c>
      <c r="Y17" s="217">
        <v>0.75462466360677249</v>
      </c>
      <c r="AA17" s="379"/>
      <c r="AB17" s="233" t="s">
        <v>14</v>
      </c>
      <c r="AC17" s="233" t="s">
        <v>15</v>
      </c>
      <c r="AD17" s="379"/>
      <c r="AE17" s="382"/>
      <c r="AF17" s="382"/>
      <c r="AG17" s="373"/>
      <c r="AH17" s="375"/>
      <c r="AI17" s="375"/>
      <c r="AJ17" s="375"/>
    </row>
    <row r="18" spans="1:36" ht="45">
      <c r="A18" s="209" t="s">
        <v>132</v>
      </c>
      <c r="B18" s="210" t="s">
        <v>152</v>
      </c>
      <c r="C18" s="209"/>
      <c r="D18" s="211" t="s">
        <v>137</v>
      </c>
      <c r="E18" s="209" t="s">
        <v>100</v>
      </c>
      <c r="F18" s="202">
        <v>33</v>
      </c>
      <c r="G18" s="203">
        <v>98519.75</v>
      </c>
      <c r="H18" s="203">
        <f t="shared" si="0"/>
        <v>3251151.75</v>
      </c>
      <c r="I18" s="217">
        <f t="shared" si="3"/>
        <v>6.8221880093256816E-3</v>
      </c>
      <c r="K18" s="216" t="s">
        <v>189</v>
      </c>
      <c r="L18" s="205" t="s">
        <v>199</v>
      </c>
      <c r="M18" s="204"/>
      <c r="N18" s="206" t="s">
        <v>209</v>
      </c>
      <c r="O18" s="204" t="s">
        <v>99</v>
      </c>
      <c r="P18" s="202">
        <v>10.4</v>
      </c>
      <c r="Q18" s="203">
        <v>444363.64</v>
      </c>
      <c r="R18" s="203">
        <f t="shared" si="1"/>
        <v>4621381.8560000006</v>
      </c>
      <c r="S18" s="215">
        <f t="shared" si="2"/>
        <v>9.6974667160702258E-3</v>
      </c>
      <c r="T18" s="217">
        <f t="shared" si="4"/>
        <v>0.76432213032284269</v>
      </c>
      <c r="U18" s="388"/>
      <c r="W18" s="206" t="s">
        <v>209</v>
      </c>
      <c r="X18" s="215">
        <v>9.6974667160702258E-3</v>
      </c>
      <c r="Y18" s="217">
        <v>0.76432213032284269</v>
      </c>
      <c r="AA18" s="234" t="s">
        <v>126</v>
      </c>
      <c r="AB18" s="235" t="s">
        <v>127</v>
      </c>
      <c r="AC18" s="236"/>
      <c r="AD18" s="237" t="s">
        <v>128</v>
      </c>
      <c r="AE18" s="236" t="s">
        <v>124</v>
      </c>
      <c r="AF18" s="236">
        <v>4054</v>
      </c>
      <c r="AG18" s="238">
        <v>33915</v>
      </c>
      <c r="AH18" s="238">
        <v>137491410</v>
      </c>
      <c r="AI18" s="239">
        <v>0.28851075582284991</v>
      </c>
      <c r="AJ18" s="239">
        <v>0.28851075582284991</v>
      </c>
    </row>
    <row r="19" spans="1:36" ht="22.5">
      <c r="A19" s="204" t="s">
        <v>133</v>
      </c>
      <c r="B19" s="205" t="s">
        <v>153</v>
      </c>
      <c r="C19" s="204"/>
      <c r="D19" s="206" t="s">
        <v>138</v>
      </c>
      <c r="E19" s="204" t="s">
        <v>100</v>
      </c>
      <c r="F19" s="202">
        <v>110</v>
      </c>
      <c r="G19" s="212">
        <v>21479.5</v>
      </c>
      <c r="H19" s="203">
        <f t="shared" si="0"/>
        <v>2362745</v>
      </c>
      <c r="I19" s="217">
        <f t="shared" si="3"/>
        <v>4.9579631612379233E-3</v>
      </c>
      <c r="K19" s="216" t="s">
        <v>219</v>
      </c>
      <c r="L19" s="205" t="s">
        <v>240</v>
      </c>
      <c r="M19" s="204"/>
      <c r="N19" s="206" t="s">
        <v>260</v>
      </c>
      <c r="O19" s="204" t="s">
        <v>125</v>
      </c>
      <c r="P19" s="202">
        <v>1</v>
      </c>
      <c r="Q19" s="203">
        <v>4497927</v>
      </c>
      <c r="R19" s="203">
        <f t="shared" si="1"/>
        <v>4497927</v>
      </c>
      <c r="S19" s="215">
        <f t="shared" si="2"/>
        <v>9.4384101407208182E-3</v>
      </c>
      <c r="T19" s="217">
        <f t="shared" si="4"/>
        <v>0.77376054046356346</v>
      </c>
      <c r="U19" s="388"/>
      <c r="W19" s="206" t="s">
        <v>260</v>
      </c>
      <c r="X19" s="215">
        <v>9.4384101407208182E-3</v>
      </c>
      <c r="Y19" s="217">
        <v>0.77376054046356346</v>
      </c>
    </row>
    <row r="20" spans="1:36" ht="22.5">
      <c r="A20" s="204" t="s">
        <v>147</v>
      </c>
      <c r="B20" s="205" t="s">
        <v>154</v>
      </c>
      <c r="C20" s="204"/>
      <c r="D20" s="206" t="s">
        <v>145</v>
      </c>
      <c r="E20" s="204" t="s">
        <v>99</v>
      </c>
      <c r="F20" s="202">
        <v>224.95</v>
      </c>
      <c r="G20" s="203">
        <v>102331.53</v>
      </c>
      <c r="H20" s="203">
        <f t="shared" si="0"/>
        <v>23019477.673499998</v>
      </c>
      <c r="I20" s="217">
        <f t="shared" si="3"/>
        <v>4.8303867872390736E-2</v>
      </c>
      <c r="K20" s="216" t="s">
        <v>160</v>
      </c>
      <c r="L20" s="205" t="s">
        <v>165</v>
      </c>
      <c r="M20" s="204"/>
      <c r="N20" s="206" t="s">
        <v>170</v>
      </c>
      <c r="O20" s="204" t="s">
        <v>103</v>
      </c>
      <c r="P20" s="202">
        <v>2.5</v>
      </c>
      <c r="Q20" s="212">
        <v>1755034.75</v>
      </c>
      <c r="R20" s="203">
        <f t="shared" si="1"/>
        <v>4387586.875</v>
      </c>
      <c r="S20" s="215">
        <f t="shared" si="2"/>
        <v>9.2068734006340181E-3</v>
      </c>
      <c r="T20" s="217">
        <f t="shared" si="4"/>
        <v>0.78296741386419744</v>
      </c>
      <c r="U20" s="388"/>
      <c r="W20" s="206" t="s">
        <v>170</v>
      </c>
      <c r="X20" s="215">
        <v>9.2068734006340181E-3</v>
      </c>
      <c r="Y20" s="217">
        <v>0.78296741386419744</v>
      </c>
    </row>
    <row r="21" spans="1:36" ht="33.75">
      <c r="A21" s="207" t="s">
        <v>148</v>
      </c>
      <c r="B21" s="208" t="s">
        <v>155</v>
      </c>
      <c r="C21" s="207"/>
      <c r="D21" s="206" t="s">
        <v>146</v>
      </c>
      <c r="E21" s="204" t="s">
        <v>100</v>
      </c>
      <c r="F21" s="202">
        <v>132</v>
      </c>
      <c r="G21" s="203">
        <v>124102.3</v>
      </c>
      <c r="H21" s="203">
        <f t="shared" si="0"/>
        <v>16381503.6</v>
      </c>
      <c r="I21" s="217">
        <f t="shared" si="3"/>
        <v>3.4374801925085623E-2</v>
      </c>
      <c r="K21" s="216" t="s">
        <v>325</v>
      </c>
      <c r="L21" s="205" t="s">
        <v>327</v>
      </c>
      <c r="M21" s="204"/>
      <c r="N21" s="206" t="s">
        <v>323</v>
      </c>
      <c r="O21" s="204" t="s">
        <v>125</v>
      </c>
      <c r="P21" s="202">
        <v>32</v>
      </c>
      <c r="Q21" s="203">
        <v>127336.86</v>
      </c>
      <c r="R21" s="203">
        <f t="shared" si="1"/>
        <v>4074779.52</v>
      </c>
      <c r="S21" s="215">
        <f t="shared" si="2"/>
        <v>8.5504812200752726E-3</v>
      </c>
      <c r="T21" s="217">
        <f t="shared" si="4"/>
        <v>0.79151789508427273</v>
      </c>
      <c r="U21" s="388"/>
      <c r="W21" s="206" t="s">
        <v>323</v>
      </c>
      <c r="X21" s="215">
        <v>8.5504812200752726E-3</v>
      </c>
      <c r="Y21" s="217">
        <v>0.79151789508427273</v>
      </c>
    </row>
    <row r="22" spans="1:36" ht="34.5" thickBot="1">
      <c r="A22" s="204" t="s">
        <v>156</v>
      </c>
      <c r="B22" s="205" t="s">
        <v>161</v>
      </c>
      <c r="C22" s="204"/>
      <c r="D22" s="206" t="s">
        <v>166</v>
      </c>
      <c r="E22" s="204" t="s">
        <v>99</v>
      </c>
      <c r="F22" s="202">
        <v>233.45</v>
      </c>
      <c r="G22" s="203">
        <v>97897.310000000012</v>
      </c>
      <c r="H22" s="203">
        <f t="shared" si="0"/>
        <v>22854127.019500002</v>
      </c>
      <c r="I22" s="217">
        <f t="shared" si="3"/>
        <v>4.7956897525942614E-2</v>
      </c>
      <c r="K22" s="229" t="s">
        <v>130</v>
      </c>
      <c r="L22" s="208" t="s">
        <v>150</v>
      </c>
      <c r="M22" s="207"/>
      <c r="N22" s="206" t="s">
        <v>135</v>
      </c>
      <c r="O22" s="204" t="s">
        <v>99</v>
      </c>
      <c r="P22" s="202">
        <v>90</v>
      </c>
      <c r="Q22" s="203">
        <v>44262.400000000001</v>
      </c>
      <c r="R22" s="203">
        <f t="shared" si="1"/>
        <v>3983616</v>
      </c>
      <c r="S22" s="215">
        <f t="shared" si="2"/>
        <v>8.3591844979115267E-3</v>
      </c>
      <c r="T22" s="217">
        <f t="shared" si="4"/>
        <v>0.79987707958218424</v>
      </c>
      <c r="U22" s="389"/>
      <c r="W22" s="206" t="s">
        <v>135</v>
      </c>
      <c r="X22" s="215">
        <v>8.3591844979115267E-3</v>
      </c>
      <c r="Y22" s="217">
        <v>0.79987707958218424</v>
      </c>
    </row>
    <row r="23" spans="1:36" ht="33.75">
      <c r="A23" s="207" t="s">
        <v>157</v>
      </c>
      <c r="B23" s="208" t="s">
        <v>162</v>
      </c>
      <c r="C23" s="207"/>
      <c r="D23" s="206" t="s">
        <v>167</v>
      </c>
      <c r="E23" s="204" t="s">
        <v>124</v>
      </c>
      <c r="F23" s="202">
        <v>695.6</v>
      </c>
      <c r="G23" s="203">
        <v>14603.400000000001</v>
      </c>
      <c r="H23" s="203">
        <f t="shared" si="0"/>
        <v>10158125.040000001</v>
      </c>
      <c r="I23" s="217">
        <f t="shared" si="3"/>
        <v>2.1315719527739353E-2</v>
      </c>
      <c r="K23" s="229" t="s">
        <v>291</v>
      </c>
      <c r="L23" s="208" t="s">
        <v>307</v>
      </c>
      <c r="M23" s="207"/>
      <c r="N23" s="206" t="s">
        <v>275</v>
      </c>
      <c r="O23" s="204" t="s">
        <v>100</v>
      </c>
      <c r="P23" s="202">
        <v>126</v>
      </c>
      <c r="Q23" s="203">
        <v>30535.47</v>
      </c>
      <c r="R23" s="203">
        <f t="shared" si="1"/>
        <v>3847469.22</v>
      </c>
      <c r="S23" s="215">
        <f t="shared" si="2"/>
        <v>8.0734953017599486E-3</v>
      </c>
      <c r="T23" s="217">
        <f t="shared" si="4"/>
        <v>0.80795057488394417</v>
      </c>
      <c r="W23" s="206" t="s">
        <v>275</v>
      </c>
      <c r="X23" s="215">
        <v>8.0734953017599486E-3</v>
      </c>
      <c r="Y23" s="217">
        <v>0.80795057488394417</v>
      </c>
    </row>
    <row r="24" spans="1:36" ht="22.5">
      <c r="A24" s="204" t="s">
        <v>158</v>
      </c>
      <c r="B24" s="205" t="s">
        <v>163</v>
      </c>
      <c r="C24" s="204"/>
      <c r="D24" s="206" t="s">
        <v>168</v>
      </c>
      <c r="E24" s="204" t="s">
        <v>99</v>
      </c>
      <c r="F24" s="202">
        <v>190.33</v>
      </c>
      <c r="G24" s="203">
        <v>59155.740000000005</v>
      </c>
      <c r="H24" s="203">
        <f t="shared" si="0"/>
        <v>11259111.994200002</v>
      </c>
      <c r="I24" s="217">
        <f t="shared" si="3"/>
        <v>2.3626020791704422E-2</v>
      </c>
      <c r="K24" s="230">
        <v>1.2</v>
      </c>
      <c r="L24" s="200" t="s">
        <v>94</v>
      </c>
      <c r="M24" s="199"/>
      <c r="N24" s="201" t="s">
        <v>96</v>
      </c>
      <c r="O24" s="199" t="s">
        <v>100</v>
      </c>
      <c r="P24" s="202">
        <v>81.8</v>
      </c>
      <c r="Q24" s="203">
        <v>44817.01</v>
      </c>
      <c r="R24" s="203">
        <f t="shared" si="1"/>
        <v>3666031.4180000001</v>
      </c>
      <c r="S24" s="215">
        <f t="shared" si="2"/>
        <v>7.6927678265681773E-3</v>
      </c>
      <c r="T24" s="217">
        <f t="shared" si="4"/>
        <v>0.81564334271051231</v>
      </c>
      <c r="W24" s="201" t="s">
        <v>96</v>
      </c>
      <c r="X24" s="215">
        <v>7.6927678265681773E-3</v>
      </c>
      <c r="Y24" s="217">
        <v>0.81564334271051231</v>
      </c>
    </row>
    <row r="25" spans="1:36" ht="33.75">
      <c r="A25" s="209" t="s">
        <v>159</v>
      </c>
      <c r="B25" s="210" t="s">
        <v>164</v>
      </c>
      <c r="C25" s="209"/>
      <c r="D25" s="211" t="s">
        <v>169</v>
      </c>
      <c r="E25" s="209" t="s">
        <v>99</v>
      </c>
      <c r="F25" s="202">
        <v>233.33</v>
      </c>
      <c r="G25" s="203">
        <v>127343.51000000001</v>
      </c>
      <c r="H25" s="203">
        <f t="shared" si="0"/>
        <v>29713061.188300002</v>
      </c>
      <c r="I25" s="217">
        <f t="shared" si="3"/>
        <v>6.2349624178317901E-2</v>
      </c>
      <c r="K25" s="230">
        <v>1.3</v>
      </c>
      <c r="L25" s="200" t="s">
        <v>95</v>
      </c>
      <c r="M25" s="199"/>
      <c r="N25" s="201" t="s">
        <v>97</v>
      </c>
      <c r="O25" s="199" t="s">
        <v>99</v>
      </c>
      <c r="P25" s="202">
        <v>227</v>
      </c>
      <c r="Q25" s="203">
        <v>15761.830000000002</v>
      </c>
      <c r="R25" s="203">
        <f t="shared" si="1"/>
        <v>3577935.4100000006</v>
      </c>
      <c r="S25" s="215">
        <f t="shared" si="2"/>
        <v>7.5079079443904056E-3</v>
      </c>
      <c r="T25" s="217">
        <f t="shared" si="4"/>
        <v>0.82315125065490269</v>
      </c>
      <c r="W25" s="201" t="s">
        <v>97</v>
      </c>
      <c r="X25" s="215">
        <v>7.5079079443904056E-3</v>
      </c>
      <c r="Y25" s="217">
        <v>0.82315125065490269</v>
      </c>
    </row>
    <row r="26" spans="1:36" ht="33.75">
      <c r="A26" s="204" t="s">
        <v>160</v>
      </c>
      <c r="B26" s="205" t="s">
        <v>165</v>
      </c>
      <c r="C26" s="204"/>
      <c r="D26" s="206" t="s">
        <v>170</v>
      </c>
      <c r="E26" s="204" t="s">
        <v>103</v>
      </c>
      <c r="F26" s="202">
        <v>2.5</v>
      </c>
      <c r="G26" s="212">
        <v>1755034.75</v>
      </c>
      <c r="H26" s="203">
        <f t="shared" si="0"/>
        <v>4387586.875</v>
      </c>
      <c r="I26" s="217">
        <f t="shared" si="3"/>
        <v>9.2068734006340181E-3</v>
      </c>
      <c r="K26" s="216" t="s">
        <v>131</v>
      </c>
      <c r="L26" s="205" t="s">
        <v>151</v>
      </c>
      <c r="M26" s="204"/>
      <c r="N26" s="206" t="s">
        <v>136</v>
      </c>
      <c r="O26" s="204" t="s">
        <v>99</v>
      </c>
      <c r="P26" s="202">
        <v>90</v>
      </c>
      <c r="Q26" s="203">
        <v>39320.120000000003</v>
      </c>
      <c r="R26" s="203">
        <f t="shared" si="1"/>
        <v>3538810.8000000003</v>
      </c>
      <c r="S26" s="215">
        <f t="shared" si="2"/>
        <v>7.4258092096230891E-3</v>
      </c>
      <c r="T26" s="217">
        <f t="shared" si="4"/>
        <v>0.83057705986452579</v>
      </c>
      <c r="W26" s="206" t="s">
        <v>136</v>
      </c>
      <c r="X26" s="215">
        <v>7.4258092096230891E-3</v>
      </c>
      <c r="Y26" s="217">
        <v>0.83057705986452579</v>
      </c>
    </row>
    <row r="27" spans="1:36" ht="33.75">
      <c r="A27" s="204" t="s">
        <v>171</v>
      </c>
      <c r="B27" s="205" t="s">
        <v>161</v>
      </c>
      <c r="C27" s="204"/>
      <c r="D27" s="206" t="s">
        <v>166</v>
      </c>
      <c r="E27" s="204" t="s">
        <v>99</v>
      </c>
      <c r="F27" s="202">
        <v>4</v>
      </c>
      <c r="G27" s="203">
        <v>552077.68000000005</v>
      </c>
      <c r="H27" s="203">
        <f t="shared" si="0"/>
        <v>2208310.7200000002</v>
      </c>
      <c r="I27" s="217">
        <f t="shared" si="3"/>
        <v>4.6338996372129859E-3</v>
      </c>
      <c r="K27" s="216" t="s">
        <v>185</v>
      </c>
      <c r="L27" s="205" t="s">
        <v>195</v>
      </c>
      <c r="M27" s="204"/>
      <c r="N27" s="206" t="s">
        <v>205</v>
      </c>
      <c r="O27" s="204" t="s">
        <v>125</v>
      </c>
      <c r="P27" s="202">
        <v>11</v>
      </c>
      <c r="Q27" s="203">
        <v>321547.45</v>
      </c>
      <c r="R27" s="203">
        <f t="shared" si="1"/>
        <v>3537021.95</v>
      </c>
      <c r="S27" s="215">
        <f t="shared" si="2"/>
        <v>7.4220555026420229E-3</v>
      </c>
      <c r="T27" s="217">
        <f t="shared" si="4"/>
        <v>0.83799911536716787</v>
      </c>
      <c r="W27" s="206" t="s">
        <v>205</v>
      </c>
      <c r="X27" s="215">
        <v>7.4220555026420229E-3</v>
      </c>
      <c r="Y27" s="217">
        <v>0.83799911536716787</v>
      </c>
    </row>
    <row r="28" spans="1:36" ht="33.75">
      <c r="A28" s="207" t="s">
        <v>172</v>
      </c>
      <c r="B28" s="208" t="s">
        <v>162</v>
      </c>
      <c r="C28" s="207"/>
      <c r="D28" s="206" t="s">
        <v>167</v>
      </c>
      <c r="E28" s="204" t="s">
        <v>100</v>
      </c>
      <c r="F28" s="202">
        <v>3</v>
      </c>
      <c r="G28" s="203">
        <v>229653.76000000001</v>
      </c>
      <c r="H28" s="203">
        <f t="shared" si="0"/>
        <v>688961.28</v>
      </c>
      <c r="I28" s="217">
        <f t="shared" si="3"/>
        <v>1.4457102420105962E-3</v>
      </c>
      <c r="K28" s="216" t="s">
        <v>290</v>
      </c>
      <c r="L28" s="205" t="s">
        <v>306</v>
      </c>
      <c r="M28" s="204"/>
      <c r="N28" s="206" t="s">
        <v>274</v>
      </c>
      <c r="O28" s="204" t="s">
        <v>100</v>
      </c>
      <c r="P28" s="202">
        <v>255</v>
      </c>
      <c r="Q28" s="203">
        <v>13647.130000000001</v>
      </c>
      <c r="R28" s="203">
        <f t="shared" si="1"/>
        <v>3480018.1500000004</v>
      </c>
      <c r="S28" s="215">
        <f t="shared" si="2"/>
        <v>7.3024392340855036E-3</v>
      </c>
      <c r="T28" s="217">
        <f t="shared" si="4"/>
        <v>0.84530155460125334</v>
      </c>
      <c r="W28" s="206" t="s">
        <v>274</v>
      </c>
      <c r="X28" s="215">
        <v>7.3024392340855036E-3</v>
      </c>
      <c r="Y28" s="217">
        <v>0.84530155460125334</v>
      </c>
    </row>
    <row r="29" spans="1:36" ht="22.5">
      <c r="A29" s="204" t="s">
        <v>173</v>
      </c>
      <c r="B29" s="205" t="s">
        <v>163</v>
      </c>
      <c r="C29" s="204"/>
      <c r="D29" s="206" t="s">
        <v>168</v>
      </c>
      <c r="E29" s="204" t="s">
        <v>103</v>
      </c>
      <c r="F29" s="202">
        <v>2</v>
      </c>
      <c r="G29" s="203">
        <v>733405.89</v>
      </c>
      <c r="H29" s="203">
        <f t="shared" si="0"/>
        <v>1466811.78</v>
      </c>
      <c r="I29" s="217">
        <f t="shared" si="3"/>
        <v>3.0779448352275958E-3</v>
      </c>
      <c r="K29" s="218" t="s">
        <v>132</v>
      </c>
      <c r="L29" s="210" t="s">
        <v>152</v>
      </c>
      <c r="M29" s="209"/>
      <c r="N29" s="211" t="s">
        <v>137</v>
      </c>
      <c r="O29" s="209" t="s">
        <v>100</v>
      </c>
      <c r="P29" s="202">
        <v>33</v>
      </c>
      <c r="Q29" s="203">
        <v>98519.75</v>
      </c>
      <c r="R29" s="203">
        <f t="shared" si="1"/>
        <v>3251151.75</v>
      </c>
      <c r="S29" s="215">
        <f t="shared" si="2"/>
        <v>6.8221880093256816E-3</v>
      </c>
      <c r="T29" s="217">
        <f t="shared" si="4"/>
        <v>0.85212374261057899</v>
      </c>
      <c r="W29" s="211" t="s">
        <v>137</v>
      </c>
      <c r="X29" s="215">
        <v>6.8221880093256816E-3</v>
      </c>
      <c r="Y29" s="217">
        <v>0.85212374261057899</v>
      </c>
    </row>
    <row r="30" spans="1:36" ht="22.5">
      <c r="A30" s="204" t="s">
        <v>174</v>
      </c>
      <c r="B30" s="205" t="s">
        <v>176</v>
      </c>
      <c r="C30" s="204"/>
      <c r="D30" s="206" t="s">
        <v>178</v>
      </c>
      <c r="E30" s="204" t="s">
        <v>99</v>
      </c>
      <c r="F30" s="202">
        <v>4</v>
      </c>
      <c r="G30" s="203">
        <v>202821.01</v>
      </c>
      <c r="H30" s="203">
        <f t="shared" si="0"/>
        <v>811284.04</v>
      </c>
      <c r="I30" s="217">
        <f t="shared" si="3"/>
        <v>1.7023912371501259E-3</v>
      </c>
      <c r="K30" s="229" t="s">
        <v>184</v>
      </c>
      <c r="L30" s="208" t="s">
        <v>194</v>
      </c>
      <c r="M30" s="207"/>
      <c r="N30" s="206" t="s">
        <v>204</v>
      </c>
      <c r="O30" s="204" t="s">
        <v>125</v>
      </c>
      <c r="P30" s="202">
        <v>7</v>
      </c>
      <c r="Q30" s="203">
        <v>428391.67000000004</v>
      </c>
      <c r="R30" s="203">
        <f t="shared" si="1"/>
        <v>2998741.6900000004</v>
      </c>
      <c r="S30" s="215">
        <f t="shared" si="2"/>
        <v>6.2925329771466474E-3</v>
      </c>
      <c r="T30" s="217">
        <f t="shared" si="4"/>
        <v>0.8584162755877256</v>
      </c>
      <c r="W30" s="206" t="s">
        <v>204</v>
      </c>
      <c r="X30" s="215">
        <v>6.2925329771466474E-3</v>
      </c>
      <c r="Y30" s="217">
        <v>0.8584162755877256</v>
      </c>
    </row>
    <row r="31" spans="1:36" ht="33.75">
      <c r="A31" s="207" t="s">
        <v>175</v>
      </c>
      <c r="B31" s="208" t="s">
        <v>177</v>
      </c>
      <c r="C31" s="207"/>
      <c r="D31" s="206" t="s">
        <v>179</v>
      </c>
      <c r="E31" s="204" t="s">
        <v>125</v>
      </c>
      <c r="F31" s="202">
        <v>1</v>
      </c>
      <c r="G31" s="203">
        <v>683191.74</v>
      </c>
      <c r="H31" s="203">
        <f t="shared" si="0"/>
        <v>683191.74</v>
      </c>
      <c r="I31" s="217">
        <f t="shared" si="3"/>
        <v>1.4336034904240777E-3</v>
      </c>
      <c r="K31" s="216" t="s">
        <v>106</v>
      </c>
      <c r="L31" s="205" t="s">
        <v>112</v>
      </c>
      <c r="M31" s="204"/>
      <c r="N31" s="206" t="s">
        <v>118</v>
      </c>
      <c r="O31" s="204" t="s">
        <v>103</v>
      </c>
      <c r="P31" s="202">
        <v>3.82</v>
      </c>
      <c r="Q31" s="203">
        <v>728500.85000000009</v>
      </c>
      <c r="R31" s="203">
        <f t="shared" si="1"/>
        <v>2782873.2470000004</v>
      </c>
      <c r="S31" s="215">
        <f t="shared" si="2"/>
        <v>5.8395565501230843E-3</v>
      </c>
      <c r="T31" s="217">
        <f t="shared" si="4"/>
        <v>0.86425583213784873</v>
      </c>
      <c r="W31" s="206" t="s">
        <v>118</v>
      </c>
      <c r="X31" s="215">
        <v>5.8395565501230843E-3</v>
      </c>
      <c r="Y31" s="217">
        <v>0.86425583213784873</v>
      </c>
    </row>
    <row r="32" spans="1:36" ht="45">
      <c r="A32" s="204" t="s">
        <v>183</v>
      </c>
      <c r="B32" s="205" t="s">
        <v>193</v>
      </c>
      <c r="C32" s="204"/>
      <c r="D32" s="206" t="s">
        <v>203</v>
      </c>
      <c r="E32" s="204" t="s">
        <v>125</v>
      </c>
      <c r="F32" s="202">
        <v>4</v>
      </c>
      <c r="G32" s="203">
        <v>624046.64</v>
      </c>
      <c r="H32" s="203">
        <f t="shared" si="0"/>
        <v>2496186.56</v>
      </c>
      <c r="I32" s="217">
        <f t="shared" si="3"/>
        <v>5.237975747724455E-3</v>
      </c>
      <c r="K32" s="216" t="s">
        <v>298</v>
      </c>
      <c r="L32" s="205" t="s">
        <v>314</v>
      </c>
      <c r="M32" s="204"/>
      <c r="N32" s="206" t="s">
        <v>285</v>
      </c>
      <c r="O32" s="204" t="s">
        <v>125</v>
      </c>
      <c r="P32" s="202">
        <v>20</v>
      </c>
      <c r="Q32" s="212">
        <v>137874.45000000001</v>
      </c>
      <c r="R32" s="203">
        <f t="shared" si="1"/>
        <v>2757489</v>
      </c>
      <c r="S32" s="215">
        <f t="shared" si="2"/>
        <v>5.7862904712606741E-3</v>
      </c>
      <c r="T32" s="217">
        <f t="shared" si="4"/>
        <v>0.8700421226091094</v>
      </c>
      <c r="W32" s="206" t="s">
        <v>285</v>
      </c>
      <c r="X32" s="215">
        <v>5.7862904712606741E-3</v>
      </c>
      <c r="Y32" s="217">
        <v>0.8700421226091094</v>
      </c>
    </row>
    <row r="33" spans="1:25" ht="22.5">
      <c r="A33" s="207" t="s">
        <v>184</v>
      </c>
      <c r="B33" s="208" t="s">
        <v>194</v>
      </c>
      <c r="C33" s="207"/>
      <c r="D33" s="206" t="s">
        <v>204</v>
      </c>
      <c r="E33" s="204" t="s">
        <v>125</v>
      </c>
      <c r="F33" s="202">
        <v>7</v>
      </c>
      <c r="G33" s="203">
        <v>428391.67000000004</v>
      </c>
      <c r="H33" s="203">
        <f t="shared" si="0"/>
        <v>2998741.6900000004</v>
      </c>
      <c r="I33" s="217">
        <f t="shared" si="3"/>
        <v>6.2925329771466474E-3</v>
      </c>
      <c r="K33" s="216" t="s">
        <v>233</v>
      </c>
      <c r="L33" s="205" t="s">
        <v>253</v>
      </c>
      <c r="M33" s="204"/>
      <c r="N33" s="206" t="s">
        <v>273</v>
      </c>
      <c r="O33" s="204" t="s">
        <v>125</v>
      </c>
      <c r="P33" s="202">
        <v>1</v>
      </c>
      <c r="Q33" s="212">
        <v>2725239.16</v>
      </c>
      <c r="R33" s="203">
        <f t="shared" si="1"/>
        <v>2725239.16</v>
      </c>
      <c r="S33" s="215">
        <f t="shared" si="2"/>
        <v>5.7186176929135326E-3</v>
      </c>
      <c r="T33" s="217">
        <f t="shared" si="4"/>
        <v>0.87576074030202289</v>
      </c>
      <c r="W33" s="206" t="s">
        <v>273</v>
      </c>
      <c r="X33" s="215">
        <v>5.7186176929135326E-3</v>
      </c>
      <c r="Y33" s="217">
        <v>0.87576074030202289</v>
      </c>
    </row>
    <row r="34" spans="1:25" ht="33.75">
      <c r="A34" s="204" t="s">
        <v>185</v>
      </c>
      <c r="B34" s="205" t="s">
        <v>195</v>
      </c>
      <c r="C34" s="204"/>
      <c r="D34" s="206" t="s">
        <v>205</v>
      </c>
      <c r="E34" s="204" t="s">
        <v>125</v>
      </c>
      <c r="F34" s="202">
        <v>11</v>
      </c>
      <c r="G34" s="203">
        <v>321547.45</v>
      </c>
      <c r="H34" s="203">
        <f t="shared" si="0"/>
        <v>3537021.95</v>
      </c>
      <c r="I34" s="217">
        <f t="shared" si="3"/>
        <v>7.4220555026420229E-3</v>
      </c>
      <c r="K34" s="218" t="s">
        <v>293</v>
      </c>
      <c r="L34" s="210" t="s">
        <v>309</v>
      </c>
      <c r="M34" s="209"/>
      <c r="N34" s="211" t="s">
        <v>276</v>
      </c>
      <c r="O34" s="204" t="s">
        <v>125</v>
      </c>
      <c r="P34" s="202">
        <v>16</v>
      </c>
      <c r="Q34" s="203">
        <v>167610.59</v>
      </c>
      <c r="R34" s="203">
        <f t="shared" si="1"/>
        <v>2681769.44</v>
      </c>
      <c r="S34" s="215">
        <f t="shared" si="2"/>
        <v>5.627401217843506E-3</v>
      </c>
      <c r="T34" s="217">
        <f t="shared" si="4"/>
        <v>0.88138814151986644</v>
      </c>
      <c r="W34" s="211" t="s">
        <v>276</v>
      </c>
      <c r="X34" s="215">
        <v>5.627401217843506E-3</v>
      </c>
      <c r="Y34" s="217">
        <v>0.88138814151986644</v>
      </c>
    </row>
    <row r="35" spans="1:25" ht="22.5">
      <c r="A35" s="209" t="s">
        <v>186</v>
      </c>
      <c r="B35" s="210" t="s">
        <v>196</v>
      </c>
      <c r="C35" s="209"/>
      <c r="D35" s="211" t="s">
        <v>206</v>
      </c>
      <c r="E35" s="209" t="s">
        <v>99</v>
      </c>
      <c r="F35" s="202">
        <v>8</v>
      </c>
      <c r="G35" s="203">
        <v>227028.34000000003</v>
      </c>
      <c r="H35" s="203">
        <f t="shared" ref="H35:H66" si="5">+F35*G35</f>
        <v>1816226.7200000002</v>
      </c>
      <c r="I35" s="217">
        <f t="shared" si="3"/>
        <v>3.8111540476081784E-3</v>
      </c>
      <c r="K35" s="229" t="s">
        <v>295</v>
      </c>
      <c r="L35" s="208" t="s">
        <v>311</v>
      </c>
      <c r="M35" s="207"/>
      <c r="N35" s="206" t="s">
        <v>278</v>
      </c>
      <c r="O35" s="204" t="s">
        <v>100</v>
      </c>
      <c r="P35" s="202">
        <v>190</v>
      </c>
      <c r="Q35" s="203">
        <v>13917.12</v>
      </c>
      <c r="R35" s="203">
        <f t="shared" ref="R35:R66" si="6">+P35*Q35</f>
        <v>2644252.8000000003</v>
      </c>
      <c r="S35" s="215">
        <f t="shared" ref="S35:S66" si="7">+R35/$H$81</f>
        <v>5.5486766330688385E-3</v>
      </c>
      <c r="T35" s="217">
        <f t="shared" si="4"/>
        <v>0.88693681815293524</v>
      </c>
      <c r="W35" s="206" t="s">
        <v>278</v>
      </c>
      <c r="X35" s="215">
        <v>5.5486766330688385E-3</v>
      </c>
      <c r="Y35" s="217">
        <v>0.88693681815293524</v>
      </c>
    </row>
    <row r="36" spans="1:25" ht="33.75">
      <c r="A36" s="204" t="s">
        <v>187</v>
      </c>
      <c r="B36" s="205" t="s">
        <v>197</v>
      </c>
      <c r="C36" s="204"/>
      <c r="D36" s="206" t="s">
        <v>207</v>
      </c>
      <c r="E36" s="204" t="s">
        <v>125</v>
      </c>
      <c r="F36" s="202">
        <v>10</v>
      </c>
      <c r="G36" s="212">
        <v>227028.34000000003</v>
      </c>
      <c r="H36" s="203">
        <f t="shared" si="5"/>
        <v>2270283.4000000004</v>
      </c>
      <c r="I36" s="217">
        <f t="shared" si="3"/>
        <v>4.7639425595102239E-3</v>
      </c>
      <c r="K36" s="229" t="s">
        <v>218</v>
      </c>
      <c r="L36" s="208" t="s">
        <v>239</v>
      </c>
      <c r="M36" s="207"/>
      <c r="N36" s="206" t="s">
        <v>259</v>
      </c>
      <c r="O36" s="204" t="s">
        <v>125</v>
      </c>
      <c r="P36" s="202">
        <v>2</v>
      </c>
      <c r="Q36" s="203">
        <v>1260486.22</v>
      </c>
      <c r="R36" s="203">
        <f t="shared" si="6"/>
        <v>2520972.44</v>
      </c>
      <c r="S36" s="215">
        <f t="shared" si="7"/>
        <v>5.2899862185788486E-3</v>
      </c>
      <c r="T36" s="217">
        <f t="shared" si="4"/>
        <v>0.89222680437151414</v>
      </c>
      <c r="W36" s="206" t="s">
        <v>259</v>
      </c>
      <c r="X36" s="215">
        <v>5.2899862185788486E-3</v>
      </c>
      <c r="Y36" s="217">
        <v>0.89222680437151414</v>
      </c>
    </row>
    <row r="37" spans="1:25" ht="22.5">
      <c r="A37" s="207" t="s">
        <v>188</v>
      </c>
      <c r="B37" s="208" t="s">
        <v>198</v>
      </c>
      <c r="C37" s="207"/>
      <c r="D37" s="206" t="s">
        <v>208</v>
      </c>
      <c r="E37" s="204" t="s">
        <v>99</v>
      </c>
      <c r="F37" s="202">
        <v>30</v>
      </c>
      <c r="G37" s="203">
        <v>155192.38</v>
      </c>
      <c r="H37" s="203">
        <f t="shared" si="5"/>
        <v>4655771.4000000004</v>
      </c>
      <c r="I37" s="217">
        <f t="shared" si="3"/>
        <v>9.7696294303215598E-3</v>
      </c>
      <c r="K37" s="216" t="s">
        <v>183</v>
      </c>
      <c r="L37" s="205" t="s">
        <v>193</v>
      </c>
      <c r="M37" s="204"/>
      <c r="N37" s="206" t="s">
        <v>203</v>
      </c>
      <c r="O37" s="204" t="s">
        <v>125</v>
      </c>
      <c r="P37" s="202">
        <v>4</v>
      </c>
      <c r="Q37" s="203">
        <v>624046.64</v>
      </c>
      <c r="R37" s="203">
        <f t="shared" si="6"/>
        <v>2496186.56</v>
      </c>
      <c r="S37" s="215">
        <f t="shared" si="7"/>
        <v>5.237975747724455E-3</v>
      </c>
      <c r="T37" s="217">
        <f t="shared" si="4"/>
        <v>0.89746478011923858</v>
      </c>
      <c r="W37" s="206" t="s">
        <v>203</v>
      </c>
      <c r="X37" s="215">
        <v>5.237975747724455E-3</v>
      </c>
      <c r="Y37" s="217">
        <v>0.89746478011923858</v>
      </c>
    </row>
    <row r="38" spans="1:25" ht="22.5">
      <c r="A38" s="204" t="s">
        <v>189</v>
      </c>
      <c r="B38" s="205" t="s">
        <v>199</v>
      </c>
      <c r="C38" s="204"/>
      <c r="D38" s="206" t="s">
        <v>209</v>
      </c>
      <c r="E38" s="204" t="s">
        <v>99</v>
      </c>
      <c r="F38" s="202">
        <v>10.4</v>
      </c>
      <c r="G38" s="203">
        <v>444363.64</v>
      </c>
      <c r="H38" s="203">
        <f t="shared" si="5"/>
        <v>4621381.8560000006</v>
      </c>
      <c r="I38" s="217">
        <f t="shared" si="3"/>
        <v>9.6974667160702258E-3</v>
      </c>
      <c r="K38" s="216" t="s">
        <v>110</v>
      </c>
      <c r="L38" s="205" t="s">
        <v>116</v>
      </c>
      <c r="M38" s="204"/>
      <c r="N38" s="206" t="s">
        <v>122</v>
      </c>
      <c r="O38" s="204" t="s">
        <v>125</v>
      </c>
      <c r="P38" s="202">
        <v>34</v>
      </c>
      <c r="Q38" s="212">
        <v>72365.3</v>
      </c>
      <c r="R38" s="203">
        <f t="shared" si="6"/>
        <v>2460420.2000000002</v>
      </c>
      <c r="S38" s="215">
        <f t="shared" si="7"/>
        <v>5.1629239349847934E-3</v>
      </c>
      <c r="T38" s="217">
        <f t="shared" si="4"/>
        <v>0.90262770405422332</v>
      </c>
      <c r="W38" s="206" t="s">
        <v>122</v>
      </c>
      <c r="X38" s="215">
        <v>5.1629239349847934E-3</v>
      </c>
      <c r="Y38" s="217">
        <v>0.90262770405422332</v>
      </c>
    </row>
    <row r="39" spans="1:25" ht="22.5">
      <c r="A39" s="209" t="s">
        <v>190</v>
      </c>
      <c r="B39" s="210" t="s">
        <v>200</v>
      </c>
      <c r="C39" s="209"/>
      <c r="D39" s="211" t="s">
        <v>210</v>
      </c>
      <c r="E39" s="209" t="s">
        <v>99</v>
      </c>
      <c r="F39" s="202">
        <v>1.2</v>
      </c>
      <c r="G39" s="203">
        <v>537197.64</v>
      </c>
      <c r="H39" s="203">
        <f t="shared" si="5"/>
        <v>644637.16799999995</v>
      </c>
      <c r="I39" s="217">
        <f t="shared" si="3"/>
        <v>1.3527009183423274E-3</v>
      </c>
      <c r="K39" s="216" t="s">
        <v>133</v>
      </c>
      <c r="L39" s="205" t="s">
        <v>153</v>
      </c>
      <c r="M39" s="204"/>
      <c r="N39" s="206" t="s">
        <v>138</v>
      </c>
      <c r="O39" s="204" t="s">
        <v>100</v>
      </c>
      <c r="P39" s="202">
        <v>110</v>
      </c>
      <c r="Q39" s="212">
        <v>21479.5</v>
      </c>
      <c r="R39" s="203">
        <f t="shared" si="6"/>
        <v>2362745</v>
      </c>
      <c r="S39" s="215">
        <f t="shared" si="7"/>
        <v>4.9579631612379233E-3</v>
      </c>
      <c r="T39" s="217">
        <f t="shared" si="4"/>
        <v>0.9075856672154613</v>
      </c>
      <c r="W39" s="206" t="s">
        <v>138</v>
      </c>
      <c r="X39" s="215">
        <v>4.9579631612379233E-3</v>
      </c>
      <c r="Y39" s="217">
        <v>0.9075856672154613</v>
      </c>
    </row>
    <row r="40" spans="1:25" ht="33.75">
      <c r="A40" s="204" t="s">
        <v>191</v>
      </c>
      <c r="B40" s="205" t="s">
        <v>201</v>
      </c>
      <c r="C40" s="204"/>
      <c r="D40" s="206" t="s">
        <v>211</v>
      </c>
      <c r="E40" s="204" t="s">
        <v>100</v>
      </c>
      <c r="F40" s="202">
        <v>26.867932158066903</v>
      </c>
      <c r="G40" s="212">
        <v>669557.45400000003</v>
      </c>
      <c r="H40" s="203">
        <f t="shared" si="5"/>
        <v>17989624.250000004</v>
      </c>
      <c r="I40" s="217">
        <f t="shared" si="3"/>
        <v>3.774926804035663E-2</v>
      </c>
      <c r="K40" s="229" t="s">
        <v>303</v>
      </c>
      <c r="L40" s="208" t="s">
        <v>319</v>
      </c>
      <c r="M40" s="207"/>
      <c r="N40" s="206" t="s">
        <v>288</v>
      </c>
      <c r="O40" s="204" t="s">
        <v>125</v>
      </c>
      <c r="P40" s="202">
        <v>1</v>
      </c>
      <c r="Q40" s="203">
        <v>2273714.8000000003</v>
      </c>
      <c r="R40" s="203">
        <f t="shared" si="6"/>
        <v>2273714.8000000003</v>
      </c>
      <c r="S40" s="215">
        <f t="shared" si="7"/>
        <v>4.7711429788493695E-3</v>
      </c>
      <c r="T40" s="217">
        <f t="shared" si="4"/>
        <v>0.9123568101943107</v>
      </c>
      <c r="W40" s="206" t="s">
        <v>288</v>
      </c>
      <c r="X40" s="215">
        <v>4.7711429788493695E-3</v>
      </c>
      <c r="Y40" s="217">
        <v>0.9123568101943107</v>
      </c>
    </row>
    <row r="41" spans="1:25" ht="22.5">
      <c r="A41" s="209" t="s">
        <v>192</v>
      </c>
      <c r="B41" s="210" t="s">
        <v>202</v>
      </c>
      <c r="C41" s="209"/>
      <c r="D41" s="211" t="s">
        <v>212</v>
      </c>
      <c r="E41" s="209" t="s">
        <v>100</v>
      </c>
      <c r="F41" s="202">
        <v>4.25</v>
      </c>
      <c r="G41" s="212">
        <v>258911.1</v>
      </c>
      <c r="H41" s="203">
        <f t="shared" si="5"/>
        <v>1100372.175</v>
      </c>
      <c r="I41" s="217">
        <f t="shared" si="3"/>
        <v>2.3090112167420732E-3</v>
      </c>
      <c r="K41" s="216" t="s">
        <v>187</v>
      </c>
      <c r="L41" s="205" t="s">
        <v>197</v>
      </c>
      <c r="M41" s="204"/>
      <c r="N41" s="206" t="s">
        <v>207</v>
      </c>
      <c r="O41" s="204" t="s">
        <v>125</v>
      </c>
      <c r="P41" s="202">
        <v>10</v>
      </c>
      <c r="Q41" s="212">
        <v>227028.34000000003</v>
      </c>
      <c r="R41" s="203">
        <f t="shared" si="6"/>
        <v>2270283.4000000004</v>
      </c>
      <c r="S41" s="215">
        <f t="shared" si="7"/>
        <v>4.7639425595102239E-3</v>
      </c>
      <c r="T41" s="217">
        <f t="shared" si="4"/>
        <v>0.91712075275382088</v>
      </c>
      <c r="W41" s="206" t="s">
        <v>207</v>
      </c>
      <c r="X41" s="215">
        <v>4.7639425595102239E-3</v>
      </c>
      <c r="Y41" s="217">
        <v>0.91712075275382088</v>
      </c>
    </row>
    <row r="42" spans="1:25" ht="33.75">
      <c r="A42" s="204" t="s">
        <v>213</v>
      </c>
      <c r="B42" s="205" t="s">
        <v>234</v>
      </c>
      <c r="C42" s="204"/>
      <c r="D42" s="206" t="s">
        <v>254</v>
      </c>
      <c r="E42" s="204" t="s">
        <v>125</v>
      </c>
      <c r="F42" s="202">
        <v>1</v>
      </c>
      <c r="G42" s="203">
        <v>503430.27</v>
      </c>
      <c r="H42" s="203">
        <f t="shared" si="5"/>
        <v>503430.27</v>
      </c>
      <c r="I42" s="217">
        <f t="shared" si="3"/>
        <v>1.0563936154396947E-3</v>
      </c>
      <c r="K42" s="230">
        <v>2.1</v>
      </c>
      <c r="L42" s="200" t="s">
        <v>104</v>
      </c>
      <c r="M42" s="199"/>
      <c r="N42" s="201" t="s">
        <v>102</v>
      </c>
      <c r="O42" s="199" t="s">
        <v>103</v>
      </c>
      <c r="P42" s="202">
        <v>56.47</v>
      </c>
      <c r="Q42" s="203">
        <v>39608.730000000003</v>
      </c>
      <c r="R42" s="203">
        <f t="shared" si="6"/>
        <v>2236704.9831000003</v>
      </c>
      <c r="S42" s="215">
        <f t="shared" si="7"/>
        <v>4.6934819071745336E-3</v>
      </c>
      <c r="T42" s="217">
        <f t="shared" si="4"/>
        <v>0.92181423466099544</v>
      </c>
      <c r="W42" s="201" t="s">
        <v>102</v>
      </c>
      <c r="X42" s="215">
        <v>4.6934819071745336E-3</v>
      </c>
      <c r="Y42" s="217">
        <v>0.92181423466099544</v>
      </c>
    </row>
    <row r="43" spans="1:25" ht="33.75">
      <c r="A43" s="207" t="s">
        <v>214</v>
      </c>
      <c r="B43" s="208" t="s">
        <v>235</v>
      </c>
      <c r="C43" s="207"/>
      <c r="D43" s="206" t="s">
        <v>255</v>
      </c>
      <c r="E43" s="204" t="s">
        <v>103</v>
      </c>
      <c r="F43" s="202">
        <v>6.4</v>
      </c>
      <c r="G43" s="203">
        <v>56510.37</v>
      </c>
      <c r="H43" s="203">
        <f t="shared" si="5"/>
        <v>361666.36800000002</v>
      </c>
      <c r="I43" s="217">
        <f t="shared" si="3"/>
        <v>7.5891750028154472E-4</v>
      </c>
      <c r="K43" s="216" t="s">
        <v>171</v>
      </c>
      <c r="L43" s="205" t="s">
        <v>161</v>
      </c>
      <c r="M43" s="204"/>
      <c r="N43" s="206" t="s">
        <v>166</v>
      </c>
      <c r="O43" s="204" t="s">
        <v>99</v>
      </c>
      <c r="P43" s="202">
        <v>4</v>
      </c>
      <c r="Q43" s="203">
        <v>552077.68000000005</v>
      </c>
      <c r="R43" s="203">
        <f t="shared" si="6"/>
        <v>2208310.7200000002</v>
      </c>
      <c r="S43" s="215">
        <f t="shared" si="7"/>
        <v>4.6338996372129859E-3</v>
      </c>
      <c r="T43" s="217">
        <f t="shared" si="4"/>
        <v>0.92644813429820838</v>
      </c>
      <c r="W43" s="206" t="s">
        <v>166</v>
      </c>
      <c r="X43" s="215">
        <v>4.6338996372129859E-3</v>
      </c>
      <c r="Y43" s="217">
        <v>0.92644813429820838</v>
      </c>
    </row>
    <row r="44" spans="1:25" ht="33.75">
      <c r="A44" s="204" t="s">
        <v>215</v>
      </c>
      <c r="B44" s="205" t="s">
        <v>236</v>
      </c>
      <c r="C44" s="204"/>
      <c r="D44" s="206" t="s">
        <v>256</v>
      </c>
      <c r="E44" s="204" t="s">
        <v>100</v>
      </c>
      <c r="F44" s="202">
        <v>58</v>
      </c>
      <c r="G44" s="203">
        <v>26901.91</v>
      </c>
      <c r="H44" s="203">
        <f t="shared" si="5"/>
        <v>1560310.78</v>
      </c>
      <c r="I44" s="217">
        <f t="shared" si="3"/>
        <v>3.2741423079182944E-3</v>
      </c>
      <c r="K44" s="216" t="s">
        <v>217</v>
      </c>
      <c r="L44" s="205" t="s">
        <v>238</v>
      </c>
      <c r="M44" s="204"/>
      <c r="N44" s="206" t="s">
        <v>258</v>
      </c>
      <c r="O44" s="204" t="s">
        <v>99</v>
      </c>
      <c r="P44" s="202">
        <v>4</v>
      </c>
      <c r="Q44" s="212">
        <v>530284.30000000005</v>
      </c>
      <c r="R44" s="203">
        <f t="shared" si="6"/>
        <v>2121137.2000000002</v>
      </c>
      <c r="S44" s="215">
        <f t="shared" si="7"/>
        <v>4.4509754956761557E-3</v>
      </c>
      <c r="T44" s="217">
        <f t="shared" si="4"/>
        <v>0.93089910979388457</v>
      </c>
      <c r="W44" s="206" t="s">
        <v>258</v>
      </c>
      <c r="X44" s="215">
        <v>4.4509754956761557E-3</v>
      </c>
      <c r="Y44" s="217">
        <v>0.93089910979388457</v>
      </c>
    </row>
    <row r="45" spans="1:25" ht="22.5">
      <c r="A45" s="209" t="s">
        <v>216</v>
      </c>
      <c r="B45" s="210" t="s">
        <v>237</v>
      </c>
      <c r="C45" s="209"/>
      <c r="D45" s="211" t="s">
        <v>257</v>
      </c>
      <c r="E45" s="204" t="s">
        <v>125</v>
      </c>
      <c r="F45" s="202">
        <v>8</v>
      </c>
      <c r="G45" s="203">
        <v>9538.76</v>
      </c>
      <c r="H45" s="203">
        <f t="shared" si="5"/>
        <v>76310.080000000002</v>
      </c>
      <c r="I45" s="217">
        <f t="shared" si="3"/>
        <v>1.6012839534995053E-4</v>
      </c>
      <c r="K45" s="230">
        <v>1.1000000000000001</v>
      </c>
      <c r="L45" s="200" t="s">
        <v>93</v>
      </c>
      <c r="M45" s="199"/>
      <c r="N45" s="201" t="s">
        <v>98</v>
      </c>
      <c r="O45" s="199" t="s">
        <v>99</v>
      </c>
      <c r="P45" s="202">
        <v>227</v>
      </c>
      <c r="Q45" s="203">
        <v>8835.19</v>
      </c>
      <c r="R45" s="203">
        <f t="shared" si="6"/>
        <v>2005588.1300000001</v>
      </c>
      <c r="S45" s="215">
        <f t="shared" si="7"/>
        <v>4.2085083515809177E-3</v>
      </c>
      <c r="T45" s="217">
        <f t="shared" si="4"/>
        <v>0.9351076181454655</v>
      </c>
      <c r="W45" s="201" t="s">
        <v>98</v>
      </c>
      <c r="X45" s="215">
        <v>4.2085083515809177E-3</v>
      </c>
      <c r="Y45" s="217">
        <v>0.9351076181454655</v>
      </c>
    </row>
    <row r="46" spans="1:25" ht="33.75">
      <c r="A46" s="204" t="s">
        <v>217</v>
      </c>
      <c r="B46" s="205" t="s">
        <v>238</v>
      </c>
      <c r="C46" s="204"/>
      <c r="D46" s="206" t="s">
        <v>258</v>
      </c>
      <c r="E46" s="204" t="s">
        <v>99</v>
      </c>
      <c r="F46" s="202">
        <v>4</v>
      </c>
      <c r="G46" s="212">
        <v>530284.30000000005</v>
      </c>
      <c r="H46" s="203">
        <f t="shared" si="5"/>
        <v>2121137.2000000002</v>
      </c>
      <c r="I46" s="217">
        <f t="shared" si="3"/>
        <v>4.4509754956761557E-3</v>
      </c>
      <c r="K46" s="216" t="s">
        <v>294</v>
      </c>
      <c r="L46" s="205" t="s">
        <v>310</v>
      </c>
      <c r="M46" s="204"/>
      <c r="N46" s="206" t="s">
        <v>277</v>
      </c>
      <c r="O46" s="204" t="s">
        <v>100</v>
      </c>
      <c r="P46" s="202">
        <v>365</v>
      </c>
      <c r="Q46" s="212">
        <v>5226.9000000000005</v>
      </c>
      <c r="R46" s="203">
        <f t="shared" si="6"/>
        <v>1907818.5000000002</v>
      </c>
      <c r="S46" s="215">
        <f t="shared" si="7"/>
        <v>4.003349426759212E-3</v>
      </c>
      <c r="T46" s="217">
        <f t="shared" si="4"/>
        <v>0.93911096757222468</v>
      </c>
      <c r="W46" s="206" t="s">
        <v>277</v>
      </c>
      <c r="X46" s="215">
        <v>4.003349426759212E-3</v>
      </c>
      <c r="Y46" s="217">
        <v>0.93911096757222468</v>
      </c>
    </row>
    <row r="47" spans="1:25" ht="33.75">
      <c r="A47" s="207" t="s">
        <v>218</v>
      </c>
      <c r="B47" s="208" t="s">
        <v>239</v>
      </c>
      <c r="C47" s="207"/>
      <c r="D47" s="206" t="s">
        <v>259</v>
      </c>
      <c r="E47" s="204" t="s">
        <v>125</v>
      </c>
      <c r="F47" s="202">
        <v>2</v>
      </c>
      <c r="G47" s="203">
        <v>1260486.22</v>
      </c>
      <c r="H47" s="203">
        <f t="shared" si="5"/>
        <v>2520972.44</v>
      </c>
      <c r="I47" s="217">
        <f t="shared" si="3"/>
        <v>5.2899862185788486E-3</v>
      </c>
      <c r="K47" s="216" t="s">
        <v>302</v>
      </c>
      <c r="L47" s="205" t="s">
        <v>318</v>
      </c>
      <c r="M47" s="204"/>
      <c r="N47" s="206" t="s">
        <v>281</v>
      </c>
      <c r="O47" s="204" t="s">
        <v>125</v>
      </c>
      <c r="P47" s="202">
        <v>1</v>
      </c>
      <c r="Q47" s="212">
        <v>1822147.8800000001</v>
      </c>
      <c r="R47" s="203">
        <f t="shared" si="6"/>
        <v>1822147.8800000001</v>
      </c>
      <c r="S47" s="215">
        <f t="shared" si="7"/>
        <v>3.8235789572585196E-3</v>
      </c>
      <c r="T47" s="217">
        <f t="shared" si="4"/>
        <v>0.94293454652948316</v>
      </c>
      <c r="W47" s="206" t="s">
        <v>281</v>
      </c>
      <c r="X47" s="215">
        <v>3.8235789572585196E-3</v>
      </c>
      <c r="Y47" s="217">
        <v>0.94293454652948316</v>
      </c>
    </row>
    <row r="48" spans="1:25" ht="22.5">
      <c r="A48" s="204" t="s">
        <v>219</v>
      </c>
      <c r="B48" s="205" t="s">
        <v>240</v>
      </c>
      <c r="C48" s="204"/>
      <c r="D48" s="206" t="s">
        <v>260</v>
      </c>
      <c r="E48" s="204" t="s">
        <v>125</v>
      </c>
      <c r="F48" s="202">
        <v>1</v>
      </c>
      <c r="G48" s="203">
        <v>4497927</v>
      </c>
      <c r="H48" s="203">
        <f t="shared" si="5"/>
        <v>4497927</v>
      </c>
      <c r="I48" s="217">
        <f t="shared" si="3"/>
        <v>9.4384101407208182E-3</v>
      </c>
      <c r="K48" s="218" t="s">
        <v>186</v>
      </c>
      <c r="L48" s="210" t="s">
        <v>196</v>
      </c>
      <c r="M48" s="209"/>
      <c r="N48" s="211" t="s">
        <v>206</v>
      </c>
      <c r="O48" s="209" t="s">
        <v>99</v>
      </c>
      <c r="P48" s="202">
        <v>8</v>
      </c>
      <c r="Q48" s="203">
        <v>227028.34000000003</v>
      </c>
      <c r="R48" s="203">
        <f t="shared" si="6"/>
        <v>1816226.7200000002</v>
      </c>
      <c r="S48" s="215">
        <f t="shared" si="7"/>
        <v>3.8111540476081784E-3</v>
      </c>
      <c r="T48" s="217">
        <f t="shared" si="4"/>
        <v>0.9467457005770914</v>
      </c>
      <c r="W48" s="211" t="s">
        <v>206</v>
      </c>
      <c r="X48" s="215">
        <v>3.8111540476081784E-3</v>
      </c>
      <c r="Y48" s="217">
        <v>0.9467457005770914</v>
      </c>
    </row>
    <row r="49" spans="1:25" ht="33.75">
      <c r="A49" s="209" t="s">
        <v>220</v>
      </c>
      <c r="B49" s="210" t="s">
        <v>241</v>
      </c>
      <c r="C49" s="209"/>
      <c r="D49" s="211" t="s">
        <v>272</v>
      </c>
      <c r="E49" s="204" t="s">
        <v>125</v>
      </c>
      <c r="F49" s="202">
        <v>1</v>
      </c>
      <c r="G49" s="203">
        <v>337402.38</v>
      </c>
      <c r="H49" s="203">
        <f t="shared" si="5"/>
        <v>337402.38</v>
      </c>
      <c r="I49" s="217">
        <f t="shared" si="3"/>
        <v>7.0800216297315169E-4</v>
      </c>
      <c r="K49" s="218" t="s">
        <v>301</v>
      </c>
      <c r="L49" s="210" t="s">
        <v>317</v>
      </c>
      <c r="M49" s="209"/>
      <c r="N49" s="211" t="s">
        <v>287</v>
      </c>
      <c r="O49" s="204" t="s">
        <v>125</v>
      </c>
      <c r="P49" s="202">
        <v>32</v>
      </c>
      <c r="Q49" s="203">
        <v>54109.72</v>
      </c>
      <c r="R49" s="203">
        <f t="shared" si="6"/>
        <v>1731511.04</v>
      </c>
      <c r="S49" s="215">
        <f t="shared" si="7"/>
        <v>3.6333874157375278E-3</v>
      </c>
      <c r="T49" s="217">
        <f t="shared" si="4"/>
        <v>0.95037908799282889</v>
      </c>
      <c r="W49" s="211" t="s">
        <v>287</v>
      </c>
      <c r="X49" s="215">
        <v>3.6333874157375278E-3</v>
      </c>
      <c r="Y49" s="217">
        <v>0.95037908799282889</v>
      </c>
    </row>
    <row r="50" spans="1:25" ht="33.75">
      <c r="A50" s="204" t="s">
        <v>221</v>
      </c>
      <c r="B50" s="205" t="s">
        <v>242</v>
      </c>
      <c r="C50" s="204"/>
      <c r="D50" s="206" t="s">
        <v>261</v>
      </c>
      <c r="E50" s="204" t="s">
        <v>125</v>
      </c>
      <c r="F50" s="202">
        <v>1</v>
      </c>
      <c r="G50" s="212">
        <v>1670150.1600000001</v>
      </c>
      <c r="H50" s="203">
        <f t="shared" si="5"/>
        <v>1670150.1600000001</v>
      </c>
      <c r="I50" s="217">
        <f t="shared" si="3"/>
        <v>3.5046282891364176E-3</v>
      </c>
      <c r="K50" s="216" t="s">
        <v>221</v>
      </c>
      <c r="L50" s="205" t="s">
        <v>242</v>
      </c>
      <c r="M50" s="204"/>
      <c r="N50" s="206" t="s">
        <v>261</v>
      </c>
      <c r="O50" s="204" t="s">
        <v>125</v>
      </c>
      <c r="P50" s="202">
        <v>1</v>
      </c>
      <c r="Q50" s="212">
        <v>1670150.1600000001</v>
      </c>
      <c r="R50" s="203">
        <f t="shared" si="6"/>
        <v>1670150.1600000001</v>
      </c>
      <c r="S50" s="215">
        <f t="shared" si="7"/>
        <v>3.5046282891364176E-3</v>
      </c>
      <c r="T50" s="217">
        <f t="shared" si="4"/>
        <v>0.95388371628196533</v>
      </c>
      <c r="W50" s="206" t="s">
        <v>261</v>
      </c>
      <c r="X50" s="215">
        <v>3.5046282891364176E-3</v>
      </c>
      <c r="Y50" s="217">
        <v>0.95388371628196533</v>
      </c>
    </row>
    <row r="51" spans="1:25" ht="33.75">
      <c r="A51" s="207" t="s">
        <v>222</v>
      </c>
      <c r="B51" s="208" t="s">
        <v>243</v>
      </c>
      <c r="C51" s="207"/>
      <c r="D51" s="206" t="s">
        <v>262</v>
      </c>
      <c r="E51" s="204" t="s">
        <v>125</v>
      </c>
      <c r="F51" s="202">
        <v>16</v>
      </c>
      <c r="G51" s="203">
        <v>35120.485400000005</v>
      </c>
      <c r="H51" s="203">
        <f t="shared" si="5"/>
        <v>561927.76640000008</v>
      </c>
      <c r="I51" s="217">
        <f t="shared" si="3"/>
        <v>1.1791442432797063E-3</v>
      </c>
      <c r="K51" s="216" t="s">
        <v>229</v>
      </c>
      <c r="L51" s="205" t="s">
        <v>250</v>
      </c>
      <c r="M51" s="204"/>
      <c r="N51" s="206" t="s">
        <v>269</v>
      </c>
      <c r="O51" s="204" t="s">
        <v>100</v>
      </c>
      <c r="P51" s="202">
        <v>22</v>
      </c>
      <c r="Q51" s="212">
        <v>73405.36</v>
      </c>
      <c r="R51" s="203">
        <f t="shared" si="6"/>
        <v>1614917.92</v>
      </c>
      <c r="S51" s="215">
        <f t="shared" si="7"/>
        <v>3.3887294463782473E-3</v>
      </c>
      <c r="T51" s="217">
        <f t="shared" si="4"/>
        <v>0.95727244572834358</v>
      </c>
      <c r="W51" s="206" t="s">
        <v>269</v>
      </c>
      <c r="X51" s="215">
        <v>3.3887294463782473E-3</v>
      </c>
      <c r="Y51" s="217">
        <v>0.95727244572834358</v>
      </c>
    </row>
    <row r="52" spans="1:25" ht="33.75">
      <c r="A52" s="204" t="s">
        <v>223</v>
      </c>
      <c r="B52" s="205" t="s">
        <v>244</v>
      </c>
      <c r="C52" s="204"/>
      <c r="D52" s="206" t="s">
        <v>263</v>
      </c>
      <c r="E52" s="204" t="s">
        <v>125</v>
      </c>
      <c r="F52" s="202">
        <v>2</v>
      </c>
      <c r="G52" s="203">
        <v>80385.2</v>
      </c>
      <c r="H52" s="203">
        <f t="shared" si="5"/>
        <v>160770.4</v>
      </c>
      <c r="I52" s="217">
        <f t="shared" si="3"/>
        <v>3.3735918206047858E-4</v>
      </c>
      <c r="K52" s="216" t="s">
        <v>215</v>
      </c>
      <c r="L52" s="205" t="s">
        <v>236</v>
      </c>
      <c r="M52" s="204"/>
      <c r="N52" s="206" t="s">
        <v>256</v>
      </c>
      <c r="O52" s="204" t="s">
        <v>100</v>
      </c>
      <c r="P52" s="202">
        <v>58</v>
      </c>
      <c r="Q52" s="203">
        <v>26901.91</v>
      </c>
      <c r="R52" s="203">
        <f t="shared" si="6"/>
        <v>1560310.78</v>
      </c>
      <c r="S52" s="215">
        <f t="shared" si="7"/>
        <v>3.2741423079182944E-3</v>
      </c>
      <c r="T52" s="217">
        <f t="shared" si="4"/>
        <v>0.96054658803626192</v>
      </c>
      <c r="W52" s="206" t="s">
        <v>256</v>
      </c>
      <c r="X52" s="215">
        <v>3.2741423079182944E-3</v>
      </c>
      <c r="Y52" s="217">
        <v>0.96054658803626192</v>
      </c>
    </row>
    <row r="53" spans="1:25" ht="33.75">
      <c r="A53" s="209" t="s">
        <v>224</v>
      </c>
      <c r="B53" s="210" t="s">
        <v>245</v>
      </c>
      <c r="C53" s="209"/>
      <c r="D53" s="211" t="s">
        <v>264</v>
      </c>
      <c r="E53" s="204" t="s">
        <v>125</v>
      </c>
      <c r="F53" s="202">
        <v>3</v>
      </c>
      <c r="G53" s="203">
        <v>156945.32</v>
      </c>
      <c r="H53" s="203">
        <f t="shared" si="5"/>
        <v>470835.96</v>
      </c>
      <c r="I53" s="217">
        <f t="shared" si="3"/>
        <v>9.8799800429842937E-4</v>
      </c>
      <c r="K53" s="218" t="s">
        <v>232</v>
      </c>
      <c r="L53" s="210" t="s">
        <v>252</v>
      </c>
      <c r="M53" s="209"/>
      <c r="N53" s="211" t="s">
        <v>271</v>
      </c>
      <c r="O53" s="209" t="s">
        <v>100</v>
      </c>
      <c r="P53" s="202">
        <v>15</v>
      </c>
      <c r="Q53" s="203">
        <v>98987.91</v>
      </c>
      <c r="R53" s="203">
        <f t="shared" si="6"/>
        <v>1484818.6500000001</v>
      </c>
      <c r="S53" s="215">
        <f t="shared" si="7"/>
        <v>3.1157302915968614E-3</v>
      </c>
      <c r="T53" s="217">
        <f t="shared" si="4"/>
        <v>0.96366231832785876</v>
      </c>
      <c r="W53" s="211" t="s">
        <v>271</v>
      </c>
      <c r="X53" s="215">
        <v>3.1157302915968614E-3</v>
      </c>
      <c r="Y53" s="217">
        <v>0.96366231832785876</v>
      </c>
    </row>
    <row r="54" spans="1:25" ht="33.75">
      <c r="A54" s="204" t="s">
        <v>225</v>
      </c>
      <c r="B54" s="205" t="s">
        <v>246</v>
      </c>
      <c r="C54" s="204"/>
      <c r="D54" s="206" t="s">
        <v>265</v>
      </c>
      <c r="E54" s="204" t="s">
        <v>125</v>
      </c>
      <c r="F54" s="202">
        <v>5</v>
      </c>
      <c r="G54" s="212">
        <v>187790.68000000002</v>
      </c>
      <c r="H54" s="203">
        <f t="shared" si="5"/>
        <v>938953.40000000014</v>
      </c>
      <c r="I54" s="217">
        <f t="shared" si="3"/>
        <v>1.9702914903297212E-3</v>
      </c>
      <c r="K54" s="216" t="s">
        <v>173</v>
      </c>
      <c r="L54" s="205" t="s">
        <v>163</v>
      </c>
      <c r="M54" s="204"/>
      <c r="N54" s="206" t="s">
        <v>168</v>
      </c>
      <c r="O54" s="204" t="s">
        <v>103</v>
      </c>
      <c r="P54" s="202">
        <v>2</v>
      </c>
      <c r="Q54" s="203">
        <v>733405.89</v>
      </c>
      <c r="R54" s="203">
        <f t="shared" si="6"/>
        <v>1466811.78</v>
      </c>
      <c r="S54" s="215">
        <f t="shared" si="7"/>
        <v>3.0779448352275958E-3</v>
      </c>
      <c r="T54" s="217">
        <f t="shared" si="4"/>
        <v>0.96674026316308637</v>
      </c>
      <c r="W54" s="206" t="s">
        <v>168</v>
      </c>
      <c r="X54" s="215">
        <v>3.0779448352275958E-3</v>
      </c>
      <c r="Y54" s="217">
        <v>0.96674026316308637</v>
      </c>
    </row>
    <row r="55" spans="1:25" ht="33.75">
      <c r="A55" s="207" t="s">
        <v>226</v>
      </c>
      <c r="B55" s="208" t="s">
        <v>247</v>
      </c>
      <c r="C55" s="207"/>
      <c r="D55" s="206" t="s">
        <v>266</v>
      </c>
      <c r="E55" s="204" t="s">
        <v>125</v>
      </c>
      <c r="F55" s="202">
        <v>1</v>
      </c>
      <c r="G55" s="203">
        <v>198666.09</v>
      </c>
      <c r="H55" s="203">
        <f t="shared" si="5"/>
        <v>198666.09</v>
      </c>
      <c r="I55" s="217">
        <f t="shared" si="3"/>
        <v>4.1687916199470437E-4</v>
      </c>
      <c r="K55" s="216" t="s">
        <v>304</v>
      </c>
      <c r="L55" s="205" t="s">
        <v>320</v>
      </c>
      <c r="M55" s="204"/>
      <c r="N55" s="206" t="s">
        <v>282</v>
      </c>
      <c r="O55" s="204" t="s">
        <v>125</v>
      </c>
      <c r="P55" s="202">
        <v>5</v>
      </c>
      <c r="Q55" s="203">
        <v>250522.79</v>
      </c>
      <c r="R55" s="203">
        <f t="shared" si="6"/>
        <v>1252613.95</v>
      </c>
      <c r="S55" s="215">
        <f t="shared" si="7"/>
        <v>2.6284740077125216E-3</v>
      </c>
      <c r="T55" s="217">
        <f t="shared" si="4"/>
        <v>0.96936873717079886</v>
      </c>
      <c r="W55" s="206" t="s">
        <v>282</v>
      </c>
      <c r="X55" s="215">
        <v>2.6284740077125216E-3</v>
      </c>
      <c r="Y55" s="217">
        <v>0.96936873717079886</v>
      </c>
    </row>
    <row r="56" spans="1:25" ht="33.75">
      <c r="A56" s="204" t="s">
        <v>227</v>
      </c>
      <c r="B56" s="205" t="s">
        <v>248</v>
      </c>
      <c r="C56" s="204"/>
      <c r="D56" s="206" t="s">
        <v>267</v>
      </c>
      <c r="E56" s="204" t="s">
        <v>125</v>
      </c>
      <c r="F56" s="202">
        <v>3</v>
      </c>
      <c r="G56" s="203">
        <v>155781.57</v>
      </c>
      <c r="H56" s="203">
        <f t="shared" si="5"/>
        <v>467344.71</v>
      </c>
      <c r="I56" s="217">
        <f t="shared" si="3"/>
        <v>9.8067199624987905E-4</v>
      </c>
      <c r="K56" s="218" t="s">
        <v>192</v>
      </c>
      <c r="L56" s="210" t="s">
        <v>202</v>
      </c>
      <c r="M56" s="209"/>
      <c r="N56" s="211" t="s">
        <v>212</v>
      </c>
      <c r="O56" s="209" t="s">
        <v>100</v>
      </c>
      <c r="P56" s="202">
        <v>4.25</v>
      </c>
      <c r="Q56" s="212">
        <v>258911.1</v>
      </c>
      <c r="R56" s="203">
        <f t="shared" si="6"/>
        <v>1100372.175</v>
      </c>
      <c r="S56" s="215">
        <f t="shared" si="7"/>
        <v>2.3090112167420732E-3</v>
      </c>
      <c r="T56" s="217">
        <f t="shared" si="4"/>
        <v>0.97167774838754095</v>
      </c>
      <c r="W56" s="211" t="s">
        <v>212</v>
      </c>
      <c r="X56" s="215">
        <v>2.3090112167420732E-3</v>
      </c>
      <c r="Y56" s="217">
        <v>0.97167774838754095</v>
      </c>
    </row>
    <row r="57" spans="1:25" ht="33.75">
      <c r="A57" s="209" t="s">
        <v>228</v>
      </c>
      <c r="B57" s="210" t="s">
        <v>249</v>
      </c>
      <c r="C57" s="209"/>
      <c r="D57" s="211" t="s">
        <v>268</v>
      </c>
      <c r="E57" s="209" t="s">
        <v>100</v>
      </c>
      <c r="F57" s="202">
        <v>15</v>
      </c>
      <c r="G57" s="203">
        <v>53899.58</v>
      </c>
      <c r="H57" s="203">
        <f t="shared" si="5"/>
        <v>808493.70000000007</v>
      </c>
      <c r="I57" s="217">
        <f t="shared" si="3"/>
        <v>1.6965360124317037E-3</v>
      </c>
      <c r="K57" s="218" t="s">
        <v>297</v>
      </c>
      <c r="L57" s="210" t="s">
        <v>313</v>
      </c>
      <c r="M57" s="209"/>
      <c r="N57" s="211" t="s">
        <v>279</v>
      </c>
      <c r="O57" s="204" t="s">
        <v>125</v>
      </c>
      <c r="P57" s="202">
        <v>5</v>
      </c>
      <c r="Q57" s="203">
        <v>199937.57</v>
      </c>
      <c r="R57" s="203">
        <f t="shared" si="6"/>
        <v>999687.85000000009</v>
      </c>
      <c r="S57" s="215">
        <f t="shared" si="7"/>
        <v>2.0977361217724062E-3</v>
      </c>
      <c r="T57" s="217">
        <f t="shared" si="4"/>
        <v>0.97377548450931339</v>
      </c>
      <c r="W57" s="211" t="s">
        <v>279</v>
      </c>
      <c r="X57" s="215">
        <v>2.0977361217724062E-3</v>
      </c>
      <c r="Y57" s="217">
        <v>0.97377548450931339</v>
      </c>
    </row>
    <row r="58" spans="1:25" ht="33.75">
      <c r="A58" s="204" t="s">
        <v>229</v>
      </c>
      <c r="B58" s="205" t="s">
        <v>250</v>
      </c>
      <c r="C58" s="204"/>
      <c r="D58" s="206" t="s">
        <v>269</v>
      </c>
      <c r="E58" s="204" t="s">
        <v>100</v>
      </c>
      <c r="F58" s="202">
        <v>22</v>
      </c>
      <c r="G58" s="212">
        <v>73405.36</v>
      </c>
      <c r="H58" s="203">
        <f t="shared" si="5"/>
        <v>1614917.92</v>
      </c>
      <c r="I58" s="217">
        <f t="shared" si="3"/>
        <v>3.3887294463782473E-3</v>
      </c>
      <c r="K58" s="216" t="s">
        <v>225</v>
      </c>
      <c r="L58" s="205" t="s">
        <v>246</v>
      </c>
      <c r="M58" s="204"/>
      <c r="N58" s="206" t="s">
        <v>265</v>
      </c>
      <c r="O58" s="204" t="s">
        <v>125</v>
      </c>
      <c r="P58" s="202">
        <v>5</v>
      </c>
      <c r="Q58" s="212">
        <v>187790.68000000002</v>
      </c>
      <c r="R58" s="203">
        <f t="shared" si="6"/>
        <v>938953.40000000014</v>
      </c>
      <c r="S58" s="215">
        <f t="shared" si="7"/>
        <v>1.9702914903297212E-3</v>
      </c>
      <c r="T58" s="217">
        <f t="shared" si="4"/>
        <v>0.97574577599964307</v>
      </c>
      <c r="W58" s="206" t="s">
        <v>265</v>
      </c>
      <c r="X58" s="215">
        <v>1.9702914903297212E-3</v>
      </c>
      <c r="Y58" s="217">
        <v>0.97574577599964307</v>
      </c>
    </row>
    <row r="59" spans="1:25" ht="22.5">
      <c r="A59" s="207" t="s">
        <v>230</v>
      </c>
      <c r="B59" s="208" t="s">
        <v>251</v>
      </c>
      <c r="C59" s="207"/>
      <c r="D59" s="206" t="s">
        <v>270</v>
      </c>
      <c r="E59" s="204" t="s">
        <v>125</v>
      </c>
      <c r="F59" s="202">
        <v>1</v>
      </c>
      <c r="G59" s="203">
        <v>838291.02</v>
      </c>
      <c r="H59" s="203">
        <f t="shared" si="5"/>
        <v>838291.02</v>
      </c>
      <c r="I59" s="217">
        <f t="shared" si="3"/>
        <v>1.7590624445535017E-3</v>
      </c>
      <c r="K59" s="229" t="s">
        <v>230</v>
      </c>
      <c r="L59" s="208" t="s">
        <v>251</v>
      </c>
      <c r="M59" s="207"/>
      <c r="N59" s="206" t="s">
        <v>270</v>
      </c>
      <c r="O59" s="204" t="s">
        <v>125</v>
      </c>
      <c r="P59" s="202">
        <v>1</v>
      </c>
      <c r="Q59" s="203">
        <v>838291.02</v>
      </c>
      <c r="R59" s="203">
        <f t="shared" si="6"/>
        <v>838291.02</v>
      </c>
      <c r="S59" s="215">
        <f t="shared" si="7"/>
        <v>1.7590624445535017E-3</v>
      </c>
      <c r="T59" s="217">
        <f t="shared" si="4"/>
        <v>0.97750483844419656</v>
      </c>
      <c r="W59" s="206" t="s">
        <v>270</v>
      </c>
      <c r="X59" s="215">
        <v>1.7590624445535017E-3</v>
      </c>
      <c r="Y59" s="217">
        <v>0.97750483844419656</v>
      </c>
    </row>
    <row r="60" spans="1:25" ht="22.5">
      <c r="A60" s="204" t="s">
        <v>231</v>
      </c>
      <c r="B60" s="205" t="s">
        <v>235</v>
      </c>
      <c r="C60" s="204"/>
      <c r="D60" s="206" t="s">
        <v>255</v>
      </c>
      <c r="E60" s="204" t="s">
        <v>103</v>
      </c>
      <c r="F60" s="202">
        <v>4.5</v>
      </c>
      <c r="G60" s="203">
        <v>56510.37</v>
      </c>
      <c r="H60" s="203">
        <f t="shared" si="5"/>
        <v>254296.66500000001</v>
      </c>
      <c r="I60" s="217">
        <f t="shared" si="3"/>
        <v>5.3361386738546104E-4</v>
      </c>
      <c r="K60" s="216" t="s">
        <v>174</v>
      </c>
      <c r="L60" s="205" t="s">
        <v>176</v>
      </c>
      <c r="M60" s="204"/>
      <c r="N60" s="206" t="s">
        <v>178</v>
      </c>
      <c r="O60" s="204" t="s">
        <v>99</v>
      </c>
      <c r="P60" s="202">
        <v>4</v>
      </c>
      <c r="Q60" s="203">
        <v>202821.01</v>
      </c>
      <c r="R60" s="203">
        <f t="shared" si="6"/>
        <v>811284.04</v>
      </c>
      <c r="S60" s="215">
        <f t="shared" si="7"/>
        <v>1.7023912371501259E-3</v>
      </c>
      <c r="T60" s="217">
        <f t="shared" si="4"/>
        <v>0.97920722968134666</v>
      </c>
      <c r="W60" s="206" t="s">
        <v>178</v>
      </c>
      <c r="X60" s="215">
        <v>1.7023912371501259E-3</v>
      </c>
      <c r="Y60" s="217">
        <v>0.97920722968134666</v>
      </c>
    </row>
    <row r="61" spans="1:25" ht="33.75">
      <c r="A61" s="209" t="s">
        <v>232</v>
      </c>
      <c r="B61" s="210" t="s">
        <v>252</v>
      </c>
      <c r="C61" s="209"/>
      <c r="D61" s="211" t="s">
        <v>271</v>
      </c>
      <c r="E61" s="209" t="s">
        <v>100</v>
      </c>
      <c r="F61" s="202">
        <v>15</v>
      </c>
      <c r="G61" s="203">
        <v>98987.91</v>
      </c>
      <c r="H61" s="203">
        <f t="shared" si="5"/>
        <v>1484818.6500000001</v>
      </c>
      <c r="I61" s="217">
        <f t="shared" si="3"/>
        <v>3.1157302915968614E-3</v>
      </c>
      <c r="K61" s="218" t="s">
        <v>228</v>
      </c>
      <c r="L61" s="210" t="s">
        <v>249</v>
      </c>
      <c r="M61" s="209"/>
      <c r="N61" s="211" t="s">
        <v>268</v>
      </c>
      <c r="O61" s="209" t="s">
        <v>100</v>
      </c>
      <c r="P61" s="202">
        <v>15</v>
      </c>
      <c r="Q61" s="203">
        <v>53899.58</v>
      </c>
      <c r="R61" s="203">
        <f t="shared" si="6"/>
        <v>808493.70000000007</v>
      </c>
      <c r="S61" s="215">
        <f t="shared" si="7"/>
        <v>1.6965360124317037E-3</v>
      </c>
      <c r="T61" s="217">
        <f t="shared" si="4"/>
        <v>0.98090376569377835</v>
      </c>
      <c r="W61" s="211" t="s">
        <v>268</v>
      </c>
      <c r="X61" s="215">
        <v>1.6965360124317037E-3</v>
      </c>
      <c r="Y61" s="217">
        <v>0.98090376569377835</v>
      </c>
    </row>
    <row r="62" spans="1:25" ht="33.75">
      <c r="A62" s="204" t="s">
        <v>233</v>
      </c>
      <c r="B62" s="205" t="s">
        <v>253</v>
      </c>
      <c r="C62" s="204"/>
      <c r="D62" s="206" t="s">
        <v>273</v>
      </c>
      <c r="E62" s="204" t="s">
        <v>125</v>
      </c>
      <c r="F62" s="202">
        <v>1</v>
      </c>
      <c r="G62" s="212">
        <v>2725239.16</v>
      </c>
      <c r="H62" s="203">
        <f t="shared" si="5"/>
        <v>2725239.16</v>
      </c>
      <c r="I62" s="217">
        <f t="shared" si="3"/>
        <v>5.7186176929135326E-3</v>
      </c>
      <c r="K62" s="229" t="s">
        <v>326</v>
      </c>
      <c r="L62" s="208" t="s">
        <v>328</v>
      </c>
      <c r="M62" s="207"/>
      <c r="N62" s="206" t="s">
        <v>324</v>
      </c>
      <c r="O62" s="204" t="s">
        <v>99</v>
      </c>
      <c r="P62" s="202">
        <v>9</v>
      </c>
      <c r="Q62" s="203">
        <v>82812.450000000012</v>
      </c>
      <c r="R62" s="203">
        <f t="shared" si="6"/>
        <v>745312.05</v>
      </c>
      <c r="S62" s="215">
        <f t="shared" si="7"/>
        <v>1.563956198204511E-3</v>
      </c>
      <c r="T62" s="217">
        <f t="shared" si="4"/>
        <v>0.98246772189198284</v>
      </c>
      <c r="W62" s="206" t="s">
        <v>324</v>
      </c>
      <c r="X62" s="215">
        <v>1.563956198204511E-3</v>
      </c>
      <c r="Y62" s="217">
        <v>0.98246772189198284</v>
      </c>
    </row>
    <row r="63" spans="1:25" ht="33.75">
      <c r="A63" s="204" t="s">
        <v>290</v>
      </c>
      <c r="B63" s="205" t="s">
        <v>306</v>
      </c>
      <c r="C63" s="204"/>
      <c r="D63" s="206" t="s">
        <v>274</v>
      </c>
      <c r="E63" s="204" t="s">
        <v>100</v>
      </c>
      <c r="F63" s="202">
        <v>255</v>
      </c>
      <c r="G63" s="203">
        <v>13647.130000000001</v>
      </c>
      <c r="H63" s="203">
        <f t="shared" si="5"/>
        <v>3480018.1500000004</v>
      </c>
      <c r="I63" s="217">
        <f t="shared" si="3"/>
        <v>7.3024392340855036E-3</v>
      </c>
      <c r="K63" s="216" t="s">
        <v>300</v>
      </c>
      <c r="L63" s="205" t="s">
        <v>316</v>
      </c>
      <c r="M63" s="204"/>
      <c r="N63" s="206" t="s">
        <v>280</v>
      </c>
      <c r="O63" s="204" t="s">
        <v>125</v>
      </c>
      <c r="P63" s="202">
        <v>13</v>
      </c>
      <c r="Q63" s="203">
        <v>57321.670000000006</v>
      </c>
      <c r="R63" s="203">
        <f t="shared" si="6"/>
        <v>745181.71000000008</v>
      </c>
      <c r="S63" s="215">
        <f t="shared" si="7"/>
        <v>1.5636826939040319E-3</v>
      </c>
      <c r="T63" s="217">
        <f t="shared" si="4"/>
        <v>0.98403140458588689</v>
      </c>
      <c r="W63" s="206" t="s">
        <v>280</v>
      </c>
      <c r="X63" s="215">
        <v>1.5636826939040319E-3</v>
      </c>
      <c r="Y63" s="217">
        <v>0.98403140458588689</v>
      </c>
    </row>
    <row r="64" spans="1:25" ht="45">
      <c r="A64" s="207" t="s">
        <v>291</v>
      </c>
      <c r="B64" s="208" t="s">
        <v>307</v>
      </c>
      <c r="C64" s="207"/>
      <c r="D64" s="206" t="s">
        <v>275</v>
      </c>
      <c r="E64" s="204" t="s">
        <v>100</v>
      </c>
      <c r="F64" s="202">
        <v>126</v>
      </c>
      <c r="G64" s="203">
        <v>30535.47</v>
      </c>
      <c r="H64" s="203">
        <f t="shared" si="5"/>
        <v>3847469.22</v>
      </c>
      <c r="I64" s="217">
        <f t="shared" si="3"/>
        <v>8.0734953017599486E-3</v>
      </c>
      <c r="K64" s="216" t="s">
        <v>296</v>
      </c>
      <c r="L64" s="205" t="s">
        <v>312</v>
      </c>
      <c r="M64" s="204"/>
      <c r="N64" s="206" t="s">
        <v>284</v>
      </c>
      <c r="O64" s="204" t="s">
        <v>125</v>
      </c>
      <c r="P64" s="202">
        <v>1</v>
      </c>
      <c r="Q64" s="203">
        <v>707006.72000000009</v>
      </c>
      <c r="R64" s="203">
        <f t="shared" si="6"/>
        <v>707006.72000000009</v>
      </c>
      <c r="S64" s="215">
        <f t="shared" si="7"/>
        <v>1.4835766333259222E-3</v>
      </c>
      <c r="T64" s="217">
        <f t="shared" si="4"/>
        <v>0.98551498121921277</v>
      </c>
      <c r="W64" s="206" t="s">
        <v>284</v>
      </c>
      <c r="X64" s="215">
        <v>1.4835766333259222E-3</v>
      </c>
      <c r="Y64" s="217">
        <v>0.98551498121921277</v>
      </c>
    </row>
    <row r="65" spans="1:25" ht="33.75">
      <c r="A65" s="204" t="s">
        <v>292</v>
      </c>
      <c r="B65" s="205" t="s">
        <v>308</v>
      </c>
      <c r="C65" s="204"/>
      <c r="D65" s="206" t="s">
        <v>275</v>
      </c>
      <c r="E65" s="204" t="s">
        <v>100</v>
      </c>
      <c r="F65" s="202">
        <v>60</v>
      </c>
      <c r="G65" s="203">
        <v>82197.990000000005</v>
      </c>
      <c r="H65" s="203">
        <f t="shared" si="5"/>
        <v>4931879.4000000004</v>
      </c>
      <c r="I65" s="217">
        <f t="shared" si="3"/>
        <v>1.034901200970405E-2</v>
      </c>
      <c r="K65" s="229" t="s">
        <v>172</v>
      </c>
      <c r="L65" s="208" t="s">
        <v>162</v>
      </c>
      <c r="M65" s="207"/>
      <c r="N65" s="206" t="s">
        <v>167</v>
      </c>
      <c r="O65" s="204" t="s">
        <v>100</v>
      </c>
      <c r="P65" s="202">
        <v>3</v>
      </c>
      <c r="Q65" s="203">
        <v>229653.76000000001</v>
      </c>
      <c r="R65" s="203">
        <f t="shared" si="6"/>
        <v>688961.28</v>
      </c>
      <c r="S65" s="215">
        <f t="shared" si="7"/>
        <v>1.4457102420105962E-3</v>
      </c>
      <c r="T65" s="217">
        <f t="shared" si="4"/>
        <v>0.98696069146122334</v>
      </c>
      <c r="W65" s="206" t="s">
        <v>167</v>
      </c>
      <c r="X65" s="215">
        <v>1.4457102420105962E-3</v>
      </c>
      <c r="Y65" s="217">
        <v>0.98696069146122334</v>
      </c>
    </row>
    <row r="66" spans="1:25" ht="33.75">
      <c r="A66" s="209" t="s">
        <v>293</v>
      </c>
      <c r="B66" s="210" t="s">
        <v>309</v>
      </c>
      <c r="C66" s="209"/>
      <c r="D66" s="211" t="s">
        <v>276</v>
      </c>
      <c r="E66" s="204" t="s">
        <v>125</v>
      </c>
      <c r="F66" s="202">
        <v>16</v>
      </c>
      <c r="G66" s="203">
        <v>167610.59</v>
      </c>
      <c r="H66" s="203">
        <f t="shared" si="5"/>
        <v>2681769.44</v>
      </c>
      <c r="I66" s="217">
        <f t="shared" si="3"/>
        <v>5.627401217843506E-3</v>
      </c>
      <c r="K66" s="229" t="s">
        <v>175</v>
      </c>
      <c r="L66" s="208" t="s">
        <v>177</v>
      </c>
      <c r="M66" s="207"/>
      <c r="N66" s="206" t="s">
        <v>179</v>
      </c>
      <c r="O66" s="204" t="s">
        <v>125</v>
      </c>
      <c r="P66" s="202">
        <v>1</v>
      </c>
      <c r="Q66" s="203">
        <v>683191.74</v>
      </c>
      <c r="R66" s="203">
        <f t="shared" si="6"/>
        <v>683191.74</v>
      </c>
      <c r="S66" s="215">
        <f t="shared" si="7"/>
        <v>1.4336034904240777E-3</v>
      </c>
      <c r="T66" s="217">
        <f t="shared" si="4"/>
        <v>0.98839429495164743</v>
      </c>
      <c r="W66" s="206" t="s">
        <v>179</v>
      </c>
      <c r="X66" s="215">
        <v>1.4336034904240777E-3</v>
      </c>
      <c r="Y66" s="217">
        <v>0.98839429495164743</v>
      </c>
    </row>
    <row r="67" spans="1:25" ht="33.75">
      <c r="A67" s="204" t="s">
        <v>294</v>
      </c>
      <c r="B67" s="205" t="s">
        <v>310</v>
      </c>
      <c r="C67" s="204"/>
      <c r="D67" s="206" t="s">
        <v>277</v>
      </c>
      <c r="E67" s="204" t="s">
        <v>100</v>
      </c>
      <c r="F67" s="202">
        <v>365</v>
      </c>
      <c r="G67" s="212">
        <v>5226.9000000000005</v>
      </c>
      <c r="H67" s="203">
        <f t="shared" ref="H67:H98" si="8">+F67*G67</f>
        <v>1907818.5000000002</v>
      </c>
      <c r="I67" s="217">
        <f t="shared" si="3"/>
        <v>4.003349426759212E-3</v>
      </c>
      <c r="K67" s="218" t="s">
        <v>190</v>
      </c>
      <c r="L67" s="210" t="s">
        <v>200</v>
      </c>
      <c r="M67" s="209"/>
      <c r="N67" s="211" t="s">
        <v>210</v>
      </c>
      <c r="O67" s="209" t="s">
        <v>99</v>
      </c>
      <c r="P67" s="202">
        <v>1.2</v>
      </c>
      <c r="Q67" s="203">
        <v>537197.64</v>
      </c>
      <c r="R67" s="203">
        <f t="shared" ref="R67:R98" si="9">+P67*Q67</f>
        <v>644637.16799999995</v>
      </c>
      <c r="S67" s="215">
        <f t="shared" ref="S67:S98" si="10">+R67/$H$81</f>
        <v>1.3527009183423274E-3</v>
      </c>
      <c r="T67" s="217">
        <f t="shared" si="4"/>
        <v>0.98974699586998971</v>
      </c>
      <c r="W67" s="211" t="s">
        <v>210</v>
      </c>
      <c r="X67" s="215">
        <v>1.3527009183423274E-3</v>
      </c>
      <c r="Y67" s="217">
        <v>0.98974699586998971</v>
      </c>
    </row>
    <row r="68" spans="1:25" ht="33.75">
      <c r="A68" s="207" t="s">
        <v>295</v>
      </c>
      <c r="B68" s="208" t="s">
        <v>311</v>
      </c>
      <c r="C68" s="207"/>
      <c r="D68" s="206" t="s">
        <v>278</v>
      </c>
      <c r="E68" s="204" t="s">
        <v>100</v>
      </c>
      <c r="F68" s="202">
        <v>190</v>
      </c>
      <c r="G68" s="203">
        <v>13917.12</v>
      </c>
      <c r="H68" s="203">
        <f t="shared" si="8"/>
        <v>2644252.8000000003</v>
      </c>
      <c r="I68" s="217">
        <f t="shared" ref="I68:I80" si="11">+H68/$H$81</f>
        <v>5.5486766330688385E-3</v>
      </c>
      <c r="K68" s="218" t="s">
        <v>305</v>
      </c>
      <c r="L68" s="210" t="s">
        <v>321</v>
      </c>
      <c r="M68" s="209"/>
      <c r="N68" s="211" t="s">
        <v>283</v>
      </c>
      <c r="O68" s="204" t="s">
        <v>125</v>
      </c>
      <c r="P68" s="202">
        <v>1</v>
      </c>
      <c r="Q68" s="203">
        <v>605596.88</v>
      </c>
      <c r="R68" s="203">
        <f t="shared" si="9"/>
        <v>605596.88</v>
      </c>
      <c r="S68" s="215">
        <f t="shared" si="10"/>
        <v>1.2707791241122607E-3</v>
      </c>
      <c r="T68" s="217">
        <f t="shared" si="4"/>
        <v>0.99101777499410193</v>
      </c>
      <c r="W68" s="211" t="s">
        <v>283</v>
      </c>
      <c r="X68" s="215">
        <v>1.2707791241122607E-3</v>
      </c>
      <c r="Y68" s="217">
        <v>0.99101777499410193</v>
      </c>
    </row>
    <row r="69" spans="1:25" ht="45">
      <c r="A69" s="204" t="s">
        <v>296</v>
      </c>
      <c r="B69" s="205" t="s">
        <v>312</v>
      </c>
      <c r="C69" s="204"/>
      <c r="D69" s="206" t="s">
        <v>284</v>
      </c>
      <c r="E69" s="204" t="s">
        <v>125</v>
      </c>
      <c r="F69" s="202">
        <v>1</v>
      </c>
      <c r="G69" s="203">
        <v>707006.72000000009</v>
      </c>
      <c r="H69" s="203">
        <f t="shared" si="8"/>
        <v>707006.72000000009</v>
      </c>
      <c r="I69" s="217">
        <f t="shared" si="11"/>
        <v>1.4835766333259222E-3</v>
      </c>
      <c r="K69" s="229" t="s">
        <v>222</v>
      </c>
      <c r="L69" s="208" t="s">
        <v>243</v>
      </c>
      <c r="M69" s="207"/>
      <c r="N69" s="206" t="s">
        <v>262</v>
      </c>
      <c r="O69" s="204" t="s">
        <v>125</v>
      </c>
      <c r="P69" s="202">
        <v>16</v>
      </c>
      <c r="Q69" s="203">
        <v>35120.485400000005</v>
      </c>
      <c r="R69" s="203">
        <f t="shared" si="9"/>
        <v>561927.76640000008</v>
      </c>
      <c r="S69" s="215">
        <f t="shared" si="10"/>
        <v>1.1791442432797063E-3</v>
      </c>
      <c r="T69" s="217">
        <f t="shared" ref="T69:T80" si="12">+T68+S69</f>
        <v>0.99219691923738162</v>
      </c>
      <c r="W69" s="206" t="s">
        <v>262</v>
      </c>
      <c r="X69" s="215">
        <v>1.1791442432797063E-3</v>
      </c>
      <c r="Y69" s="217">
        <v>0.99219691923738162</v>
      </c>
    </row>
    <row r="70" spans="1:25" ht="33.75">
      <c r="A70" s="209" t="s">
        <v>297</v>
      </c>
      <c r="B70" s="210" t="s">
        <v>313</v>
      </c>
      <c r="C70" s="209"/>
      <c r="D70" s="211" t="s">
        <v>279</v>
      </c>
      <c r="E70" s="204" t="s">
        <v>125</v>
      </c>
      <c r="F70" s="202">
        <v>5</v>
      </c>
      <c r="G70" s="203">
        <v>199937.57</v>
      </c>
      <c r="H70" s="203">
        <f t="shared" si="8"/>
        <v>999687.85000000009</v>
      </c>
      <c r="I70" s="217">
        <f t="shared" si="11"/>
        <v>2.0977361217724062E-3</v>
      </c>
      <c r="K70" s="216" t="s">
        <v>213</v>
      </c>
      <c r="L70" s="205" t="s">
        <v>234</v>
      </c>
      <c r="M70" s="204"/>
      <c r="N70" s="206" t="s">
        <v>254</v>
      </c>
      <c r="O70" s="204" t="s">
        <v>125</v>
      </c>
      <c r="P70" s="202">
        <v>1</v>
      </c>
      <c r="Q70" s="203">
        <v>503430.27</v>
      </c>
      <c r="R70" s="203">
        <f t="shared" si="9"/>
        <v>503430.27</v>
      </c>
      <c r="S70" s="215">
        <f t="shared" si="10"/>
        <v>1.0563936154396947E-3</v>
      </c>
      <c r="T70" s="217">
        <f t="shared" si="12"/>
        <v>0.99325331285282137</v>
      </c>
      <c r="W70" s="206" t="s">
        <v>254</v>
      </c>
      <c r="X70" s="215">
        <v>1.0563936154396947E-3</v>
      </c>
      <c r="Y70" s="217">
        <v>0.99325331285282137</v>
      </c>
    </row>
    <row r="71" spans="1:25" ht="45">
      <c r="A71" s="204" t="s">
        <v>298</v>
      </c>
      <c r="B71" s="205" t="s">
        <v>314</v>
      </c>
      <c r="C71" s="204"/>
      <c r="D71" s="206" t="s">
        <v>285</v>
      </c>
      <c r="E71" s="204" t="s">
        <v>125</v>
      </c>
      <c r="F71" s="202">
        <v>20</v>
      </c>
      <c r="G71" s="212">
        <v>137874.45000000001</v>
      </c>
      <c r="H71" s="203">
        <f t="shared" si="8"/>
        <v>2757489</v>
      </c>
      <c r="I71" s="217">
        <f t="shared" si="11"/>
        <v>5.7862904712606741E-3</v>
      </c>
      <c r="K71" s="218" t="s">
        <v>224</v>
      </c>
      <c r="L71" s="210" t="s">
        <v>245</v>
      </c>
      <c r="M71" s="209"/>
      <c r="N71" s="211" t="s">
        <v>264</v>
      </c>
      <c r="O71" s="204" t="s">
        <v>125</v>
      </c>
      <c r="P71" s="202">
        <v>3</v>
      </c>
      <c r="Q71" s="203">
        <v>156945.32</v>
      </c>
      <c r="R71" s="203">
        <f t="shared" si="9"/>
        <v>470835.96</v>
      </c>
      <c r="S71" s="215">
        <f t="shared" si="10"/>
        <v>9.8799800429842937E-4</v>
      </c>
      <c r="T71" s="217">
        <f t="shared" si="12"/>
        <v>0.99424131085711975</v>
      </c>
      <c r="W71" s="211" t="s">
        <v>264</v>
      </c>
      <c r="X71" s="215">
        <v>9.8799800429842937E-4</v>
      </c>
      <c r="Y71" s="217">
        <v>0.99424131085711975</v>
      </c>
    </row>
    <row r="72" spans="1:25" ht="33.75">
      <c r="A72" s="207" t="s">
        <v>299</v>
      </c>
      <c r="B72" s="208" t="s">
        <v>315</v>
      </c>
      <c r="C72" s="207"/>
      <c r="D72" s="206" t="s">
        <v>286</v>
      </c>
      <c r="E72" s="204" t="s">
        <v>125</v>
      </c>
      <c r="F72" s="202">
        <v>12</v>
      </c>
      <c r="G72" s="203">
        <v>37708.160000000003</v>
      </c>
      <c r="H72" s="203">
        <f t="shared" si="8"/>
        <v>452497.92000000004</v>
      </c>
      <c r="I72" s="217">
        <f t="shared" si="11"/>
        <v>9.4951762373712996E-4</v>
      </c>
      <c r="K72" s="216" t="s">
        <v>227</v>
      </c>
      <c r="L72" s="205" t="s">
        <v>248</v>
      </c>
      <c r="M72" s="204"/>
      <c r="N72" s="206" t="s">
        <v>267</v>
      </c>
      <c r="O72" s="204" t="s">
        <v>125</v>
      </c>
      <c r="P72" s="202">
        <v>3</v>
      </c>
      <c r="Q72" s="203">
        <v>155781.57</v>
      </c>
      <c r="R72" s="203">
        <f t="shared" si="9"/>
        <v>467344.71</v>
      </c>
      <c r="S72" s="215">
        <f t="shared" si="10"/>
        <v>9.8067199624987905E-4</v>
      </c>
      <c r="T72" s="217">
        <f t="shared" si="12"/>
        <v>0.9952219828533696</v>
      </c>
      <c r="W72" s="206" t="s">
        <v>267</v>
      </c>
      <c r="X72" s="215">
        <v>9.8067199624987905E-4</v>
      </c>
      <c r="Y72" s="217">
        <v>0.9952219828533696</v>
      </c>
    </row>
    <row r="73" spans="1:25" ht="33.75">
      <c r="A73" s="204" t="s">
        <v>300</v>
      </c>
      <c r="B73" s="205" t="s">
        <v>316</v>
      </c>
      <c r="C73" s="204"/>
      <c r="D73" s="206" t="s">
        <v>280</v>
      </c>
      <c r="E73" s="204" t="s">
        <v>125</v>
      </c>
      <c r="F73" s="202">
        <v>13</v>
      </c>
      <c r="G73" s="203">
        <v>57321.670000000006</v>
      </c>
      <c r="H73" s="203">
        <f t="shared" si="8"/>
        <v>745181.71000000008</v>
      </c>
      <c r="I73" s="217">
        <f t="shared" si="11"/>
        <v>1.5636826939040319E-3</v>
      </c>
      <c r="K73" s="229" t="s">
        <v>299</v>
      </c>
      <c r="L73" s="208" t="s">
        <v>315</v>
      </c>
      <c r="M73" s="207"/>
      <c r="N73" s="206" t="s">
        <v>286</v>
      </c>
      <c r="O73" s="204" t="s">
        <v>125</v>
      </c>
      <c r="P73" s="202">
        <v>12</v>
      </c>
      <c r="Q73" s="203">
        <v>37708.160000000003</v>
      </c>
      <c r="R73" s="203">
        <f t="shared" si="9"/>
        <v>452497.92000000004</v>
      </c>
      <c r="S73" s="215">
        <f t="shared" si="10"/>
        <v>9.4951762373712996E-4</v>
      </c>
      <c r="T73" s="217">
        <f t="shared" si="12"/>
        <v>0.99617150047710679</v>
      </c>
      <c r="W73" s="206" t="s">
        <v>286</v>
      </c>
      <c r="X73" s="215">
        <v>9.4951762373712996E-4</v>
      </c>
      <c r="Y73" s="217">
        <v>0.99617150047710679</v>
      </c>
    </row>
    <row r="74" spans="1:25" ht="33.75">
      <c r="A74" s="209" t="s">
        <v>301</v>
      </c>
      <c r="B74" s="210" t="s">
        <v>317</v>
      </c>
      <c r="C74" s="209"/>
      <c r="D74" s="211" t="s">
        <v>287</v>
      </c>
      <c r="E74" s="204" t="s">
        <v>125</v>
      </c>
      <c r="F74" s="202">
        <v>32</v>
      </c>
      <c r="G74" s="203">
        <v>54109.72</v>
      </c>
      <c r="H74" s="203">
        <f t="shared" si="8"/>
        <v>1731511.04</v>
      </c>
      <c r="I74" s="217">
        <f t="shared" si="11"/>
        <v>3.6333874157375278E-3</v>
      </c>
      <c r="K74" s="218" t="s">
        <v>111</v>
      </c>
      <c r="L74" s="210" t="s">
        <v>117</v>
      </c>
      <c r="M74" s="209"/>
      <c r="N74" s="211" t="s">
        <v>123</v>
      </c>
      <c r="O74" s="209" t="s">
        <v>99</v>
      </c>
      <c r="P74" s="202">
        <v>6</v>
      </c>
      <c r="Q74" s="212">
        <v>72563.47</v>
      </c>
      <c r="R74" s="203">
        <f t="shared" si="9"/>
        <v>435380.82</v>
      </c>
      <c r="S74" s="215">
        <f t="shared" si="10"/>
        <v>9.1359925284766638E-4</v>
      </c>
      <c r="T74" s="217">
        <f t="shared" si="12"/>
        <v>0.9970850997299544</v>
      </c>
      <c r="W74" s="211" t="s">
        <v>123</v>
      </c>
      <c r="X74" s="215">
        <v>9.1359925284766638E-4</v>
      </c>
      <c r="Y74" s="217">
        <v>0.9970850997299544</v>
      </c>
    </row>
    <row r="75" spans="1:25" ht="33.75">
      <c r="A75" s="204" t="s">
        <v>302</v>
      </c>
      <c r="B75" s="205" t="s">
        <v>318</v>
      </c>
      <c r="C75" s="204"/>
      <c r="D75" s="206" t="s">
        <v>281</v>
      </c>
      <c r="E75" s="204" t="s">
        <v>125</v>
      </c>
      <c r="F75" s="202">
        <v>1</v>
      </c>
      <c r="G75" s="212">
        <v>1822147.8800000001</v>
      </c>
      <c r="H75" s="203">
        <f t="shared" si="8"/>
        <v>1822147.8800000001</v>
      </c>
      <c r="I75" s="217">
        <f t="shared" si="11"/>
        <v>3.8235789572585196E-3</v>
      </c>
      <c r="K75" s="229" t="s">
        <v>214</v>
      </c>
      <c r="L75" s="208" t="s">
        <v>235</v>
      </c>
      <c r="M75" s="207"/>
      <c r="N75" s="206" t="s">
        <v>255</v>
      </c>
      <c r="O75" s="204" t="s">
        <v>103</v>
      </c>
      <c r="P75" s="202">
        <v>6.4</v>
      </c>
      <c r="Q75" s="203">
        <v>56510.37</v>
      </c>
      <c r="R75" s="203">
        <f t="shared" si="9"/>
        <v>361666.36800000002</v>
      </c>
      <c r="S75" s="215">
        <f t="shared" si="10"/>
        <v>7.5891750028154472E-4</v>
      </c>
      <c r="T75" s="217">
        <f t="shared" si="12"/>
        <v>0.99784401723023597</v>
      </c>
      <c r="W75" s="206" t="s">
        <v>255</v>
      </c>
      <c r="X75" s="215">
        <v>7.5891750028154472E-4</v>
      </c>
      <c r="Y75" s="217">
        <v>0.99784401723023597</v>
      </c>
    </row>
    <row r="76" spans="1:25" ht="33.75">
      <c r="A76" s="207" t="s">
        <v>303</v>
      </c>
      <c r="B76" s="208" t="s">
        <v>319</v>
      </c>
      <c r="C76" s="207"/>
      <c r="D76" s="206" t="s">
        <v>288</v>
      </c>
      <c r="E76" s="204" t="s">
        <v>125</v>
      </c>
      <c r="F76" s="202">
        <v>1</v>
      </c>
      <c r="G76" s="203">
        <v>2273714.8000000003</v>
      </c>
      <c r="H76" s="203">
        <f t="shared" si="8"/>
        <v>2273714.8000000003</v>
      </c>
      <c r="I76" s="217">
        <f t="shared" si="11"/>
        <v>4.7711429788493695E-3</v>
      </c>
      <c r="K76" s="218" t="s">
        <v>220</v>
      </c>
      <c r="L76" s="210" t="s">
        <v>241</v>
      </c>
      <c r="M76" s="209"/>
      <c r="N76" s="211" t="s">
        <v>272</v>
      </c>
      <c r="O76" s="204" t="s">
        <v>125</v>
      </c>
      <c r="P76" s="202">
        <v>1</v>
      </c>
      <c r="Q76" s="203">
        <v>337402.38</v>
      </c>
      <c r="R76" s="203">
        <f t="shared" si="9"/>
        <v>337402.38</v>
      </c>
      <c r="S76" s="215">
        <f t="shared" si="10"/>
        <v>7.0800216297315169E-4</v>
      </c>
      <c r="T76" s="217">
        <f t="shared" si="12"/>
        <v>0.99855201939320914</v>
      </c>
      <c r="W76" s="211" t="s">
        <v>272</v>
      </c>
      <c r="X76" s="215">
        <v>7.0800216297315169E-4</v>
      </c>
      <c r="Y76" s="217">
        <v>0.99855201939320914</v>
      </c>
    </row>
    <row r="77" spans="1:25" ht="22.5">
      <c r="A77" s="204" t="s">
        <v>304</v>
      </c>
      <c r="B77" s="205" t="s">
        <v>320</v>
      </c>
      <c r="C77" s="204"/>
      <c r="D77" s="206" t="s">
        <v>282</v>
      </c>
      <c r="E77" s="204" t="s">
        <v>125</v>
      </c>
      <c r="F77" s="202">
        <v>5</v>
      </c>
      <c r="G77" s="203">
        <v>250522.79</v>
      </c>
      <c r="H77" s="203">
        <f t="shared" si="8"/>
        <v>1252613.95</v>
      </c>
      <c r="I77" s="217">
        <f t="shared" si="11"/>
        <v>2.6284740077125216E-3</v>
      </c>
      <c r="K77" s="216" t="s">
        <v>231</v>
      </c>
      <c r="L77" s="205" t="s">
        <v>235</v>
      </c>
      <c r="M77" s="204"/>
      <c r="N77" s="206" t="s">
        <v>255</v>
      </c>
      <c r="O77" s="204" t="s">
        <v>103</v>
      </c>
      <c r="P77" s="202">
        <v>4.5</v>
      </c>
      <c r="Q77" s="203">
        <v>56510.37</v>
      </c>
      <c r="R77" s="203">
        <f t="shared" si="9"/>
        <v>254296.66500000001</v>
      </c>
      <c r="S77" s="215">
        <f t="shared" si="10"/>
        <v>5.3361386738546104E-4</v>
      </c>
      <c r="T77" s="217">
        <f t="shared" si="12"/>
        <v>0.99908563326059463</v>
      </c>
      <c r="W77" s="206" t="s">
        <v>255</v>
      </c>
      <c r="X77" s="215">
        <v>5.3361386738546104E-4</v>
      </c>
      <c r="Y77" s="217">
        <v>0.99908563326059463</v>
      </c>
    </row>
    <row r="78" spans="1:25" ht="33.75">
      <c r="A78" s="209" t="s">
        <v>305</v>
      </c>
      <c r="B78" s="210" t="s">
        <v>321</v>
      </c>
      <c r="C78" s="209"/>
      <c r="D78" s="211" t="s">
        <v>283</v>
      </c>
      <c r="E78" s="204" t="s">
        <v>125</v>
      </c>
      <c r="F78" s="202">
        <v>1</v>
      </c>
      <c r="G78" s="203">
        <v>605596.88</v>
      </c>
      <c r="H78" s="203">
        <f t="shared" si="8"/>
        <v>605596.88</v>
      </c>
      <c r="I78" s="217">
        <f t="shared" si="11"/>
        <v>1.2707791241122607E-3</v>
      </c>
      <c r="K78" s="229" t="s">
        <v>226</v>
      </c>
      <c r="L78" s="208" t="s">
        <v>247</v>
      </c>
      <c r="M78" s="207"/>
      <c r="N78" s="206" t="s">
        <v>266</v>
      </c>
      <c r="O78" s="204" t="s">
        <v>125</v>
      </c>
      <c r="P78" s="202">
        <v>1</v>
      </c>
      <c r="Q78" s="203">
        <v>198666.09</v>
      </c>
      <c r="R78" s="203">
        <f t="shared" si="9"/>
        <v>198666.09</v>
      </c>
      <c r="S78" s="215">
        <f t="shared" si="10"/>
        <v>4.1687916199470437E-4</v>
      </c>
      <c r="T78" s="217">
        <f t="shared" si="12"/>
        <v>0.99950251242258936</v>
      </c>
      <c r="W78" s="206" t="s">
        <v>266</v>
      </c>
      <c r="X78" s="215">
        <v>4.1687916199470437E-4</v>
      </c>
      <c r="Y78" s="217">
        <v>0.99950251242258936</v>
      </c>
    </row>
    <row r="79" spans="1:25" ht="33.75">
      <c r="A79" s="204" t="s">
        <v>325</v>
      </c>
      <c r="B79" s="205" t="s">
        <v>327</v>
      </c>
      <c r="C79" s="204"/>
      <c r="D79" s="206" t="s">
        <v>323</v>
      </c>
      <c r="E79" s="204" t="s">
        <v>125</v>
      </c>
      <c r="F79" s="202">
        <v>32</v>
      </c>
      <c r="G79" s="203">
        <v>127336.86</v>
      </c>
      <c r="H79" s="203">
        <f t="shared" si="8"/>
        <v>4074779.52</v>
      </c>
      <c r="I79" s="217">
        <f t="shared" si="11"/>
        <v>8.5504812200752726E-3</v>
      </c>
      <c r="K79" s="216" t="s">
        <v>223</v>
      </c>
      <c r="L79" s="205" t="s">
        <v>244</v>
      </c>
      <c r="M79" s="204"/>
      <c r="N79" s="206" t="s">
        <v>263</v>
      </c>
      <c r="O79" s="204" t="s">
        <v>125</v>
      </c>
      <c r="P79" s="202">
        <v>2</v>
      </c>
      <c r="Q79" s="203">
        <v>80385.2</v>
      </c>
      <c r="R79" s="203">
        <f t="shared" si="9"/>
        <v>160770.4</v>
      </c>
      <c r="S79" s="215">
        <f t="shared" si="10"/>
        <v>3.3735918206047858E-4</v>
      </c>
      <c r="T79" s="217">
        <f t="shared" si="12"/>
        <v>0.99983987160464982</v>
      </c>
      <c r="W79" s="206" t="s">
        <v>263</v>
      </c>
      <c r="X79" s="215">
        <v>3.3735918206047858E-4</v>
      </c>
      <c r="Y79" s="217">
        <v>0.99983987160464982</v>
      </c>
    </row>
    <row r="80" spans="1:25" ht="34.5" thickBot="1">
      <c r="A80" s="219" t="s">
        <v>326</v>
      </c>
      <c r="B80" s="220" t="s">
        <v>328</v>
      </c>
      <c r="C80" s="219"/>
      <c r="D80" s="221" t="s">
        <v>324</v>
      </c>
      <c r="E80" s="222" t="s">
        <v>99</v>
      </c>
      <c r="F80" s="223">
        <v>9</v>
      </c>
      <c r="G80" s="224">
        <v>82812.450000000012</v>
      </c>
      <c r="H80" s="224">
        <f t="shared" si="8"/>
        <v>745312.05</v>
      </c>
      <c r="I80" s="225">
        <f t="shared" si="11"/>
        <v>1.563956198204511E-3</v>
      </c>
      <c r="K80" s="231" t="s">
        <v>216</v>
      </c>
      <c r="L80" s="227" t="s">
        <v>237</v>
      </c>
      <c r="M80" s="226"/>
      <c r="N80" s="228" t="s">
        <v>257</v>
      </c>
      <c r="O80" s="222" t="s">
        <v>125</v>
      </c>
      <c r="P80" s="223">
        <v>8</v>
      </c>
      <c r="Q80" s="224">
        <v>9538.76</v>
      </c>
      <c r="R80" s="224">
        <f t="shared" si="9"/>
        <v>76310.080000000002</v>
      </c>
      <c r="S80" s="232">
        <f t="shared" si="10"/>
        <v>1.6012839534995053E-4</v>
      </c>
      <c r="T80" s="225">
        <f t="shared" si="12"/>
        <v>0.99999999999999978</v>
      </c>
      <c r="W80" s="228" t="s">
        <v>257</v>
      </c>
      <c r="X80" s="232">
        <v>1.6012839534995053E-4</v>
      </c>
      <c r="Y80" s="225">
        <v>0.99999999999999978</v>
      </c>
    </row>
    <row r="81" spans="8:18" ht="12.75" thickBot="1">
      <c r="H81" s="213">
        <f>+SUM(H3:H80)</f>
        <v>476555577.9986999</v>
      </c>
      <c r="R81" s="213">
        <f>+SUM(R3:R80)</f>
        <v>476555577.99869984</v>
      </c>
    </row>
  </sheetData>
  <sortState xmlns:xlrd2="http://schemas.microsoft.com/office/spreadsheetml/2017/richdata2" ref="K3:S80">
    <sortCondition descending="1" ref="S3:S80"/>
  </sortState>
  <mergeCells count="31">
    <mergeCell ref="I1:I2"/>
    <mergeCell ref="K1:K2"/>
    <mergeCell ref="G1:G2"/>
    <mergeCell ref="H1:H2"/>
    <mergeCell ref="A1:A2"/>
    <mergeCell ref="B1:C1"/>
    <mergeCell ref="D1:D2"/>
    <mergeCell ref="E1:E2"/>
    <mergeCell ref="F1:F2"/>
    <mergeCell ref="X1:X2"/>
    <mergeCell ref="L1:M1"/>
    <mergeCell ref="N1:N2"/>
    <mergeCell ref="O1:O2"/>
    <mergeCell ref="P1:P2"/>
    <mergeCell ref="Q1:Q2"/>
    <mergeCell ref="R1:R2"/>
    <mergeCell ref="S1:S2"/>
    <mergeCell ref="T1:T2"/>
    <mergeCell ref="U1:U2"/>
    <mergeCell ref="U3:U22"/>
    <mergeCell ref="W1:W2"/>
    <mergeCell ref="AG16:AG17"/>
    <mergeCell ref="AH16:AH17"/>
    <mergeCell ref="AI16:AI17"/>
    <mergeCell ref="AJ16:AJ17"/>
    <mergeCell ref="Y1:Y2"/>
    <mergeCell ref="AA16:AA17"/>
    <mergeCell ref="AB16:AC16"/>
    <mergeCell ref="AD16:AD17"/>
    <mergeCell ref="AE16:AE17"/>
    <mergeCell ref="AF16:AF17"/>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305" t="s">
        <v>0</v>
      </c>
      <c r="C1" s="305"/>
      <c r="D1" s="305"/>
      <c r="E1" s="305"/>
      <c r="F1" s="305"/>
      <c r="G1" s="305"/>
    </row>
    <row r="2" spans="2:12">
      <c r="B2" s="305" t="s">
        <v>1</v>
      </c>
      <c r="C2" s="305"/>
      <c r="D2" s="305"/>
      <c r="E2" s="305"/>
    </row>
    <row r="3" spans="2:12" ht="15" thickBot="1">
      <c r="C3" s="6"/>
      <c r="D3" s="7"/>
      <c r="E3" s="6"/>
      <c r="F3" s="7"/>
    </row>
    <row r="4" spans="2:12" ht="15.75" thickTop="1" thickBot="1">
      <c r="B4" s="306"/>
      <c r="C4" s="307"/>
      <c r="D4" s="307"/>
      <c r="E4" s="307"/>
      <c r="F4" s="307"/>
      <c r="G4" s="307"/>
      <c r="H4" s="307"/>
      <c r="I4" s="307"/>
      <c r="J4" s="307"/>
      <c r="K4" s="307"/>
      <c r="L4" s="308"/>
    </row>
    <row r="5" spans="2:12" ht="31.5" customHeight="1">
      <c r="B5" s="3"/>
      <c r="C5" s="397" t="s">
        <v>2</v>
      </c>
      <c r="D5" s="398"/>
      <c r="E5" s="398"/>
      <c r="F5" s="398"/>
      <c r="G5" s="398"/>
      <c r="H5" s="398"/>
      <c r="I5" s="398"/>
      <c r="J5" s="398"/>
      <c r="K5" s="399"/>
      <c r="L5" s="4"/>
    </row>
    <row r="6" spans="2:12">
      <c r="B6" s="3"/>
      <c r="C6" s="400" t="s">
        <v>32</v>
      </c>
      <c r="D6" s="401"/>
      <c r="E6" s="401"/>
      <c r="F6" s="401"/>
      <c r="G6" s="401"/>
      <c r="H6" s="401"/>
      <c r="I6" s="401"/>
      <c r="J6" s="401"/>
      <c r="K6" s="402"/>
      <c r="L6" s="4"/>
    </row>
    <row r="7" spans="2:12" s="2" customFormat="1">
      <c r="B7" s="91"/>
      <c r="C7" s="403" t="s">
        <v>33</v>
      </c>
      <c r="D7" s="403"/>
      <c r="E7" s="403"/>
      <c r="F7" s="403"/>
      <c r="G7" s="403"/>
      <c r="H7" s="403"/>
      <c r="I7" s="403"/>
      <c r="J7" s="403"/>
      <c r="K7" s="403"/>
      <c r="L7" s="10"/>
    </row>
    <row r="8" spans="2:12" ht="105.75" customHeight="1">
      <c r="B8" s="3"/>
      <c r="C8" s="403"/>
      <c r="D8" s="403"/>
      <c r="E8" s="403"/>
      <c r="F8" s="403"/>
      <c r="G8" s="403"/>
      <c r="H8" s="403"/>
      <c r="I8" s="403"/>
      <c r="J8" s="403"/>
      <c r="K8" s="403"/>
      <c r="L8" s="4"/>
    </row>
    <row r="9" spans="2:12" ht="34.5" customHeight="1">
      <c r="B9" s="3"/>
      <c r="C9" s="404" t="s">
        <v>34</v>
      </c>
      <c r="D9" s="303"/>
      <c r="E9" s="303"/>
      <c r="F9" s="303"/>
      <c r="G9" s="303"/>
      <c r="H9" s="303"/>
      <c r="I9" s="303"/>
      <c r="J9" s="303"/>
      <c r="K9" s="405"/>
      <c r="L9" s="4"/>
    </row>
    <row r="10" spans="2:12" ht="30" customHeight="1" thickBot="1">
      <c r="B10" s="3"/>
      <c r="C10" s="406"/>
      <c r="D10" s="407"/>
      <c r="E10" s="407"/>
      <c r="F10" s="407"/>
      <c r="G10" s="407"/>
      <c r="H10" s="407"/>
      <c r="I10" s="407"/>
      <c r="J10" s="407"/>
      <c r="K10" s="408"/>
      <c r="L10" s="4"/>
    </row>
    <row r="11" spans="2:12" ht="30" customHeight="1">
      <c r="B11" s="3"/>
      <c r="C11" s="296" t="s">
        <v>6</v>
      </c>
      <c r="D11" s="290" t="s">
        <v>7</v>
      </c>
      <c r="E11" s="298" t="s">
        <v>8</v>
      </c>
      <c r="F11" s="298"/>
      <c r="G11" s="296" t="s">
        <v>9</v>
      </c>
      <c r="H11" s="290" t="s">
        <v>10</v>
      </c>
      <c r="I11" s="290" t="s">
        <v>11</v>
      </c>
      <c r="J11" s="292" t="s">
        <v>12</v>
      </c>
      <c r="K11" s="294" t="s">
        <v>13</v>
      </c>
      <c r="L11" s="4"/>
    </row>
    <row r="12" spans="2:12" ht="30" customHeight="1" thickBot="1">
      <c r="B12" s="3"/>
      <c r="C12" s="297"/>
      <c r="D12" s="291"/>
      <c r="E12" s="11" t="s">
        <v>14</v>
      </c>
      <c r="F12" s="11" t="s">
        <v>15</v>
      </c>
      <c r="G12" s="297"/>
      <c r="H12" s="291"/>
      <c r="I12" s="291"/>
      <c r="J12" s="293"/>
      <c r="K12" s="295"/>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84" t="s">
        <v>17</v>
      </c>
      <c r="D40" s="285"/>
      <c r="E40" s="285"/>
      <c r="F40" s="285"/>
      <c r="G40" s="285"/>
      <c r="H40" s="285"/>
      <c r="I40" s="285"/>
      <c r="J40" s="286"/>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394"/>
      <c r="H42" s="395"/>
      <c r="I42" s="396"/>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88"/>
      <c r="E51" s="288"/>
      <c r="F51" s="288"/>
      <c r="G51" s="288"/>
      <c r="H51" s="288"/>
      <c r="I51" s="288"/>
      <c r="J51" s="288"/>
      <c r="K51" s="289"/>
      <c r="L51" s="81"/>
    </row>
    <row r="52" spans="2:12" s="49" customFormat="1" ht="46.5" customHeight="1">
      <c r="B52" s="50"/>
      <c r="C52" s="266" t="s">
        <v>20</v>
      </c>
      <c r="D52" s="267"/>
      <c r="E52" s="267"/>
      <c r="F52" s="267"/>
      <c r="G52" s="267"/>
      <c r="H52" s="287" t="s">
        <v>9</v>
      </c>
      <c r="I52" s="287"/>
      <c r="J52" s="287"/>
      <c r="K52" s="82" t="s">
        <v>21</v>
      </c>
      <c r="L52" s="83"/>
    </row>
    <row r="53" spans="2:12" s="49" customFormat="1" ht="32.25" customHeight="1">
      <c r="B53" s="50"/>
      <c r="C53" s="266" t="s">
        <v>22</v>
      </c>
      <c r="D53" s="267"/>
      <c r="E53" s="267"/>
      <c r="F53" s="267"/>
      <c r="G53" s="267"/>
      <c r="H53" s="271" t="s">
        <v>23</v>
      </c>
      <c r="I53" s="271"/>
      <c r="J53" s="84" t="s">
        <v>24</v>
      </c>
      <c r="K53" s="85" t="s">
        <v>35</v>
      </c>
      <c r="L53" s="83"/>
    </row>
    <row r="54" spans="2:12" s="49" customFormat="1" ht="30" customHeight="1">
      <c r="B54" s="50"/>
      <c r="C54" s="266" t="s">
        <v>25</v>
      </c>
      <c r="D54" s="267"/>
      <c r="E54" s="267"/>
      <c r="F54" s="267"/>
      <c r="G54" s="267"/>
      <c r="H54" s="268" t="s">
        <v>26</v>
      </c>
      <c r="I54" s="269"/>
      <c r="J54" s="84" t="s">
        <v>27</v>
      </c>
      <c r="K54" s="85" t="s">
        <v>35</v>
      </c>
      <c r="L54" s="83"/>
    </row>
    <row r="55" spans="2:12" s="49" customFormat="1" ht="58.5" customHeight="1">
      <c r="B55" s="50"/>
      <c r="C55" s="272"/>
      <c r="D55" s="273"/>
      <c r="E55" s="273"/>
      <c r="F55" s="273"/>
      <c r="G55" s="274"/>
      <c r="H55" s="270" t="s">
        <v>28</v>
      </c>
      <c r="I55" s="271"/>
      <c r="J55" s="84" t="s">
        <v>29</v>
      </c>
      <c r="K55" s="85" t="s">
        <v>35</v>
      </c>
      <c r="L55" s="52"/>
    </row>
    <row r="56" spans="2:12" ht="39" customHeight="1">
      <c r="B56" s="3"/>
      <c r="C56" s="275"/>
      <c r="D56" s="276"/>
      <c r="E56" s="276"/>
      <c r="F56" s="276"/>
      <c r="G56" s="277"/>
      <c r="H56" s="271" t="s">
        <v>30</v>
      </c>
      <c r="I56" s="271"/>
      <c r="J56" s="84" t="s">
        <v>31</v>
      </c>
      <c r="K56" s="85" t="s">
        <v>35</v>
      </c>
      <c r="L56" s="4"/>
    </row>
    <row r="57" spans="2:12" ht="47.25" customHeight="1" thickBot="1">
      <c r="B57" s="3"/>
      <c r="C57" s="278"/>
      <c r="D57" s="279"/>
      <c r="E57" s="279"/>
      <c r="F57" s="279"/>
      <c r="G57" s="280"/>
      <c r="H57" s="264"/>
      <c r="I57" s="264"/>
      <c r="J57" s="264"/>
      <c r="K57" s="265"/>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305" t="s">
        <v>37</v>
      </c>
      <c r="C1" s="305"/>
      <c r="D1" s="305"/>
      <c r="E1" s="305"/>
      <c r="F1" s="305"/>
      <c r="G1" s="305"/>
      <c r="H1" s="305"/>
      <c r="I1" s="305"/>
      <c r="J1" s="305"/>
      <c r="K1" s="305"/>
      <c r="L1" s="305"/>
    </row>
    <row r="2" spans="2:16">
      <c r="B2" s="305" t="s">
        <v>1</v>
      </c>
      <c r="C2" s="305"/>
      <c r="D2" s="305"/>
      <c r="E2" s="305"/>
    </row>
    <row r="3" spans="2:16" ht="15" thickBot="1"/>
    <row r="4" spans="2:16" ht="25.5" customHeight="1" thickTop="1">
      <c r="B4" s="494"/>
      <c r="C4" s="495"/>
      <c r="D4" s="495"/>
      <c r="E4" s="495"/>
      <c r="F4" s="495"/>
      <c r="G4" s="495"/>
      <c r="H4" s="495"/>
      <c r="I4" s="495"/>
      <c r="J4" s="495"/>
      <c r="K4" s="495"/>
      <c r="L4" s="495"/>
      <c r="M4" s="495"/>
      <c r="N4" s="495"/>
      <c r="O4" s="495"/>
      <c r="P4" s="496"/>
    </row>
    <row r="5" spans="2:16" ht="36.75" customHeight="1">
      <c r="B5" s="97"/>
      <c r="C5" s="409" t="s">
        <v>38</v>
      </c>
      <c r="D5" s="409"/>
      <c r="E5" s="409"/>
      <c r="F5" s="409"/>
      <c r="G5" s="409"/>
      <c r="H5" s="409"/>
      <c r="I5" s="409"/>
      <c r="J5" s="409"/>
      <c r="K5" s="409"/>
      <c r="L5" s="409"/>
      <c r="M5" s="409"/>
      <c r="N5" s="409"/>
      <c r="O5" s="409"/>
      <c r="P5" s="96"/>
    </row>
    <row r="6" spans="2:16" ht="15" thickBot="1">
      <c r="B6" s="97"/>
      <c r="P6" s="96"/>
    </row>
    <row r="7" spans="2:16">
      <c r="B7" s="97"/>
      <c r="C7" s="418"/>
      <c r="D7" s="420"/>
      <c r="E7" s="421"/>
      <c r="F7" s="421"/>
      <c r="G7" s="421"/>
      <c r="H7" s="421"/>
      <c r="I7" s="421"/>
      <c r="J7" s="421"/>
      <c r="K7" s="422"/>
      <c r="L7" s="438"/>
      <c r="M7" s="439"/>
      <c r="N7" s="439"/>
      <c r="O7" s="440"/>
      <c r="P7" s="96"/>
    </row>
    <row r="8" spans="2:16">
      <c r="B8" s="97"/>
      <c r="C8" s="419"/>
      <c r="D8" s="412" t="s">
        <v>39</v>
      </c>
      <c r="E8" s="413"/>
      <c r="F8" s="413"/>
      <c r="G8" s="413"/>
      <c r="H8" s="413"/>
      <c r="I8" s="413"/>
      <c r="J8" s="413"/>
      <c r="K8" s="414"/>
      <c r="L8" s="441"/>
      <c r="M8" s="442"/>
      <c r="N8" s="442"/>
      <c r="O8" s="443"/>
      <c r="P8" s="96"/>
    </row>
    <row r="9" spans="2:16">
      <c r="B9" s="97"/>
      <c r="C9" s="419"/>
      <c r="D9" s="412"/>
      <c r="E9" s="413"/>
      <c r="F9" s="413"/>
      <c r="G9" s="413"/>
      <c r="H9" s="413"/>
      <c r="I9" s="413"/>
      <c r="J9" s="413"/>
      <c r="K9" s="414"/>
      <c r="L9" s="410" t="s">
        <v>40</v>
      </c>
      <c r="M9" s="444"/>
      <c r="N9" s="445"/>
      <c r="O9" s="446"/>
      <c r="P9" s="96"/>
    </row>
    <row r="10" spans="2:16">
      <c r="B10" s="97"/>
      <c r="C10" s="419"/>
      <c r="D10" s="412" t="s">
        <v>41</v>
      </c>
      <c r="E10" s="413"/>
      <c r="F10" s="413"/>
      <c r="G10" s="413"/>
      <c r="H10" s="413"/>
      <c r="I10" s="413"/>
      <c r="J10" s="413"/>
      <c r="K10" s="414"/>
      <c r="L10" s="423"/>
      <c r="M10" s="447"/>
      <c r="N10" s="448"/>
      <c r="O10" s="449"/>
      <c r="P10" s="96"/>
    </row>
    <row r="11" spans="2:16" ht="12.75" customHeight="1">
      <c r="B11" s="97"/>
      <c r="C11" s="419"/>
      <c r="D11" s="415"/>
      <c r="E11" s="416"/>
      <c r="F11" s="416"/>
      <c r="G11" s="416"/>
      <c r="H11" s="416"/>
      <c r="I11" s="416"/>
      <c r="J11" s="416"/>
      <c r="K11" s="417"/>
      <c r="L11" s="410" t="s">
        <v>42</v>
      </c>
      <c r="M11" s="410">
        <v>1</v>
      </c>
      <c r="N11" s="410" t="s">
        <v>43</v>
      </c>
      <c r="O11" s="436">
        <v>1</v>
      </c>
      <c r="P11" s="96"/>
    </row>
    <row r="12" spans="2:16">
      <c r="B12" s="97"/>
      <c r="C12" s="419"/>
      <c r="D12" s="415"/>
      <c r="E12" s="416"/>
      <c r="F12" s="416"/>
      <c r="G12" s="416"/>
      <c r="H12" s="416"/>
      <c r="I12" s="416"/>
      <c r="J12" s="416"/>
      <c r="K12" s="417"/>
      <c r="L12" s="411"/>
      <c r="M12" s="411"/>
      <c r="N12" s="411"/>
      <c r="O12" s="437"/>
      <c r="P12" s="96"/>
    </row>
    <row r="13" spans="2:16">
      <c r="B13" s="97"/>
      <c r="C13" s="419"/>
      <c r="D13" s="412" t="s">
        <v>44</v>
      </c>
      <c r="E13" s="413"/>
      <c r="F13" s="413"/>
      <c r="G13" s="413"/>
      <c r="H13" s="413"/>
      <c r="I13" s="413"/>
      <c r="J13" s="413"/>
      <c r="K13" s="414"/>
      <c r="L13" s="411"/>
      <c r="M13" s="411"/>
      <c r="N13" s="411"/>
      <c r="O13" s="437"/>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503" t="s">
        <v>49</v>
      </c>
      <c r="D17" s="504"/>
      <c r="E17" s="504"/>
      <c r="F17" s="504"/>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458" t="s">
        <v>51</v>
      </c>
      <c r="D21" s="459"/>
      <c r="E21" s="459"/>
      <c r="F21" s="459"/>
      <c r="G21" s="459"/>
      <c r="H21" s="459"/>
      <c r="I21" s="459"/>
      <c r="J21" s="459"/>
      <c r="K21" s="459"/>
      <c r="L21" s="459"/>
      <c r="M21" s="459"/>
      <c r="N21" s="459"/>
      <c r="O21" s="460"/>
      <c r="P21" s="96"/>
    </row>
    <row r="22" spans="2:16" ht="15" thickBot="1">
      <c r="B22" s="97"/>
      <c r="C22" s="122"/>
      <c r="O22" s="123"/>
      <c r="P22" s="96"/>
    </row>
    <row r="23" spans="2:16">
      <c r="B23" s="97"/>
      <c r="C23" s="124" t="s">
        <v>52</v>
      </c>
      <c r="D23" s="424" t="s">
        <v>53</v>
      </c>
      <c r="E23" s="425"/>
      <c r="F23" s="425"/>
      <c r="G23" s="425"/>
      <c r="H23" s="425"/>
      <c r="I23" s="425"/>
      <c r="J23" s="425"/>
      <c r="K23" s="425"/>
      <c r="L23" s="426"/>
      <c r="M23" s="456" t="s">
        <v>54</v>
      </c>
      <c r="N23" s="457"/>
      <c r="O23" s="124" t="s">
        <v>11</v>
      </c>
      <c r="P23" s="96"/>
    </row>
    <row r="24" spans="2:16" ht="15" thickBot="1">
      <c r="B24" s="97"/>
      <c r="C24" s="125"/>
      <c r="D24" s="450"/>
      <c r="E24" s="470"/>
      <c r="F24" s="470"/>
      <c r="G24" s="470"/>
      <c r="H24" s="470"/>
      <c r="I24" s="470"/>
      <c r="J24" s="470"/>
      <c r="K24" s="470"/>
      <c r="L24" s="451"/>
      <c r="M24" s="450"/>
      <c r="N24" s="451"/>
      <c r="O24" s="126"/>
      <c r="P24" s="96"/>
    </row>
    <row r="25" spans="2:16">
      <c r="B25" s="97"/>
      <c r="C25" s="427" t="s">
        <v>55</v>
      </c>
      <c r="D25" s="428"/>
      <c r="E25" s="428"/>
      <c r="F25" s="428"/>
      <c r="G25" s="428"/>
      <c r="H25" s="428"/>
      <c r="I25" s="428"/>
      <c r="J25" s="428"/>
      <c r="K25" s="428"/>
      <c r="L25" s="428"/>
      <c r="M25" s="428"/>
      <c r="N25" s="428"/>
      <c r="O25" s="429"/>
      <c r="P25" s="96"/>
    </row>
    <row r="26" spans="2:16">
      <c r="B26" s="97"/>
      <c r="C26" s="430"/>
      <c r="D26" s="431"/>
      <c r="E26" s="431"/>
      <c r="F26" s="431"/>
      <c r="G26" s="431"/>
      <c r="H26" s="431"/>
      <c r="I26" s="431"/>
      <c r="J26" s="431"/>
      <c r="K26" s="431"/>
      <c r="L26" s="431"/>
      <c r="M26" s="431"/>
      <c r="N26" s="431"/>
      <c r="O26" s="432"/>
      <c r="P26" s="96"/>
    </row>
    <row r="27" spans="2:16" ht="15" thickBot="1">
      <c r="B27" s="97"/>
      <c r="C27" s="433"/>
      <c r="D27" s="434"/>
      <c r="E27" s="434"/>
      <c r="F27" s="434"/>
      <c r="G27" s="434"/>
      <c r="H27" s="434"/>
      <c r="I27" s="434"/>
      <c r="J27" s="434"/>
      <c r="K27" s="434"/>
      <c r="L27" s="434"/>
      <c r="M27" s="434"/>
      <c r="N27" s="434"/>
      <c r="O27" s="435"/>
      <c r="P27" s="96"/>
    </row>
    <row r="28" spans="2:16">
      <c r="B28" s="97"/>
      <c r="C28" s="452" t="s">
        <v>53</v>
      </c>
      <c r="D28" s="453"/>
      <c r="E28" s="453"/>
      <c r="F28" s="453"/>
      <c r="G28" s="454"/>
      <c r="H28" s="455" t="s">
        <v>56</v>
      </c>
      <c r="I28" s="453"/>
      <c r="J28" s="467" t="s">
        <v>57</v>
      </c>
      <c r="K28" s="468"/>
      <c r="L28" s="128" t="s">
        <v>58</v>
      </c>
      <c r="M28" s="455" t="s">
        <v>59</v>
      </c>
      <c r="N28" s="469"/>
      <c r="O28" s="129" t="s">
        <v>60</v>
      </c>
      <c r="P28" s="96"/>
    </row>
    <row r="29" spans="2:16">
      <c r="B29" s="97"/>
      <c r="C29" s="461"/>
      <c r="D29" s="462"/>
      <c r="E29" s="462"/>
      <c r="F29" s="462"/>
      <c r="G29" s="463"/>
      <c r="H29" s="464"/>
      <c r="I29" s="463"/>
      <c r="J29" s="464"/>
      <c r="K29" s="463"/>
      <c r="L29" s="131"/>
      <c r="M29" s="465"/>
      <c r="N29" s="466"/>
      <c r="O29" s="132"/>
      <c r="P29" s="96"/>
    </row>
    <row r="30" spans="2:16">
      <c r="B30" s="97"/>
      <c r="C30" s="133"/>
      <c r="D30" s="134"/>
      <c r="E30" s="134"/>
      <c r="F30" s="134"/>
      <c r="G30" s="135"/>
      <c r="H30" s="136"/>
      <c r="I30" s="135"/>
      <c r="J30" s="136"/>
      <c r="K30" s="135"/>
      <c r="L30" s="131"/>
      <c r="M30" s="465"/>
      <c r="N30" s="466"/>
      <c r="O30" s="132"/>
      <c r="P30" s="96"/>
    </row>
    <row r="31" spans="2:16" ht="15" thickBot="1">
      <c r="B31" s="97"/>
      <c r="C31" s="471"/>
      <c r="D31" s="472"/>
      <c r="E31" s="472"/>
      <c r="F31" s="472"/>
      <c r="G31" s="473"/>
      <c r="H31" s="474"/>
      <c r="I31" s="473"/>
      <c r="J31" s="474"/>
      <c r="K31" s="473"/>
      <c r="L31" s="137"/>
      <c r="M31" s="475"/>
      <c r="N31" s="476"/>
      <c r="O31" s="132"/>
      <c r="P31" s="96"/>
    </row>
    <row r="32" spans="2:16" ht="15" thickBot="1">
      <c r="B32" s="97"/>
      <c r="C32" s="484" t="s">
        <v>61</v>
      </c>
      <c r="D32" s="485"/>
      <c r="E32" s="485"/>
      <c r="F32" s="485"/>
      <c r="G32" s="485"/>
      <c r="H32" s="485"/>
      <c r="I32" s="485"/>
      <c r="J32" s="485"/>
      <c r="K32" s="485"/>
      <c r="L32" s="485"/>
      <c r="M32" s="485"/>
      <c r="N32" s="486"/>
      <c r="O32" s="138"/>
      <c r="P32" s="96"/>
    </row>
    <row r="33" spans="2:16" ht="13.5" customHeight="1">
      <c r="B33" s="97"/>
      <c r="C33" s="427" t="s">
        <v>62</v>
      </c>
      <c r="D33" s="428"/>
      <c r="E33" s="428"/>
      <c r="F33" s="428"/>
      <c r="G33" s="428"/>
      <c r="H33" s="428"/>
      <c r="I33" s="428"/>
      <c r="J33" s="428"/>
      <c r="K33" s="428"/>
      <c r="L33" s="428"/>
      <c r="M33" s="428"/>
      <c r="N33" s="428"/>
      <c r="O33" s="429"/>
      <c r="P33" s="96"/>
    </row>
    <row r="34" spans="2:16">
      <c r="B34" s="97"/>
      <c r="C34" s="430"/>
      <c r="D34" s="431"/>
      <c r="E34" s="431"/>
      <c r="F34" s="431"/>
      <c r="G34" s="431"/>
      <c r="H34" s="431"/>
      <c r="I34" s="431"/>
      <c r="J34" s="431"/>
      <c r="K34" s="431"/>
      <c r="L34" s="431"/>
      <c r="M34" s="431"/>
      <c r="N34" s="431"/>
      <c r="O34" s="432"/>
      <c r="P34" s="96"/>
    </row>
    <row r="35" spans="2:16" ht="15" thickBot="1">
      <c r="B35" s="97"/>
      <c r="C35" s="433"/>
      <c r="D35" s="434"/>
      <c r="E35" s="434"/>
      <c r="F35" s="434"/>
      <c r="G35" s="434"/>
      <c r="H35" s="434"/>
      <c r="I35" s="434"/>
      <c r="J35" s="434"/>
      <c r="K35" s="434"/>
      <c r="L35" s="434"/>
      <c r="M35" s="434"/>
      <c r="N35" s="434"/>
      <c r="O35" s="435"/>
      <c r="P35" s="96"/>
    </row>
    <row r="36" spans="2:16">
      <c r="B36" s="97"/>
      <c r="C36" s="452" t="s">
        <v>53</v>
      </c>
      <c r="D36" s="477"/>
      <c r="E36" s="477"/>
      <c r="F36" s="477"/>
      <c r="G36" s="477"/>
      <c r="H36" s="477"/>
      <c r="I36" s="477"/>
      <c r="J36" s="469"/>
      <c r="K36" s="127" t="s">
        <v>54</v>
      </c>
      <c r="L36" s="128" t="s">
        <v>11</v>
      </c>
      <c r="M36" s="455" t="s">
        <v>63</v>
      </c>
      <c r="N36" s="469"/>
      <c r="O36" s="129" t="s">
        <v>60</v>
      </c>
      <c r="P36" s="96"/>
    </row>
    <row r="37" spans="2:16">
      <c r="B37" s="97"/>
      <c r="C37" s="461"/>
      <c r="D37" s="462"/>
      <c r="E37" s="462"/>
      <c r="F37" s="462"/>
      <c r="G37" s="462"/>
      <c r="H37" s="462"/>
      <c r="I37" s="462"/>
      <c r="J37" s="463"/>
      <c r="K37" s="140"/>
      <c r="L37" s="141"/>
      <c r="M37" s="492"/>
      <c r="N37" s="493"/>
      <c r="O37" s="132"/>
      <c r="P37" s="96"/>
    </row>
    <row r="38" spans="2:16" ht="15" thickBot="1">
      <c r="B38" s="97"/>
      <c r="C38" s="471"/>
      <c r="D38" s="472"/>
      <c r="E38" s="472"/>
      <c r="F38" s="472"/>
      <c r="G38" s="472"/>
      <c r="H38" s="472"/>
      <c r="I38" s="472"/>
      <c r="J38" s="473"/>
      <c r="K38" s="134"/>
      <c r="L38" s="142"/>
      <c r="M38" s="482"/>
      <c r="N38" s="483"/>
      <c r="O38" s="143"/>
      <c r="P38" s="96"/>
    </row>
    <row r="39" spans="2:16" ht="15" thickBot="1">
      <c r="B39" s="97"/>
      <c r="C39" s="484" t="s">
        <v>61</v>
      </c>
      <c r="D39" s="485"/>
      <c r="E39" s="485"/>
      <c r="F39" s="485"/>
      <c r="G39" s="485"/>
      <c r="H39" s="485"/>
      <c r="I39" s="485"/>
      <c r="J39" s="485"/>
      <c r="K39" s="485"/>
      <c r="L39" s="485"/>
      <c r="M39" s="485"/>
      <c r="N39" s="486"/>
      <c r="O39" s="144">
        <v>0</v>
      </c>
      <c r="P39" s="96"/>
    </row>
    <row r="40" spans="2:16">
      <c r="B40" s="97"/>
      <c r="C40" s="427" t="s">
        <v>64</v>
      </c>
      <c r="D40" s="428"/>
      <c r="E40" s="428"/>
      <c r="F40" s="428"/>
      <c r="G40" s="428"/>
      <c r="H40" s="428"/>
      <c r="I40" s="428"/>
      <c r="J40" s="428"/>
      <c r="K40" s="428"/>
      <c r="L40" s="428"/>
      <c r="M40" s="428"/>
      <c r="N40" s="428"/>
      <c r="O40" s="429"/>
      <c r="P40" s="96"/>
    </row>
    <row r="41" spans="2:16">
      <c r="B41" s="97"/>
      <c r="C41" s="430"/>
      <c r="D41" s="431"/>
      <c r="E41" s="431"/>
      <c r="F41" s="431"/>
      <c r="G41" s="431"/>
      <c r="H41" s="431"/>
      <c r="I41" s="431"/>
      <c r="J41" s="431"/>
      <c r="K41" s="431"/>
      <c r="L41" s="431"/>
      <c r="M41" s="431"/>
      <c r="N41" s="431"/>
      <c r="O41" s="432"/>
      <c r="P41" s="96"/>
    </row>
    <row r="42" spans="2:16" ht="15" thickBot="1">
      <c r="B42" s="97"/>
      <c r="C42" s="433"/>
      <c r="D42" s="434"/>
      <c r="E42" s="434"/>
      <c r="F42" s="434"/>
      <c r="G42" s="434"/>
      <c r="H42" s="434"/>
      <c r="I42" s="434"/>
      <c r="J42" s="434"/>
      <c r="K42" s="434"/>
      <c r="L42" s="434"/>
      <c r="M42" s="434"/>
      <c r="N42" s="434"/>
      <c r="O42" s="435"/>
      <c r="P42" s="96"/>
    </row>
    <row r="43" spans="2:16" ht="15.75">
      <c r="B43" s="97"/>
      <c r="C43" s="452" t="s">
        <v>65</v>
      </c>
      <c r="D43" s="477"/>
      <c r="E43" s="477"/>
      <c r="F43" s="477"/>
      <c r="G43" s="477"/>
      <c r="H43" s="477"/>
      <c r="I43" s="477"/>
      <c r="J43" s="128" t="s">
        <v>66</v>
      </c>
      <c r="K43" s="139" t="s">
        <v>67</v>
      </c>
      <c r="L43" s="145" t="s">
        <v>68</v>
      </c>
      <c r="M43" s="455" t="s">
        <v>69</v>
      </c>
      <c r="N43" s="469"/>
      <c r="O43" s="129" t="s">
        <v>60</v>
      </c>
      <c r="P43" s="96"/>
    </row>
    <row r="44" spans="2:16">
      <c r="B44" s="97"/>
      <c r="C44" s="461"/>
      <c r="D44" s="462"/>
      <c r="E44" s="462"/>
      <c r="F44" s="462"/>
      <c r="G44" s="462"/>
      <c r="H44" s="462"/>
      <c r="I44" s="462"/>
      <c r="J44" s="146"/>
      <c r="K44" s="147"/>
      <c r="L44" s="146"/>
      <c r="M44" s="480"/>
      <c r="N44" s="481"/>
      <c r="O44" s="132"/>
      <c r="P44" s="96"/>
    </row>
    <row r="45" spans="2:16" ht="15" thickBot="1">
      <c r="B45" s="97"/>
      <c r="C45" s="471"/>
      <c r="D45" s="472"/>
      <c r="E45" s="472"/>
      <c r="F45" s="472"/>
      <c r="G45" s="472"/>
      <c r="H45" s="472"/>
      <c r="I45" s="472"/>
      <c r="J45" s="148"/>
      <c r="K45" s="149"/>
      <c r="L45" s="148"/>
      <c r="M45" s="482"/>
      <c r="N45" s="483"/>
      <c r="O45" s="150"/>
      <c r="P45" s="96"/>
    </row>
    <row r="46" spans="2:16" ht="15" thickBot="1">
      <c r="B46" s="97"/>
      <c r="C46" s="484" t="s">
        <v>61</v>
      </c>
      <c r="D46" s="485"/>
      <c r="E46" s="485"/>
      <c r="F46" s="485"/>
      <c r="G46" s="485"/>
      <c r="H46" s="485"/>
      <c r="I46" s="485"/>
      <c r="J46" s="485"/>
      <c r="K46" s="485"/>
      <c r="L46" s="485"/>
      <c r="M46" s="485"/>
      <c r="N46" s="486"/>
      <c r="O46" s="138"/>
      <c r="P46" s="96"/>
    </row>
    <row r="47" spans="2:16">
      <c r="B47" s="97"/>
      <c r="C47" s="427" t="s">
        <v>70</v>
      </c>
      <c r="D47" s="428"/>
      <c r="E47" s="428"/>
      <c r="F47" s="428"/>
      <c r="G47" s="428"/>
      <c r="H47" s="428"/>
      <c r="I47" s="428"/>
      <c r="J47" s="428"/>
      <c r="K47" s="428"/>
      <c r="L47" s="428"/>
      <c r="M47" s="428"/>
      <c r="N47" s="428"/>
      <c r="O47" s="429"/>
      <c r="P47" s="96"/>
    </row>
    <row r="48" spans="2:16">
      <c r="B48" s="97"/>
      <c r="C48" s="430"/>
      <c r="D48" s="431"/>
      <c r="E48" s="431"/>
      <c r="F48" s="431"/>
      <c r="G48" s="431"/>
      <c r="H48" s="431"/>
      <c r="I48" s="431"/>
      <c r="J48" s="431"/>
      <c r="K48" s="431"/>
      <c r="L48" s="431"/>
      <c r="M48" s="431"/>
      <c r="N48" s="431"/>
      <c r="O48" s="432"/>
      <c r="P48" s="96"/>
    </row>
    <row r="49" spans="2:16" ht="15" thickBot="1">
      <c r="B49" s="97"/>
      <c r="C49" s="433"/>
      <c r="D49" s="434"/>
      <c r="E49" s="434"/>
      <c r="F49" s="434"/>
      <c r="G49" s="434"/>
      <c r="H49" s="434"/>
      <c r="I49" s="434"/>
      <c r="J49" s="434"/>
      <c r="K49" s="434"/>
      <c r="L49" s="434"/>
      <c r="M49" s="434"/>
      <c r="N49" s="434"/>
      <c r="O49" s="435"/>
      <c r="P49" s="96"/>
    </row>
    <row r="50" spans="2:16" ht="31.5" customHeight="1">
      <c r="B50" s="97"/>
      <c r="C50" s="452" t="s">
        <v>71</v>
      </c>
      <c r="D50" s="477"/>
      <c r="E50" s="477"/>
      <c r="F50" s="477"/>
      <c r="G50" s="477"/>
      <c r="H50" s="477"/>
      <c r="I50" s="477"/>
      <c r="J50" s="128" t="s">
        <v>72</v>
      </c>
      <c r="K50" s="151" t="s">
        <v>73</v>
      </c>
      <c r="L50" s="152" t="s">
        <v>74</v>
      </c>
      <c r="M50" s="478" t="s">
        <v>59</v>
      </c>
      <c r="N50" s="479"/>
      <c r="O50" s="154" t="s">
        <v>60</v>
      </c>
      <c r="P50" s="96"/>
    </row>
    <row r="51" spans="2:16">
      <c r="B51" s="97"/>
      <c r="C51" s="155"/>
      <c r="D51" s="156"/>
      <c r="E51" s="156"/>
      <c r="F51" s="156"/>
      <c r="G51" s="156"/>
      <c r="H51" s="156"/>
      <c r="I51" s="156"/>
      <c r="J51" s="157"/>
      <c r="K51" s="158"/>
      <c r="L51" s="159"/>
      <c r="M51" s="487"/>
      <c r="N51" s="488"/>
      <c r="O51" s="160"/>
      <c r="P51" s="96"/>
    </row>
    <row r="52" spans="2:16">
      <c r="B52" s="97"/>
      <c r="C52" s="155"/>
      <c r="D52" s="156"/>
      <c r="E52" s="156"/>
      <c r="F52" s="156"/>
      <c r="G52" s="156"/>
      <c r="H52" s="156"/>
      <c r="I52" s="156"/>
      <c r="J52" s="157"/>
      <c r="K52" s="158"/>
      <c r="L52" s="159"/>
      <c r="M52" s="487"/>
      <c r="N52" s="488"/>
      <c r="O52" s="160"/>
      <c r="P52" s="96"/>
    </row>
    <row r="53" spans="2:16">
      <c r="B53" s="97"/>
      <c r="C53" s="155"/>
      <c r="D53" s="156"/>
      <c r="E53" s="156"/>
      <c r="F53" s="156"/>
      <c r="G53" s="156"/>
      <c r="H53" s="156"/>
      <c r="I53" s="156"/>
      <c r="J53" s="157"/>
      <c r="K53" s="158"/>
      <c r="L53" s="159"/>
      <c r="M53" s="480"/>
      <c r="N53" s="481"/>
      <c r="O53" s="160"/>
      <c r="P53" s="96"/>
    </row>
    <row r="54" spans="2:16" ht="15" thickBot="1">
      <c r="B54" s="97"/>
      <c r="C54" s="471"/>
      <c r="D54" s="472"/>
      <c r="E54" s="472"/>
      <c r="F54" s="472"/>
      <c r="G54" s="472"/>
      <c r="H54" s="472"/>
      <c r="I54" s="472"/>
      <c r="J54" s="148"/>
      <c r="K54" s="149"/>
      <c r="L54" s="148"/>
      <c r="M54" s="482"/>
      <c r="N54" s="483"/>
      <c r="O54" s="150"/>
      <c r="P54" s="96"/>
    </row>
    <row r="55" spans="2:16" ht="15" thickBot="1">
      <c r="B55" s="97"/>
      <c r="C55" s="484" t="s">
        <v>61</v>
      </c>
      <c r="D55" s="485"/>
      <c r="E55" s="485"/>
      <c r="F55" s="485"/>
      <c r="G55" s="485"/>
      <c r="H55" s="485"/>
      <c r="I55" s="485"/>
      <c r="J55" s="485"/>
      <c r="K55" s="485"/>
      <c r="L55" s="485"/>
      <c r="M55" s="485"/>
      <c r="N55" s="486"/>
      <c r="O55" s="144"/>
      <c r="P55" s="96"/>
    </row>
    <row r="56" spans="2:16" ht="15" thickBot="1">
      <c r="B56" s="97"/>
      <c r="C56" s="122"/>
      <c r="O56" s="123"/>
      <c r="P56" s="96"/>
    </row>
    <row r="57" spans="2:16" ht="15" thickBot="1">
      <c r="B57" s="97"/>
      <c r="C57" s="489" t="s">
        <v>75</v>
      </c>
      <c r="D57" s="490"/>
      <c r="E57" s="490"/>
      <c r="F57" s="490"/>
      <c r="G57" s="490"/>
      <c r="H57" s="490"/>
      <c r="I57" s="490"/>
      <c r="J57" s="490"/>
      <c r="K57" s="490"/>
      <c r="L57" s="490"/>
      <c r="M57" s="490"/>
      <c r="N57" s="491"/>
      <c r="O57" s="161"/>
      <c r="P57" s="96"/>
    </row>
    <row r="58" spans="2:16">
      <c r="B58" s="97"/>
      <c r="C58" s="427" t="s">
        <v>76</v>
      </c>
      <c r="D58" s="428"/>
      <c r="E58" s="428"/>
      <c r="F58" s="428"/>
      <c r="G58" s="428"/>
      <c r="H58" s="428"/>
      <c r="I58" s="428"/>
      <c r="J58" s="428"/>
      <c r="K58" s="428"/>
      <c r="L58" s="428"/>
      <c r="M58" s="428"/>
      <c r="N58" s="428"/>
      <c r="O58" s="429"/>
      <c r="P58" s="96"/>
    </row>
    <row r="59" spans="2:16">
      <c r="B59" s="97"/>
      <c r="C59" s="430"/>
      <c r="D59" s="431"/>
      <c r="E59" s="431"/>
      <c r="F59" s="431"/>
      <c r="G59" s="431"/>
      <c r="H59" s="431"/>
      <c r="I59" s="431"/>
      <c r="J59" s="431"/>
      <c r="K59" s="431"/>
      <c r="L59" s="431"/>
      <c r="M59" s="431"/>
      <c r="N59" s="431"/>
      <c r="O59" s="432"/>
      <c r="P59" s="96"/>
    </row>
    <row r="60" spans="2:16" ht="15" thickBot="1">
      <c r="B60" s="97"/>
      <c r="C60" s="433"/>
      <c r="D60" s="434"/>
      <c r="E60" s="434"/>
      <c r="F60" s="434"/>
      <c r="G60" s="434"/>
      <c r="H60" s="434"/>
      <c r="I60" s="434"/>
      <c r="J60" s="434"/>
      <c r="K60" s="434"/>
      <c r="L60" s="434"/>
      <c r="M60" s="434"/>
      <c r="N60" s="434"/>
      <c r="O60" s="435"/>
      <c r="P60" s="96"/>
    </row>
    <row r="61" spans="2:16" ht="28.5">
      <c r="B61" s="97"/>
      <c r="C61" s="452" t="s">
        <v>77</v>
      </c>
      <c r="D61" s="477"/>
      <c r="E61" s="477"/>
      <c r="F61" s="477"/>
      <c r="G61" s="477"/>
      <c r="H61" s="477"/>
      <c r="I61" s="477"/>
      <c r="J61" s="139"/>
      <c r="K61" s="153"/>
      <c r="L61" s="152" t="s">
        <v>78</v>
      </c>
      <c r="M61" s="478" t="s">
        <v>79</v>
      </c>
      <c r="N61" s="479"/>
      <c r="O61" s="154"/>
      <c r="P61" s="96"/>
    </row>
    <row r="62" spans="2:16">
      <c r="B62" s="97"/>
      <c r="C62" s="461" t="s">
        <v>23</v>
      </c>
      <c r="D62" s="462"/>
      <c r="E62" s="462"/>
      <c r="F62" s="462"/>
      <c r="G62" s="462"/>
      <c r="H62" s="462"/>
      <c r="I62" s="462"/>
      <c r="J62" s="162"/>
      <c r="K62" s="163"/>
      <c r="L62" s="164"/>
      <c r="M62" s="511"/>
      <c r="N62" s="512"/>
      <c r="O62" s="165"/>
      <c r="P62" s="96"/>
    </row>
    <row r="63" spans="2:16">
      <c r="B63" s="97"/>
      <c r="C63" s="133" t="s">
        <v>80</v>
      </c>
      <c r="D63" s="134"/>
      <c r="E63" s="134"/>
      <c r="F63" s="134"/>
      <c r="G63" s="134"/>
      <c r="H63" s="134"/>
      <c r="I63" s="134"/>
      <c r="J63" s="162"/>
      <c r="K63" s="163"/>
      <c r="L63" s="164"/>
      <c r="M63" s="511"/>
      <c r="N63" s="512"/>
      <c r="O63" s="165"/>
      <c r="P63" s="96"/>
    </row>
    <row r="64" spans="2:16" ht="15" thickBot="1">
      <c r="B64" s="97"/>
      <c r="C64" s="116" t="s">
        <v>81</v>
      </c>
      <c r="D64" s="117"/>
      <c r="E64" s="117"/>
      <c r="F64" s="117"/>
      <c r="G64" s="117"/>
      <c r="H64" s="117"/>
      <c r="I64" s="117"/>
      <c r="J64" s="166"/>
      <c r="K64" s="167"/>
      <c r="L64" s="164"/>
      <c r="M64" s="513"/>
      <c r="N64" s="514"/>
      <c r="O64" s="165"/>
      <c r="P64" s="96"/>
    </row>
    <row r="65" spans="2:16" ht="15" thickBot="1">
      <c r="B65" s="97"/>
      <c r="C65" s="484" t="s">
        <v>61</v>
      </c>
      <c r="D65" s="485"/>
      <c r="E65" s="485"/>
      <c r="F65" s="485"/>
      <c r="G65" s="485"/>
      <c r="H65" s="485"/>
      <c r="I65" s="485"/>
      <c r="J65" s="485"/>
      <c r="K65" s="485"/>
      <c r="L65" s="485"/>
      <c r="M65" s="485"/>
      <c r="N65" s="486"/>
      <c r="O65" s="168"/>
      <c r="P65" s="96"/>
    </row>
    <row r="66" spans="2:16" ht="15" thickBot="1">
      <c r="B66" s="97"/>
      <c r="C66" s="122"/>
      <c r="O66" s="123"/>
      <c r="P66" s="96"/>
    </row>
    <row r="67" spans="2:16" ht="15" thickBot="1">
      <c r="B67" s="97"/>
      <c r="C67" s="489" t="s">
        <v>82</v>
      </c>
      <c r="D67" s="490"/>
      <c r="E67" s="490"/>
      <c r="F67" s="490"/>
      <c r="G67" s="490"/>
      <c r="H67" s="490"/>
      <c r="I67" s="490"/>
      <c r="J67" s="490"/>
      <c r="K67" s="490"/>
      <c r="L67" s="490"/>
      <c r="M67" s="490"/>
      <c r="N67" s="491"/>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508"/>
      <c r="D77" s="509"/>
      <c r="E77" s="509"/>
      <c r="F77" s="509"/>
      <c r="G77" s="509"/>
      <c r="H77" s="509"/>
      <c r="I77" s="509"/>
      <c r="J77" s="509"/>
      <c r="K77" s="509"/>
      <c r="L77" s="509"/>
      <c r="M77" s="509"/>
      <c r="N77" s="509"/>
      <c r="O77" s="510"/>
      <c r="P77" s="96"/>
    </row>
    <row r="78" spans="2:16">
      <c r="B78" s="97"/>
      <c r="C78" s="508"/>
      <c r="D78" s="509"/>
      <c r="E78" s="509"/>
      <c r="F78" s="509"/>
      <c r="G78" s="509"/>
      <c r="H78" s="509"/>
      <c r="I78" s="509"/>
      <c r="J78" s="509"/>
      <c r="K78" s="509"/>
      <c r="L78" s="509"/>
      <c r="M78" s="509"/>
      <c r="N78" s="509"/>
      <c r="O78" s="510"/>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505" t="s">
        <v>90</v>
      </c>
      <c r="D81" s="506"/>
      <c r="E81" s="506"/>
      <c r="F81" s="506"/>
      <c r="G81" s="506"/>
      <c r="H81" s="506"/>
      <c r="I81" s="506"/>
      <c r="J81" s="506"/>
      <c r="K81" s="506"/>
      <c r="L81" s="506"/>
      <c r="M81" s="506"/>
      <c r="N81" s="506"/>
      <c r="O81" s="507"/>
      <c r="P81" s="96"/>
    </row>
    <row r="82" spans="2:16">
      <c r="B82" s="97"/>
      <c r="C82" s="505"/>
      <c r="D82" s="506"/>
      <c r="E82" s="506"/>
      <c r="F82" s="506"/>
      <c r="G82" s="506"/>
      <c r="H82" s="506"/>
      <c r="I82" s="506"/>
      <c r="J82" s="506"/>
      <c r="K82" s="506"/>
      <c r="L82" s="506"/>
      <c r="M82" s="506"/>
      <c r="N82" s="506"/>
      <c r="O82" s="507"/>
      <c r="P82" s="96"/>
    </row>
    <row r="83" spans="2:16" ht="12.95" customHeight="1">
      <c r="B83" s="97"/>
      <c r="C83" s="505" t="s">
        <v>91</v>
      </c>
      <c r="D83" s="506"/>
      <c r="E83" s="506"/>
      <c r="F83" s="506"/>
      <c r="G83" s="506"/>
      <c r="H83" s="506"/>
      <c r="I83" s="506"/>
      <c r="J83" s="506"/>
      <c r="K83" s="506"/>
      <c r="L83" s="506"/>
      <c r="M83" s="506"/>
      <c r="N83" s="506"/>
      <c r="O83" s="507"/>
      <c r="P83" s="96"/>
    </row>
    <row r="84" spans="2:16">
      <c r="B84" s="97"/>
      <c r="C84" s="505"/>
      <c r="D84" s="506"/>
      <c r="E84" s="506"/>
      <c r="F84" s="506"/>
      <c r="G84" s="506"/>
      <c r="H84" s="506"/>
      <c r="I84" s="506"/>
      <c r="J84" s="506"/>
      <c r="K84" s="506"/>
      <c r="L84" s="506"/>
      <c r="M84" s="506"/>
      <c r="N84" s="506"/>
      <c r="O84" s="507"/>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497"/>
      <c r="L90" s="497"/>
      <c r="M90" s="497"/>
      <c r="N90" s="497"/>
      <c r="O90" s="498"/>
      <c r="P90" s="96"/>
    </row>
    <row r="91" spans="2:16" ht="18.75" customHeight="1" thickBot="1">
      <c r="B91" s="97"/>
      <c r="C91" s="501"/>
      <c r="D91" s="502"/>
      <c r="E91" s="502"/>
      <c r="F91" s="149"/>
      <c r="G91" s="149"/>
      <c r="H91" s="149"/>
      <c r="I91" s="149"/>
      <c r="J91" s="149"/>
      <c r="K91" s="499"/>
      <c r="L91" s="499"/>
      <c r="M91" s="499"/>
      <c r="N91" s="499"/>
      <c r="O91" s="500"/>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PRESUPUESTO OFICIAL (Entidad)</vt:lpstr>
      <vt:lpstr>APU 1.1</vt:lpstr>
      <vt:lpstr>APU 1.2</vt:lpstr>
      <vt:lpstr>APU 1.3</vt:lpstr>
      <vt:lpstr>APU 1.4</vt:lpstr>
      <vt:lpstr>APU 1.5</vt:lpstr>
      <vt:lpstr>APU 1.6</vt:lpstr>
      <vt:lpstr>APU 1.7</vt:lpstr>
      <vt:lpstr>BIENES RELVANTES</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dcterms:created xsi:type="dcterms:W3CDTF">2006-06-27T16:47:25Z</dcterms:created>
  <dcterms:modified xsi:type="dcterms:W3CDTF">2026-09-15T17:18:34Z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