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tave\Documents\2026\1. EPC\28. APROPIACION DE DISEÑOS 2\1. DOCUMENTOS PREVIOS APRPIACION\"/>
    </mc:Choice>
  </mc:AlternateContent>
  <xr:revisionPtr revIDLastSave="0" documentId="13_ncr:1_{A687A6AD-13E2-42FF-B65F-8D184CCFB5C7}" xr6:coauthVersionLast="47" xr6:coauthVersionMax="47" xr10:uidLastSave="{00000000-0000-0000-0000-000000000000}"/>
  <bookViews>
    <workbookView xWindow="-108" yWindow="-108" windowWidth="23256" windowHeight="12456" tabRatio="815" xr2:uid="{30C53212-D7BE-4964-B807-65DC3C1318B4}"/>
  </bookViews>
  <sheets>
    <sheet name="RESUMEN" sheetId="8" r:id="rId1"/>
    <sheet name="Entidad Cachipay" sheetId="2" r:id="rId2"/>
    <sheet name="Proponente Cachipay" sheetId="9" r:id="rId3"/>
    <sheet name="Entidad Caqueza" sheetId="4" r:id="rId4"/>
    <sheet name="Proponente Caqueza" sheetId="10" r:id="rId5"/>
    <sheet name="Entidad San Antonio" sheetId="11" r:id="rId6"/>
    <sheet name="Proponente San Antonio" sheetId="3" r:id="rId7"/>
    <sheet name="Entidad Zipacon" sheetId="7" r:id="rId8"/>
    <sheet name="Proponente Zipacon" sheetId="12" r:id="rId9"/>
    <sheet name="Entidad Choconta" sheetId="1" r:id="rId10"/>
    <sheet name="Proponente Choconta" sheetId="13" r:id="rId11"/>
  </sheets>
  <definedNames>
    <definedName name="_xlnm.Print_Area" localSheetId="1">'Entidad Cachipay'!$A$1:$F$142</definedName>
    <definedName name="_xlnm.Print_Area" localSheetId="3">'Entidad Caqueza'!$A$1:$F$100</definedName>
    <definedName name="_xlnm.Print_Area" localSheetId="9">'Entidad Choconta'!$A$1:$H$196</definedName>
    <definedName name="_xlnm.Print_Area" localSheetId="5">'Entidad San Antonio'!$A$1:$F$117</definedName>
    <definedName name="_xlnm.Print_Area" localSheetId="7">'Entidad Zipacon'!$A$1:$F$117</definedName>
    <definedName name="_xlnm.Print_Area" localSheetId="2">'Proponente Cachipay'!$A$1:$F$142</definedName>
    <definedName name="_xlnm.Print_Area" localSheetId="4">'Proponente Caqueza'!$A$1:$F$100</definedName>
    <definedName name="_xlnm.Print_Area" localSheetId="10">'Proponente Choconta'!$A$1:$H$196</definedName>
    <definedName name="_xlnm.Print_Area" localSheetId="6">'Proponente San Antonio'!$A$1:$F$117</definedName>
    <definedName name="_xlnm.Print_Area" localSheetId="8">'Proponente Zipacon'!$A$1:$F$117</definedName>
    <definedName name="_xlnm.Print_Area" localSheetId="0">RESUMEN!$A$1:$E$17</definedName>
    <definedName name="_xlnm.Print_Titles" localSheetId="1">'Entidad Cachipay'!$1:$4</definedName>
    <definedName name="_xlnm.Print_Titles" localSheetId="3">'Entidad Caqueza'!$1:$5</definedName>
    <definedName name="_xlnm.Print_Titles" localSheetId="5">'Entidad San Antonio'!$1:$4</definedName>
    <definedName name="_xlnm.Print_Titles" localSheetId="7">'Entidad Zipacon'!$1:$4</definedName>
    <definedName name="_xlnm.Print_Titles" localSheetId="2">'Proponente Cachipay'!$1:$4</definedName>
    <definedName name="_xlnm.Print_Titles" localSheetId="4">'Proponente Caqueza'!$1:$5</definedName>
    <definedName name="_xlnm.Print_Titles" localSheetId="6">'Proponente San Antonio'!$1:$4</definedName>
    <definedName name="_xlnm.Print_Titles" localSheetId="8">'Proponente Zipacon'!$1:$4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8" l="1"/>
  <c r="E9" i="8"/>
  <c r="E8" i="8"/>
  <c r="E7" i="8"/>
  <c r="E6" i="8"/>
  <c r="E5" i="8"/>
  <c r="H83" i="13"/>
  <c r="F109" i="11"/>
  <c r="F100" i="11"/>
  <c r="F92" i="11"/>
  <c r="F91" i="11"/>
  <c r="F90" i="11"/>
  <c r="F89" i="11"/>
  <c r="F88" i="11"/>
  <c r="F87" i="11"/>
  <c r="F86" i="11"/>
  <c r="F85" i="11"/>
  <c r="F84" i="11"/>
  <c r="F83" i="11"/>
  <c r="F93" i="11" s="1"/>
  <c r="F79" i="11"/>
  <c r="F78" i="11"/>
  <c r="F77" i="11"/>
  <c r="F80" i="11" s="1"/>
  <c r="F75" i="11"/>
  <c r="F74" i="11"/>
  <c r="F71" i="11"/>
  <c r="F69" i="11"/>
  <c r="F72" i="11" s="1"/>
  <c r="F67" i="11"/>
  <c r="F66" i="11"/>
  <c r="F64" i="11"/>
  <c r="F63" i="11"/>
  <c r="F58" i="11"/>
  <c r="F57" i="11"/>
  <c r="F56" i="11"/>
  <c r="F59" i="11" s="1"/>
  <c r="F52" i="11"/>
  <c r="F50" i="11"/>
  <c r="F48" i="11"/>
  <c r="F53" i="11" s="1"/>
  <c r="F47" i="11"/>
  <c r="F42" i="11"/>
  <c r="F41" i="11"/>
  <c r="F43" i="11" s="1"/>
  <c r="F40" i="11"/>
  <c r="F39" i="11"/>
  <c r="F38" i="11"/>
  <c r="F37" i="11"/>
  <c r="F36" i="11"/>
  <c r="F31" i="11"/>
  <c r="F29" i="11"/>
  <c r="F28" i="11"/>
  <c r="F27" i="11"/>
  <c r="F26" i="11"/>
  <c r="F25" i="11"/>
  <c r="F23" i="11"/>
  <c r="F22" i="11"/>
  <c r="F20" i="11"/>
  <c r="F19" i="11"/>
  <c r="F32" i="11" s="1"/>
  <c r="F18" i="11"/>
  <c r="F17" i="11"/>
  <c r="F13" i="11"/>
  <c r="F12" i="11"/>
  <c r="F11" i="11"/>
  <c r="F10" i="11"/>
  <c r="F9" i="11"/>
  <c r="F7" i="11"/>
  <c r="F14" i="11" s="1"/>
  <c r="F127" i="2"/>
  <c r="E10" i="8" l="1"/>
  <c r="F95" i="11"/>
  <c r="F101" i="11" s="1"/>
  <c r="F103" i="11" s="1"/>
  <c r="F104" i="7"/>
  <c r="F103" i="7"/>
  <c r="F88" i="4"/>
  <c r="F87" i="4"/>
  <c r="F128" i="2"/>
  <c r="F130" i="2" s="1"/>
  <c r="F66" i="2"/>
  <c r="F76" i="2"/>
  <c r="F92" i="2"/>
  <c r="F93" i="2"/>
  <c r="F94" i="2"/>
  <c r="F88" i="2"/>
  <c r="F110" i="2"/>
  <c r="F111" i="2"/>
  <c r="F112" i="2"/>
  <c r="F98" i="2"/>
  <c r="F99" i="2"/>
  <c r="F116" i="2"/>
  <c r="F117" i="2" s="1"/>
  <c r="D9" i="8" l="1"/>
  <c r="C9" i="8"/>
  <c r="F136" i="2" l="1"/>
  <c r="F19" i="2" l="1"/>
  <c r="F102" i="7" l="1"/>
  <c r="C6" i="8" l="1"/>
  <c r="C7" i="8"/>
  <c r="C8" i="8"/>
  <c r="C5" i="8"/>
  <c r="F94" i="4"/>
  <c r="F86" i="4"/>
  <c r="F77" i="4"/>
  <c r="F76" i="4"/>
  <c r="F74" i="4"/>
  <c r="F73" i="4"/>
  <c r="F69" i="4"/>
  <c r="F67" i="4"/>
  <c r="F58" i="4"/>
  <c r="F56" i="4"/>
  <c r="F54" i="4"/>
  <c r="F53" i="4"/>
  <c r="F51" i="4"/>
  <c r="F49" i="4"/>
  <c r="F48" i="4"/>
  <c r="F46" i="4"/>
  <c r="F45" i="4"/>
  <c r="F44" i="4"/>
  <c r="F43" i="4"/>
  <c r="F42" i="4"/>
  <c r="F40" i="4"/>
  <c r="F39" i="4"/>
  <c r="F38" i="4"/>
  <c r="F35" i="4"/>
  <c r="F31" i="4"/>
  <c r="F30" i="4"/>
  <c r="F29" i="4"/>
  <c r="F26" i="4"/>
  <c r="F24" i="4"/>
  <c r="F22" i="4"/>
  <c r="F21" i="4"/>
  <c r="F20" i="4"/>
  <c r="F19" i="4"/>
  <c r="F18" i="4"/>
  <c r="F16" i="4"/>
  <c r="F14" i="4"/>
  <c r="F12" i="4"/>
  <c r="F8" i="4"/>
  <c r="F79" i="4" l="1"/>
  <c r="F60" i="4"/>
  <c r="F81" i="4" l="1"/>
  <c r="D6" i="8" s="1"/>
  <c r="F110" i="7"/>
  <c r="F92" i="7"/>
  <c r="F90" i="7"/>
  <c r="F88" i="7"/>
  <c r="F87" i="7"/>
  <c r="F86" i="7"/>
  <c r="F85" i="7"/>
  <c r="F84" i="7"/>
  <c r="F83" i="7"/>
  <c r="F81" i="7"/>
  <c r="F80" i="7"/>
  <c r="F79" i="7"/>
  <c r="F78" i="7"/>
  <c r="F77" i="7"/>
  <c r="F76" i="7"/>
  <c r="F73" i="7"/>
  <c r="F71" i="7"/>
  <c r="F69" i="7"/>
  <c r="F66" i="7"/>
  <c r="F64" i="7"/>
  <c r="F62" i="7"/>
  <c r="F60" i="7"/>
  <c r="F59" i="7"/>
  <c r="F58" i="7"/>
  <c r="F56" i="7"/>
  <c r="F53" i="7"/>
  <c r="F45" i="7"/>
  <c r="F42" i="7"/>
  <c r="F41" i="7"/>
  <c r="F39" i="7"/>
  <c r="F37" i="7"/>
  <c r="F36" i="7"/>
  <c r="F35" i="7"/>
  <c r="F34" i="7"/>
  <c r="F33" i="7"/>
  <c r="F31" i="7"/>
  <c r="F30" i="7"/>
  <c r="F29" i="7"/>
  <c r="F26" i="7"/>
  <c r="F24" i="7"/>
  <c r="F21" i="7"/>
  <c r="F19" i="7"/>
  <c r="F17" i="7"/>
  <c r="F16" i="7"/>
  <c r="F15" i="7"/>
  <c r="F13" i="7"/>
  <c r="F11" i="7"/>
  <c r="F7" i="7"/>
  <c r="F94" i="7" l="1"/>
  <c r="F47" i="7"/>
  <c r="F96" i="7" l="1"/>
  <c r="H180" i="1"/>
  <c r="D8" i="8" l="1"/>
  <c r="F109" i="2" l="1"/>
  <c r="F108" i="2"/>
  <c r="F107" i="2"/>
  <c r="F105" i="2"/>
  <c r="F103" i="2"/>
  <c r="F102" i="2"/>
  <c r="F101" i="2"/>
  <c r="F100" i="2"/>
  <c r="F91" i="2"/>
  <c r="F90" i="2"/>
  <c r="F89" i="2"/>
  <c r="F83" i="2"/>
  <c r="F81" i="2"/>
  <c r="F80" i="2"/>
  <c r="F79" i="2"/>
  <c r="F78" i="2"/>
  <c r="F75" i="2"/>
  <c r="F73" i="2"/>
  <c r="F71" i="2"/>
  <c r="F65" i="2"/>
  <c r="F64" i="2"/>
  <c r="F62" i="2"/>
  <c r="F61" i="2"/>
  <c r="F52" i="2"/>
  <c r="F51" i="2"/>
  <c r="F50" i="2"/>
  <c r="F49" i="2"/>
  <c r="F47" i="2"/>
  <c r="F46" i="2"/>
  <c r="F45" i="2"/>
  <c r="F44" i="2"/>
  <c r="F43" i="2"/>
  <c r="F37" i="2"/>
  <c r="F36" i="2"/>
  <c r="F29" i="2"/>
  <c r="F27" i="2"/>
  <c r="F26" i="2"/>
  <c r="F25" i="2"/>
  <c r="F24" i="2"/>
  <c r="F22" i="2"/>
  <c r="F20" i="2"/>
  <c r="F13" i="2"/>
  <c r="F11" i="2"/>
  <c r="F10" i="2"/>
  <c r="F8" i="2"/>
  <c r="F7" i="2"/>
  <c r="H189" i="1"/>
  <c r="H165" i="1"/>
  <c r="H166" i="1"/>
  <c r="H167" i="1"/>
  <c r="H168" i="1"/>
  <c r="H169" i="1"/>
  <c r="H170" i="1"/>
  <c r="H132" i="1"/>
  <c r="H131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15" i="1"/>
  <c r="H111" i="1"/>
  <c r="H74" i="1"/>
  <c r="H42" i="1"/>
  <c r="H41" i="1"/>
  <c r="H40" i="1"/>
  <c r="H39" i="1"/>
  <c r="H37" i="1"/>
  <c r="H7" i="1"/>
  <c r="H112" i="1"/>
  <c r="H95" i="1"/>
  <c r="H94" i="1"/>
  <c r="H91" i="1"/>
  <c r="H90" i="1"/>
  <c r="H87" i="1"/>
  <c r="H86" i="1"/>
  <c r="H82" i="1"/>
  <c r="H75" i="1"/>
  <c r="H72" i="1"/>
  <c r="H73" i="1"/>
  <c r="H71" i="1"/>
  <c r="H70" i="1"/>
  <c r="H69" i="1"/>
  <c r="H68" i="1"/>
  <c r="H67" i="1"/>
  <c r="H66" i="1"/>
  <c r="H65" i="1"/>
  <c r="H64" i="1"/>
  <c r="H63" i="1"/>
  <c r="H62" i="1"/>
  <c r="H61" i="1"/>
  <c r="H60" i="1"/>
  <c r="H58" i="1"/>
  <c r="H57" i="1"/>
  <c r="H56" i="1"/>
  <c r="H55" i="1"/>
  <c r="H51" i="1"/>
  <c r="H50" i="1"/>
  <c r="H49" i="1"/>
  <c r="H48" i="1"/>
  <c r="H46" i="1"/>
  <c r="H45" i="1"/>
  <c r="H38" i="1"/>
  <c r="H34" i="1"/>
  <c r="H25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83" i="1" l="1"/>
  <c r="H8" i="1"/>
  <c r="H23" i="1"/>
  <c r="H43" i="1"/>
  <c r="F67" i="2"/>
  <c r="F104" i="2"/>
  <c r="F48" i="2"/>
  <c r="F53" i="2" s="1"/>
  <c r="F18" i="2"/>
  <c r="F30" i="2" s="1"/>
  <c r="F35" i="2"/>
  <c r="F38" i="2" s="1"/>
  <c r="F95" i="2"/>
  <c r="F72" i="2"/>
  <c r="F84" i="2" s="1"/>
  <c r="H116" i="1"/>
  <c r="H52" i="1"/>
  <c r="H47" i="1"/>
  <c r="H26" i="1"/>
  <c r="H30" i="1"/>
  <c r="H33" i="1"/>
  <c r="H88" i="1"/>
  <c r="H92" i="1"/>
  <c r="H96" i="1"/>
  <c r="H137" i="1"/>
  <c r="H141" i="1"/>
  <c r="H164" i="1"/>
  <c r="H102" i="1"/>
  <c r="H105" i="1"/>
  <c r="H109" i="1"/>
  <c r="H27" i="1"/>
  <c r="H85" i="1"/>
  <c r="H89" i="1"/>
  <c r="H93" i="1"/>
  <c r="H142" i="1"/>
  <c r="H99" i="1"/>
  <c r="H103" i="1"/>
  <c r="H106" i="1"/>
  <c r="H110" i="1"/>
  <c r="H138" i="1"/>
  <c r="H32" i="1"/>
  <c r="H59" i="1"/>
  <c r="H29" i="1"/>
  <c r="H28" i="1"/>
  <c r="H31" i="1"/>
  <c r="H100" i="1"/>
  <c r="H107" i="1"/>
  <c r="H135" i="1"/>
  <c r="H139" i="1"/>
  <c r="H162" i="1"/>
  <c r="H163" i="1"/>
  <c r="H101" i="1"/>
  <c r="H104" i="1"/>
  <c r="H108" i="1"/>
  <c r="H136" i="1"/>
  <c r="H140" i="1"/>
  <c r="H133" i="1" l="1"/>
  <c r="H76" i="1"/>
  <c r="H53" i="1"/>
  <c r="H35" i="1"/>
  <c r="H113" i="1"/>
  <c r="H144" i="1"/>
  <c r="H97" i="1"/>
  <c r="F12" i="2"/>
  <c r="F14" i="2" s="1"/>
  <c r="F55" i="2" s="1"/>
  <c r="F106" i="2"/>
  <c r="F113" i="2" s="1"/>
  <c r="F119" i="2" s="1"/>
  <c r="H152" i="1"/>
  <c r="H148" i="1"/>
  <c r="H159" i="1"/>
  <c r="H155" i="1"/>
  <c r="H151" i="1"/>
  <c r="H154" i="1"/>
  <c r="H146" i="1"/>
  <c r="F121" i="2" l="1"/>
  <c r="H77" i="1"/>
  <c r="H149" i="1"/>
  <c r="H150" i="1"/>
  <c r="H147" i="1"/>
  <c r="H156" i="1"/>
  <c r="H161" i="1"/>
  <c r="H160" i="1"/>
  <c r="H158" i="1" l="1"/>
  <c r="H157" i="1"/>
  <c r="H153" i="1"/>
  <c r="D5" i="8" l="1"/>
  <c r="D10" i="8" s="1"/>
  <c r="H171" i="1"/>
  <c r="H172" i="1" l="1"/>
  <c r="H174" i="1" s="1"/>
  <c r="H181" i="1" l="1"/>
  <c r="H183" i="1" l="1"/>
</calcChain>
</file>

<file path=xl/sharedStrings.xml><?xml version="1.0" encoding="utf-8"?>
<sst xmlns="http://schemas.openxmlformats.org/spreadsheetml/2006/main" count="2745" uniqueCount="529">
  <si>
    <t>CONSTRUCCIÓN DEL PLAN MAESTRO DE ALCANTARILLADO URBANO DEL MUNICIPIO DE CHOCONTÁ FASE I</t>
  </si>
  <si>
    <t>ALCANTARILLADO SANITARIO</t>
  </si>
  <si>
    <t>CAP.</t>
  </si>
  <si>
    <t>ITEM</t>
  </si>
  <si>
    <t>ACTIVIDAD</t>
  </si>
  <si>
    <t>UNIDAD</t>
  </si>
  <si>
    <t>CANTIDAD</t>
  </si>
  <si>
    <t>V/R UNITARIO</t>
  </si>
  <si>
    <t>V/R OBRA CIVIL</t>
  </si>
  <si>
    <t>PRELIMINARES</t>
  </si>
  <si>
    <t>ML</t>
  </si>
  <si>
    <t xml:space="preserve">  </t>
  </si>
  <si>
    <t/>
  </si>
  <si>
    <t>MOVIMIENTO DE TIERRAS</t>
  </si>
  <si>
    <t>M3</t>
  </si>
  <si>
    <t>M2</t>
  </si>
  <si>
    <t>15.1</t>
  </si>
  <si>
    <t>ESTRUCTURAS EN CONCRETO (POZOS INSPECCIÓN - CABEZALES DESCARGA)</t>
  </si>
  <si>
    <t>UND</t>
  </si>
  <si>
    <t>SUMINISTRO E INSTALACIÓN TUBERIAS</t>
  </si>
  <si>
    <t>121.1</t>
  </si>
  <si>
    <t>121.2</t>
  </si>
  <si>
    <t>121.3</t>
  </si>
  <si>
    <t xml:space="preserve">VIAS </t>
  </si>
  <si>
    <t>M</t>
  </si>
  <si>
    <t>CONEXIONES DOMICILIARIAS</t>
  </si>
  <si>
    <t>ANDEN EN CONCRETO 3000 PSI EN SITIO E:0.1M</t>
  </si>
  <si>
    <t>SARDINEL FUNDIDO EN SITIO H:0.2M, E:0.2M, CONCRETO 3000 PSI</t>
  </si>
  <si>
    <t>COSTO DIRECTO ALCANTARILLADO SANITARIO</t>
  </si>
  <si>
    <t>ALCANTARILLADO PLUVIAL</t>
  </si>
  <si>
    <t>SUMIDEROS</t>
  </si>
  <si>
    <t>COSTO DIRECTO ALCANTARILLADO PLUVIAL</t>
  </si>
  <si>
    <t>SUBTOTAL SUMINISTRO</t>
  </si>
  <si>
    <t>PMA</t>
  </si>
  <si>
    <t>IMPLEMENTACION SEGURIDAD Y SALUD EN EL TRABAJO - SST</t>
  </si>
  <si>
    <t>IMPLEMENTACION PLAN DE GESTIÓN SOCIAL</t>
  </si>
  <si>
    <t>IMPLEMENTACION PLAN DE MANEJO DE TRÁNSITO</t>
  </si>
  <si>
    <t>SUBTOTAL OTROS COSTOS INDIRECTOS PROYECTO</t>
  </si>
  <si>
    <t>APROPIACION DE DISEÑOS</t>
  </si>
  <si>
    <t>VALOR TOTAL OBRA CIVIL + APROPIACION</t>
  </si>
  <si>
    <t>SUBTOTAL OBRA CIVIL Y SUMINISTROS</t>
  </si>
  <si>
    <t>PRESUPUESTO OFICIAL</t>
  </si>
  <si>
    <t>SUBTOTAL</t>
  </si>
  <si>
    <t>VALOR TOTAL OBRA CIVIL + PLANES</t>
  </si>
  <si>
    <r>
      <rPr>
        <b/>
        <sz val="8"/>
        <rFont val="Tahoma"/>
        <family val="2"/>
      </rPr>
      <t>NOTA 2:</t>
    </r>
    <r>
      <rPr>
        <sz val="8"/>
        <rFont val="Tahom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</si>
  <si>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8"/>
        <rFont val="Tahoma"/>
        <family val="2"/>
      </rPr>
      <t>NOTA 3:</t>
    </r>
    <r>
      <rPr>
        <sz val="8"/>
        <rFont val="Tahoma"/>
        <family val="2"/>
      </rPr>
      <t xml:space="preserve"> El A.I.U y su discriminación deben estar en porcentaje (%). </t>
    </r>
  </si>
  <si>
    <r>
      <rPr>
        <b/>
        <sz val="8"/>
        <rFont val="Tahoma"/>
        <family val="2"/>
      </rPr>
      <t xml:space="preserve">NOTA 1: </t>
    </r>
    <r>
      <rPr>
        <sz val="8"/>
        <rFont val="Tahoma"/>
        <family val="2"/>
      </rPr>
      <t xml:space="preserve"> Se debe tener en cuenta que el PRECIO UNITARIO incluye el valor de A.I.U. y los suministros inclyen el valor unicamente de la administracion del suministro </t>
    </r>
  </si>
  <si>
    <t>AIU Y ADMINISTRACION SUMINISTRO</t>
  </si>
  <si>
    <t>ADMINISTRACIÓN</t>
  </si>
  <si>
    <t>IMPREVISTOS</t>
  </si>
  <si>
    <t>UTILIDAD</t>
  </si>
  <si>
    <t>TOTAL AIU</t>
  </si>
  <si>
    <t>ADMINISTRACIÓN DE SUMINISTRO</t>
  </si>
  <si>
    <t>OPTIMIZACIÓN DEL SISTEMA DE ALCANTARILLADO SANITARIO Y PLUVIAL FASE 1 DEL MUNICIPIO DE CACHIPAY, CUNDINAMARCA</t>
  </si>
  <si>
    <t xml:space="preserve">ALCANTARILLADO PLUVIAL </t>
  </si>
  <si>
    <t xml:space="preserve">DESCRIPCIÓN </t>
  </si>
  <si>
    <t>VR. UNITARIO</t>
  </si>
  <si>
    <t>VALOR TOTAL</t>
  </si>
  <si>
    <t>ACTIVIDADES PRELIMINARES</t>
  </si>
  <si>
    <t>1.1</t>
  </si>
  <si>
    <t>LOCALIZACION Y REPLANTEO</t>
  </si>
  <si>
    <t>1.1.1</t>
  </si>
  <si>
    <t xml:space="preserve">LOCALIZACION Y REPLANTEO DE POZOS </t>
  </si>
  <si>
    <t>1.1.2</t>
  </si>
  <si>
    <t xml:space="preserve">LOCALIZACION Y REPLANTEO DE REDES </t>
  </si>
  <si>
    <t>1.2</t>
  </si>
  <si>
    <t xml:space="preserve">DEMOLICIONES PAVIMENTOS Y DESMONTE </t>
  </si>
  <si>
    <t>1.2.1</t>
  </si>
  <si>
    <t xml:space="preserve">DEMOLICION DE POZOS EXISTENTES </t>
  </si>
  <si>
    <t>1.2.2</t>
  </si>
  <si>
    <t>1.2.3</t>
  </si>
  <si>
    <t>1.2.4</t>
  </si>
  <si>
    <t>1.2.5</t>
  </si>
  <si>
    <t xml:space="preserve">SUB TOTAL ACTIVIDADES PRELIMINARES </t>
  </si>
  <si>
    <t>EXCAVACIONES  Y RELLENOS</t>
  </si>
  <si>
    <t>2.1</t>
  </si>
  <si>
    <t>EXCAVACIONES A MANO EN CONGLOMERADO Y BAJO AGUA</t>
  </si>
  <si>
    <t>2.1.1</t>
  </si>
  <si>
    <t>2.1.2</t>
  </si>
  <si>
    <t>2.1.3</t>
  </si>
  <si>
    <t>2.2</t>
  </si>
  <si>
    <t xml:space="preserve">ENTIBADOS </t>
  </si>
  <si>
    <t>2.2.1</t>
  </si>
  <si>
    <t>2.2.2</t>
  </si>
  <si>
    <t>2.3</t>
  </si>
  <si>
    <t xml:space="preserve">RELLENOS </t>
  </si>
  <si>
    <t>2.3.1</t>
  </si>
  <si>
    <t>2.3.2</t>
  </si>
  <si>
    <t>2.3.3</t>
  </si>
  <si>
    <t>2.3.4</t>
  </si>
  <si>
    <t>2.7</t>
  </si>
  <si>
    <t xml:space="preserve">CARGUE Y RETIRO DE SOBRANTES </t>
  </si>
  <si>
    <t>SUBTOTAL EXCAVACIONES Y RELLENOS</t>
  </si>
  <si>
    <t xml:space="preserve">REDES DE ALCANTARILLADO Y ACCESORIOS </t>
  </si>
  <si>
    <t>3.1</t>
  </si>
  <si>
    <t>INSTALACIÓN DE TUBERÍA</t>
  </si>
  <si>
    <t>3.1.1</t>
  </si>
  <si>
    <t>INSTALACIÓN DE TUBERÍA PARA ALCANTARILLADO DE PARED ESTRUCTURAL PVC, DOBLE EXTRUSIÓN, PARED INTERIOR LISA Y EXTERIOR CORRUGADA, SISTEMA DE UNIÓN MECÁNICO, CAMPANA ESPIGO CON HIDROSELLO DE CAUCHO</t>
  </si>
  <si>
    <t>3.1.1.1</t>
  </si>
  <si>
    <t>SUMINISTRO E INSTALACION DE TUBERIA PVC 10"</t>
  </si>
  <si>
    <t>3.1.1.2</t>
  </si>
  <si>
    <t>SUMINISTRO E INSTALACION DE TUBERIA PVC 12"</t>
  </si>
  <si>
    <t>3.1.1.3</t>
  </si>
  <si>
    <t>SUMINISTRO E INSTALACION DE TUBERIA PVC 16"</t>
  </si>
  <si>
    <t>SUBTOTAL REDES DE ALCANTARILLADO Y ACCESORIOS</t>
  </si>
  <si>
    <t xml:space="preserve">POZOS DE INSPECCIÓN NUEVOS </t>
  </si>
  <si>
    <t>4.1</t>
  </si>
  <si>
    <t>POZOS DE INSPECCIÓN EN MAMPOSTERIA NUEVO</t>
  </si>
  <si>
    <t>4.1.1</t>
  </si>
  <si>
    <t xml:space="preserve">CILINDROS EN MAMPOSTERIA D=1,70 M </t>
  </si>
  <si>
    <t>4.1.1.1</t>
  </si>
  <si>
    <t>CILINDRO POZO EN LADRILLO TOLETE, Di=1.20M, E=0.25M (INC. 
PAÑETE INTERNO E=1.5CM Y CAÑUELA</t>
  </si>
  <si>
    <t>4.1.1.2</t>
  </si>
  <si>
    <t xml:space="preserve">ACERO DE REFUERZO DE 60.000 PSI PARA PLACA FONDO Y PLACA CUBIERTA </t>
  </si>
  <si>
    <t>KG</t>
  </si>
  <si>
    <t>4.1.1.3</t>
  </si>
  <si>
    <t xml:space="preserve">CONCRETO DE 3.000 PSI PARA PLACA DE FONDO </t>
  </si>
  <si>
    <t>4.1.1.4</t>
  </si>
  <si>
    <t xml:space="preserve">CONCRETO DE 4.000 PSI PARA PLACA CUBIERTA </t>
  </si>
  <si>
    <t>4.1.1.5</t>
  </si>
  <si>
    <t xml:space="preserve">CONCRETODE 3.000 PSI PARA SUMIDEROS </t>
  </si>
  <si>
    <t>4.1.1.6</t>
  </si>
  <si>
    <t xml:space="preserve">ACERO DE REFUERZO DE 60.000 PSI PARA SUMIDEROS </t>
  </si>
  <si>
    <t>4.1.1.7</t>
  </si>
  <si>
    <t>REJILLA HORIZONTAL DE 0,835*0,455*0,10 SEGÚN NORMA NP-023UND</t>
  </si>
  <si>
    <t>UN</t>
  </si>
  <si>
    <t>4.1.1.8</t>
  </si>
  <si>
    <t>TAPA DE ACERO EN CONCRETO PREFABRICADO DIAMETRO 0,70 M</t>
  </si>
  <si>
    <t>4.1.1.9</t>
  </si>
  <si>
    <t xml:space="preserve">SUMINISTRO E INSTALACION DE GEOTEXTIL </t>
  </si>
  <si>
    <t>4.1.1.10</t>
  </si>
  <si>
    <t>4.1.1.11</t>
  </si>
  <si>
    <t xml:space="preserve">ALCANTARILLADO SANITARIO  </t>
  </si>
  <si>
    <t>2.7.1</t>
  </si>
  <si>
    <t>SUMINISTRO E INSTALACION DE TUBERIA PVC SANITARIA 6"</t>
  </si>
  <si>
    <t>SUMINISTRO E INSTALACION DE TUBERIA PVC SANITARIA 8"</t>
  </si>
  <si>
    <t>SUMINISTRO E INSTALACION DE TUBERIA PVC SANITARIA 10"</t>
  </si>
  <si>
    <t>3.1.1.4</t>
  </si>
  <si>
    <t>SUMINISTRO E INSTALACION DE TUBERIA PVC SANITARIA 12"</t>
  </si>
  <si>
    <t>3.1.1.5</t>
  </si>
  <si>
    <t>SUMINISTRO E INSTALACION DE CODO SANI 8"</t>
  </si>
  <si>
    <t>3.1.1.6</t>
  </si>
  <si>
    <t>SUMINISTRO E INSTALACION DE TEE SANI 8"</t>
  </si>
  <si>
    <t>3.1.1.7</t>
  </si>
  <si>
    <t>KITS SILLA YEE 12x6</t>
  </si>
  <si>
    <t xml:space="preserve">POZOS DE INSPECCIÓN NUEVOS, CAJA DOMICILIARIAS, ANCLAJES </t>
  </si>
  <si>
    <t>MURO EN LADRILLO TOLETE PARA CAJAS DE 0.90 X 0.90</t>
  </si>
  <si>
    <t>CILINDRO POZO EN LADRILLO TOLETE, Di=2.20M, E=0.25M (INC. 
PAÑETE INTERNO E=1.5CM Y CAÑUELA</t>
  </si>
  <si>
    <t>CILINDRO POZO EN LADRILLO TOLETE, Di=1.20M, E=0.35M (INC. 
PAÑETE INTERNO E=1.5CM Y CAÑUELA</t>
  </si>
  <si>
    <t>CONCRETO DE 3.000 PSI PARA PLACA DE FONDO POZO MAMPOSTERIA</t>
  </si>
  <si>
    <t>CONCRETO DE 4.000 PSI PARA PLACA CUBIERTA POZO ESPECIAL</t>
  </si>
  <si>
    <t xml:space="preserve">CONCRETO DE 2.500 PSI PARA CAMARA DE CAIDA </t>
  </si>
  <si>
    <t xml:space="preserve">CONCRETO DE 3.000 PSI PARA ANCLAJES Y CAJAS DOMICILIARIAS </t>
  </si>
  <si>
    <t>TAPA CON MARCO PREFABRICADO CON REFUERZO DE ACERO CAJA DOMICILIARIA 0,90*0,90</t>
  </si>
  <si>
    <t>4.1.1.12</t>
  </si>
  <si>
    <t>CONCRETO DE LIMPIEZA 1,500 PSI</t>
  </si>
  <si>
    <t>4.1.1.13</t>
  </si>
  <si>
    <t>4.1.1.14</t>
  </si>
  <si>
    <t xml:space="preserve">POLIETILENO CALIBRE 6 </t>
  </si>
  <si>
    <t>4.1.1.15</t>
  </si>
  <si>
    <t xml:space="preserve">REBOQUE IMPERMEHABILIZADO PARA CAJAS DOMICILIARIA </t>
  </si>
  <si>
    <t>SUBTOTAL OBRA CIVIL MAS SUMINISTROS ALCANTARILLADO SANITARIO + AIU</t>
  </si>
  <si>
    <t>SUBTOTAL COSTOS DIRECTOS ALCANTARILLADO PLUVIAL MAS ALCANTARILLADO SANITARIO + AIU</t>
  </si>
  <si>
    <t>PLAN AMBIENTAL</t>
  </si>
  <si>
    <t>PMT</t>
  </si>
  <si>
    <t>PLAN SOCIAL</t>
  </si>
  <si>
    <t>PLAN HSEQ</t>
  </si>
  <si>
    <t>SUBTOTAL PLANES</t>
  </si>
  <si>
    <t xml:space="preserve">SUBTOTAL POZOS DE INSPECCIÓN NUEVOS </t>
  </si>
  <si>
    <t>SUBTOTAL OBRA CIVIL + SUMINISTRO ALCANTARILLADO PLUVIAL + AIU</t>
  </si>
  <si>
    <t>SUBTOTAL PRELIMINARES</t>
  </si>
  <si>
    <t xml:space="preserve">SUBTOTAL REDES DE ALCANTARILLADO Y ACCESORIOS </t>
  </si>
  <si>
    <t xml:space="preserve">SUBTOTAL POZOS DE INSPECCIÓN NUEVOS, CAJA DOMICILIARIAS, ANCLAJES </t>
  </si>
  <si>
    <t>VALOR TOTAL OBRA CIVIL + APROPIACION + PLANES</t>
  </si>
  <si>
    <t>AIU</t>
  </si>
  <si>
    <r>
      <rPr>
        <b/>
        <sz val="8"/>
        <rFont val="Tahoma"/>
        <family val="2"/>
      </rPr>
      <t xml:space="preserve">NOTA 1: </t>
    </r>
    <r>
      <rPr>
        <sz val="8"/>
        <rFont val="Tahoma"/>
        <family val="2"/>
      </rPr>
      <t xml:space="preserve"> Se debe tener en cuenta que el PRECIO UNITARIO incluye el valor de A.I.U.</t>
    </r>
  </si>
  <si>
    <t>CONSTRUCCION DE ALCANTARILLADO DEL CENTRO POBLADO SANTANDERCITO, BELLAVISTA DEL MUNICIPIO SAN ANTONIO DE TEQUENDAMA, CUNDINAMARCA</t>
  </si>
  <si>
    <t xml:space="preserve">ALCANTARILLADO </t>
  </si>
  <si>
    <t>2.1.4</t>
  </si>
  <si>
    <t>m3</t>
  </si>
  <si>
    <t>2.3.5</t>
  </si>
  <si>
    <t>POZOS DE INSPECCIÓN EN CONCRETO DE 4000 PSI NUEVO</t>
  </si>
  <si>
    <t xml:space="preserve">CILINDROS EN MAMPOSTERIA D=1,20 M </t>
  </si>
  <si>
    <t>CAJA DE INSPECCIÓN DE 1.0 X 1.0</t>
  </si>
  <si>
    <t>4.1.2</t>
  </si>
  <si>
    <t xml:space="preserve">LOSA DE FONDO EN CONCRETO DE 4000 PSI </t>
  </si>
  <si>
    <t>4.1.2.1</t>
  </si>
  <si>
    <t>PLACA DE FONDO POZO D=1.70M, E=0.25M (CONCRETO 3000 PSI CON REFUERZO)</t>
  </si>
  <si>
    <t>4.1.3</t>
  </si>
  <si>
    <t xml:space="preserve">TAPA EN CONCRETO Y ESTRUCTURA DE LA MISMA EN CONCRETO DE 4000 PSI </t>
  </si>
  <si>
    <t>4.1.3.1</t>
  </si>
  <si>
    <t>CUBIERTA POZO D= 1.70M, E=0.20M C0NCRETO 3000 PSI CON REFUERZO (INCLUYE ARO Y TAPA HF)</t>
  </si>
  <si>
    <t>SUBTOTAL POZOS NUEVOS</t>
  </si>
  <si>
    <t>POZOS NIVELAS Y RECONSTRUIR</t>
  </si>
  <si>
    <t>5.1</t>
  </si>
  <si>
    <t>5.1.1</t>
  </si>
  <si>
    <t>PLACA DE FONDO POZO D=1.96M, E=0.25M (CONCRETO 3000 PSI CON REFUERZO)</t>
  </si>
  <si>
    <t>5.1.2</t>
  </si>
  <si>
    <t>5.1.3</t>
  </si>
  <si>
    <t>CUBIERTA POZO D= 1.96M, E=0.20M C0NCRETO 3000 PSI CON REFUERZO (INCLUYE ARO Y TAPA HF)</t>
  </si>
  <si>
    <t>SUBTOTAL RECONSTRUCCIÓN POZOS</t>
  </si>
  <si>
    <t>RECONSTRUCCION DE PAVIMENTOS Y ANDENES</t>
  </si>
  <si>
    <t>6.1</t>
  </si>
  <si>
    <t xml:space="preserve">RECONSTRUCCIÓN DE PAVIMENTOS </t>
  </si>
  <si>
    <t>6.1.1</t>
  </si>
  <si>
    <t xml:space="preserve">PAVIMENTOS FLEXIBLES </t>
  </si>
  <si>
    <t>6.1.1.1</t>
  </si>
  <si>
    <t>MEZCLA DENSA EN CALIENTE TIPO MDC-25 (INCLUYE CEMENTO ASFALTICA)</t>
  </si>
  <si>
    <t>6.1.1.2</t>
  </si>
  <si>
    <t>6.1.2</t>
  </si>
  <si>
    <t>PAVIMENTOS RÍGIDOS</t>
  </si>
  <si>
    <t>6.1.2.1</t>
  </si>
  <si>
    <t>6.2</t>
  </si>
  <si>
    <t>JUNTAS Y ACERO DE TRANSFERENCIA Y UNIÓN</t>
  </si>
  <si>
    <t>6.2.1</t>
  </si>
  <si>
    <t>PAVIMENTO EN ADOQUINES DE CONCRETO</t>
  </si>
  <si>
    <t>6.3</t>
  </si>
  <si>
    <t>EMPEDRADO</t>
  </si>
  <si>
    <t>6.3.1</t>
  </si>
  <si>
    <t>PLACA HUELLA</t>
  </si>
  <si>
    <t xml:space="preserve">SUBTOTAL RECONSTRUCCIÓN DE PAVIMENTOS </t>
  </si>
  <si>
    <t>MAMPOSTERIA</t>
  </si>
  <si>
    <t>MURO EN LADRILLO TOLETE RECOCIDO 0.12 M</t>
  </si>
  <si>
    <t>SUBTOTAL MAMPOSTERIA</t>
  </si>
  <si>
    <t>CONCRETO</t>
  </si>
  <si>
    <t>CONCRETO  3000 PSI CLASE D</t>
  </si>
  <si>
    <t>ACERO DE REFUERZO</t>
  </si>
  <si>
    <t>CUNETA SOBRE TRAMO ESPECIAL</t>
  </si>
  <si>
    <t>SUBTOTALCONCRETOS</t>
  </si>
  <si>
    <t>SUMINISTRO</t>
  </si>
  <si>
    <t>TUBERIA PVC NOVAFORT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</si>
  <si>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</si>
  <si>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</si>
  <si>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</si>
  <si>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</si>
  <si>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</si>
  <si>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</si>
  <si>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</si>
  <si>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</si>
  <si>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</si>
  <si>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</si>
  <si>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1,2,1</t>
  </si>
  <si>
    <t>2.1.1.1</t>
  </si>
  <si>
    <t>2.1.4.1</t>
  </si>
  <si>
    <t>2.2.4</t>
  </si>
  <si>
    <t>2.2.5</t>
  </si>
  <si>
    <t>3.1.2</t>
  </si>
  <si>
    <t>3.3.1</t>
  </si>
  <si>
    <t>SUMINISTRO E INSTALACIÓN TUBERÍA PVC DIÁMETRO 6"</t>
  </si>
  <si>
    <t>SUMINISTRO E INSTALACIÓN TUBERÍA PVC DIÁMETRO 8"</t>
  </si>
  <si>
    <t>SUMINISTRO E INSTALACIÓN TUBERÍA PVC DIÁMETRO 10"</t>
  </si>
  <si>
    <t>5.3.4</t>
  </si>
  <si>
    <t>5.3.10</t>
  </si>
  <si>
    <t>5.3.16</t>
  </si>
  <si>
    <t>5.3.19</t>
  </si>
  <si>
    <t>5.4.1</t>
  </si>
  <si>
    <t>5.8.2</t>
  </si>
  <si>
    <t>INSTALACIÓN ACCESORIO EN PVC  6" A 8" (SILLA YEE 8"X6")</t>
  </si>
  <si>
    <t>5.8.3</t>
  </si>
  <si>
    <t>INSTALACIÓN ACCESORIO EN PVC  8" A 10" (SILLA YEE 10"X8")</t>
  </si>
  <si>
    <t>5.5.2</t>
  </si>
  <si>
    <t>5.1.4</t>
  </si>
  <si>
    <t>5.1.7</t>
  </si>
  <si>
    <t>5.1.9</t>
  </si>
  <si>
    <t>5.1.10</t>
  </si>
  <si>
    <t>5.1.12</t>
  </si>
  <si>
    <t>5.4.2</t>
  </si>
  <si>
    <t>5.7.2</t>
  </si>
  <si>
    <t>OBRAS PRELIMINARES</t>
  </si>
  <si>
    <t>LOCALIZACIÓN Y REPLANTEO DE ESTRUCTURAS</t>
  </si>
  <si>
    <t>EXCAVACIONES, DEMOLICIONES, ENTIBADOS Y RELLENOS</t>
  </si>
  <si>
    <t>EXCAVACIONES MANUALES</t>
  </si>
  <si>
    <t>EXCAVACIONES MANUALES DE 0 A 2 m DE PROFUNDIDAD</t>
  </si>
  <si>
    <t>EXCAVACIONES EN MATERIAL COMÚN DE 0,00 A 2,00M</t>
  </si>
  <si>
    <t>EXCAVACIONES A MECANICA</t>
  </si>
  <si>
    <t>EXCAVACION VARIAS A MAQUINA, INCLUYE RETIRO A UNA DISTANCIA DE 5 KM</t>
  </si>
  <si>
    <t>RELLENO CON MATERIAL SELECCIONADO PROCEDENTE DE LA EXCAVACIÓN</t>
  </si>
  <si>
    <t>B-200 RECEBO SELECCIONADO</t>
  </si>
  <si>
    <t>RELLENO CON ARENA DE PEÑA (TIPO 7)</t>
  </si>
  <si>
    <t>CARGUE, DESCARGUE, TRANSPORTE Y DISPOSICIÓN DE MATERIALES</t>
  </si>
  <si>
    <t xml:space="preserve">TRANSPORTE MATERIAL SELECCIONADO DE EXCAVACIÓN </t>
  </si>
  <si>
    <t>ENTIBADOS</t>
  </si>
  <si>
    <t xml:space="preserve">ENTIBADO TIPO 2 (1/7 UTILIZACIONES) </t>
  </si>
  <si>
    <t>CONCRETOS, MORTEROS, ACERO DE REFUERZO Y ADITIVOS</t>
  </si>
  <si>
    <t>CONCRETOS ESTRUCTURALES</t>
  </si>
  <si>
    <t>CONCRETO 3000 PSI</t>
  </si>
  <si>
    <t>ACERO</t>
  </si>
  <si>
    <t>ACERO DE REFUERZO DE 60000 PSI (ASTM A706 GRADO 60 FY=420MPA, INCLUYE TRANSPORTE, FIGURADO Y COLOCACIÓN)</t>
  </si>
  <si>
    <t>REDES A FLUJO LIBRE</t>
  </si>
  <si>
    <t xml:space="preserve">INSTALACIÓN TUBERÍAS EN PVC </t>
  </si>
  <si>
    <t>POZOS DE INSPECCIÓN</t>
  </si>
  <si>
    <t>PLACA DE FONDO POZO D=1,7M E=0,25M (CONCRETO 3000PSI CON REFUERZO)</t>
  </si>
  <si>
    <t>SUMINISTRO E INSTALACIÓN CARGUE CIRCULAR D= 1.0 M,  TAPA D=0.70 M, POZO CÓNICO</t>
  </si>
  <si>
    <t>CILINDRO POZO EN LADRILLO TOLETE Di=1,20M E=0,25M (INC. PAÑETE INTERNO E=1,5M Y CAÑUELA)</t>
  </si>
  <si>
    <t>SUMINISTRO E INSTALACIÓN CONO DE REDUCCIÓN D=1.20 (PREFABRICADO)</t>
  </si>
  <si>
    <t>SUMINISTRO E INSTALACIÓN TAPA DE Ø = 0.70 M. EN FERRO-CONCRETO PARA POZO DE INSPECCIÓN</t>
  </si>
  <si>
    <t>SUMINISTRO E INSTALACION PASOS PARA POSO DE INSPECCION DE 40 CM</t>
  </si>
  <si>
    <t>CÁMARAS DE CAÍDA</t>
  </si>
  <si>
    <t>BAJANTES EN D=8"</t>
  </si>
  <si>
    <t xml:space="preserve">INSTALACIÓN ACCESORIOS REDES A FLUJO LIBRE </t>
  </si>
  <si>
    <t xml:space="preserve">EDIFICACIONES, ARQUITECTÓNICAS, CARPINTERÍA </t>
  </si>
  <si>
    <t>CONSTRUCCIÓN CAJAS</t>
  </si>
  <si>
    <t xml:space="preserve">CONSTRUCCIÓN CAJA INSPECCIÓN DE 0.80 X 0.80 M (Concreto 3000 psi) INCLUYE TAPA Y PLACA DE FONDO </t>
  </si>
  <si>
    <t>DEMOLICIÓN</t>
  </si>
  <si>
    <t>DEMOLICIÓN VIGAS Y COLUMNAS</t>
  </si>
  <si>
    <t>CONCRETOS SIMPLES</t>
  </si>
  <si>
    <t>CONCRETO 2000 PSI</t>
  </si>
  <si>
    <t>BAJANTES EN D=12"</t>
  </si>
  <si>
    <t>SUMINISTRO E INSTALACIÓN DE REJILLAS DE SUMIDEROS  0.85 X 0.45</t>
  </si>
  <si>
    <t>TOTAL OBRA CIVIL ALCANTARILLADO SANITARIO</t>
  </si>
  <si>
    <t>TOTAL OBRA CIVIL ALCANTARTILLADO PLUVIAL</t>
  </si>
  <si>
    <t>TOTAL OBRA CIVIL ALCANTARILLADO SANITARIO Y PLUVIAL</t>
  </si>
  <si>
    <t>TOTAL PLANES</t>
  </si>
  <si>
    <t>TOTAL OBRA CIVIL + APROPIACION + PLANES</t>
  </si>
  <si>
    <t>CONSTRUCCION DE LA PRIMERA ETAPA-FASE ALCANTARILLADO DEL PLAN MAESTRO DE ACUEDUCTO Y ALCANTARILLADO DEL CASCO URBANO DEL MUNICIPIO DE ZIPACON, CUNDINAMARCA</t>
  </si>
  <si>
    <t>DESCRIPCION</t>
  </si>
  <si>
    <t>CANT.</t>
  </si>
  <si>
    <t>VALOR UNITARIO</t>
  </si>
  <si>
    <t>VALOR</t>
  </si>
  <si>
    <t>SANITARIO CENTRO</t>
  </si>
  <si>
    <t>LOCALIZACIÓN Y REPLANTEO DE REDES (INCLUYE EQUIPO DE TOPOGRAFIA, CINTA Y HERRAMIENTA MENOR)</t>
  </si>
  <si>
    <t>EXCAVACIONES</t>
  </si>
  <si>
    <t xml:space="preserve">EXCAVACIONES DE 0 A 4 m DE PROFUNDIDAD </t>
  </si>
  <si>
    <t>2.1.2.1</t>
  </si>
  <si>
    <t>EXCAVACIONES EN MATERIAL COMÚN DE 2 A 4,00M</t>
  </si>
  <si>
    <t xml:space="preserve">EXCAVACIONES MAYORES A 4 m DE PROFUNDIDAD </t>
  </si>
  <si>
    <t>2.1.3.1</t>
  </si>
  <si>
    <t>EXCAVACIONES EN MATERIAL COMÚN  MAYORES 4,00M</t>
  </si>
  <si>
    <t>RELLENOS ( INCLUYE SUMINISTRO E INSTALACIÓN)</t>
  </si>
  <si>
    <t>BASE GRANULAR</t>
  </si>
  <si>
    <t>2.2.3</t>
  </si>
  <si>
    <t>SUBBASE GRANULAR</t>
  </si>
  <si>
    <t>2.5.4</t>
  </si>
  <si>
    <t>DEMOLICIÓN DE PAVIMENTO RÍGIDO</t>
  </si>
  <si>
    <t>CARGUE Y DISPOSICIÓN DE SOBRANTES HASTA SITIO AUTORIZADO</t>
  </si>
  <si>
    <t>2.6.4</t>
  </si>
  <si>
    <t xml:space="preserve">ENTIBADO TIPO E1A CONTINUO EN CAJONES DE ALUMINIO O DE ACERO. PROFUNDIDAD 0-2m </t>
  </si>
  <si>
    <t>2.6.5</t>
  </si>
  <si>
    <t>ENTIBADO TIPO E1B CONTINUO EN CAJONES DE ACERO. PROFUNDIDAD 0-3m</t>
  </si>
  <si>
    <t>2.6.6</t>
  </si>
  <si>
    <t>ENTIBADO TIPO DESLIZANTE E2</t>
  </si>
  <si>
    <t>CONCRETO SIMPLE RESIST. 10.5 MPA (105KG/CM2)</t>
  </si>
  <si>
    <t>SUMINISTRO E INSTALACIÓN TUBERÍA PVC DIÁMETRO 12"</t>
  </si>
  <si>
    <t>5.1.8</t>
  </si>
  <si>
    <t>SUMINISTRO E INSTALACIÓN TUBERÍA PVC REFORZADO DIÁMETRO 20"</t>
  </si>
  <si>
    <t>5.3.1</t>
  </si>
  <si>
    <t>SUMINISTRO E INSTA BASE Y CAÑUELA  PARA POZO D=1.20 M</t>
  </si>
  <si>
    <t>5.3.8</t>
  </si>
  <si>
    <t>SUMINISTRO E INSTALACIÓN CILINDRO PARA POZO INSP D=1.20 E=0.20 M</t>
  </si>
  <si>
    <t>5.3.17</t>
  </si>
  <si>
    <t>TAPA PARA POZO TIPO EAAB D=0,70CM</t>
  </si>
  <si>
    <t>5.3.25</t>
  </si>
  <si>
    <t>SUMINISTRO E INSTALACIÓN ESCALERA DE ACCESO EN POLIPROPILENO CON REFUERZO INTERNO EN ACERO</t>
  </si>
  <si>
    <t xml:space="preserve">BAJANTES PARA CÁMARA DE CAÍDA D=8" PARA TUBERÍA FLEXIBLE </t>
  </si>
  <si>
    <t xml:space="preserve">BAJANTE PARA CÁMARA DE CAÍDA D=12" PARA TUBERÍA FLEXIBLE </t>
  </si>
  <si>
    <t>CONSTRUCCION CAJAS</t>
  </si>
  <si>
    <t>5.5.4</t>
  </si>
  <si>
    <t xml:space="preserve">CONSTRUCCIÓN CAJA DOMICILIARIA DE 0.60 X 0.60 M EN MAMPOSTERÍA INCLUYE TAPA Y PLACA DE FONDO </t>
  </si>
  <si>
    <t>CONEXIONES DOMICILIARIAS REDES A FLUJO LIBRE</t>
  </si>
  <si>
    <t>5.6.3</t>
  </si>
  <si>
    <t>"Conexión domiciliaria alcantarillado Silla Yee 6"X12"</t>
  </si>
  <si>
    <t>5.6.6</t>
  </si>
  <si>
    <t>"Conexión domiciliaria alcantarillado Silla Yee 6"X20"</t>
  </si>
  <si>
    <t>RECONSTRUCCIÓN DE PAVIMENTOS, ANDENES Y SARDINELES</t>
  </si>
  <si>
    <t>5.11.1</t>
  </si>
  <si>
    <t>PAVIMENTO RÍGIDO MR 41 HECHO EN OBRA</t>
  </si>
  <si>
    <t>PASOS ELEVADOS</t>
  </si>
  <si>
    <t>CONCRETO SIMPLE RESIST. 14.0 MPA (140KG/CM2)</t>
  </si>
  <si>
    <t>CONCRETO SIMPLE RESIST. 21.0 MPA (210KG/CM2)</t>
  </si>
  <si>
    <t>3.3.2</t>
  </si>
  <si>
    <t>ACERO ESTRUCTURAL (INCLUYE TRANSPORTE, CONSTRUCCIÓN, MONTAJE DE LA ESTRUCTURA METALICA, PINTURA, ELEMENTOS DE FIJACIÓN)</t>
  </si>
  <si>
    <t>PHSEQ</t>
  </si>
  <si>
    <t>TOTAL OBRA CIVIL SANITARIO</t>
  </si>
  <si>
    <t>TOTAL OBRA CIVIL PASOS ELEVADOS</t>
  </si>
  <si>
    <t xml:space="preserve">TOTAL OBRA CIVIL </t>
  </si>
  <si>
    <t>FRENTE</t>
  </si>
  <si>
    <t>OBJETO</t>
  </si>
  <si>
    <t>MUNICIPIO</t>
  </si>
  <si>
    <t>CHOCONTA</t>
  </si>
  <si>
    <t>CACHIPAY</t>
  </si>
  <si>
    <t>CAQUEZA</t>
  </si>
  <si>
    <t>SAN ANTONIO DEL TEQUENDAMA</t>
  </si>
  <si>
    <t>ZIPACON</t>
  </si>
  <si>
    <t>PLAN MAESTRO DE ALCANTARILLADO DEL CASCO URBANO DEL MUNICIPIO DE CÁQUEZA CUNDINAMARCA – FASE I</t>
  </si>
  <si>
    <t>TOTAL</t>
  </si>
  <si>
    <t xml:space="preserve">DEMOLICION SARDINEL </t>
  </si>
  <si>
    <t xml:space="preserve">REPOSICION DE SARDINEL </t>
  </si>
  <si>
    <t>GRAVA 1/2" 0,25</t>
  </si>
  <si>
    <t>SUB BASE GRANULAR B400 0,30</t>
  </si>
  <si>
    <t>RELLENO EN MATERIAL COMUN h=VARIABLE</t>
  </si>
  <si>
    <t>RECEBO COMUN 0,20*2</t>
  </si>
  <si>
    <t>2,7,1</t>
  </si>
  <si>
    <t>REJILLA HORIZONTAL DE 0,80*0,15 CON MARCO EN PLATINA</t>
  </si>
  <si>
    <t xml:space="preserve">TAPA EN CONCRETO PREFABRICADO CON MARCO DE 1 M * 1 M </t>
  </si>
  <si>
    <t xml:space="preserve">CONCRETO DE 4.000 PSI PARA PLACA CUBIERTA POZO DE MAMPOSTERIA </t>
  </si>
  <si>
    <t xml:space="preserve">PAVIMENTOS RIGIDOS </t>
  </si>
  <si>
    <t>REPOSICION DE ANDENES</t>
  </si>
  <si>
    <t>SUBTOTAL PAVIMENTOS</t>
  </si>
  <si>
    <t>M³</t>
  </si>
  <si>
    <t>CONCRETO PARA PAVIMENTO RÍGIDO MR-38, INCLUYE SELLADO DE JUNTAS Y ACERO DE TRANSFERENCIA Y UNIÓN</t>
  </si>
  <si>
    <t>LOCALIZACIÓN Y REPLANTEO REDES</t>
  </si>
  <si>
    <t>DEMOLICIÓN DE PLACA HUELLA</t>
  </si>
  <si>
    <t>DEMOLICIÓN DE PAVIMENTO FLEXIBLE</t>
  </si>
  <si>
    <t>DEMOLICIÓN DE PAVIMENTO RIGIDO</t>
  </si>
  <si>
    <t>DEMOLICION ADOQUIN SOBRE ARENA H=0.15M</t>
  </si>
  <si>
    <t>CORTE DE PAVIMENTO</t>
  </si>
  <si>
    <t>EXCAVACIONES A MANO EN CONGLOMERADO.</t>
  </si>
  <si>
    <t>EXCAVACIONES A MAQUINA</t>
  </si>
  <si>
    <t>EXCAVACION EN ROCA</t>
  </si>
  <si>
    <t>EXCAVACION EN ROCA CON EXPLOSIVOS</t>
  </si>
  <si>
    <t>ENTIBADO TIPO 1 UTILIZACIONES 1/7 ( MADERA)</t>
  </si>
  <si>
    <t>ENTIBADO METALICO</t>
  </si>
  <si>
    <t>RELLENO COMPACTADO EN MATERIAL SELECCIONADO PROCEDENTE DE LA EXCAVACIÓN INCLUYE COMPACTACIÓN</t>
  </si>
  <si>
    <t>SUMINISTRO E INSTALACION DE BASE GRANULAR</t>
  </si>
  <si>
    <t xml:space="preserve">SUMINISTRO  E INSTALACIÓN SUBBASE GRANULAR  </t>
  </si>
  <si>
    <t>SUMINISTRO  E INSTALACIÓN GRAVA DE 3/4"</t>
  </si>
  <si>
    <t>SUMINISTRO DE RECEBO</t>
  </si>
  <si>
    <t>CARGUE, RETIRO  Y DISPOSICIÓN DE SOBRANTES (DISTANCIA DE 27.3 KM A) *AL MOMENTO DE EJECUTAR LAS OBRAS SI SE LLEGA A CAMBIAR EL SITIO DE DISPOSICIÓN AJUSTAR EL VALOR  UNITARIO DEL PAGO DEL ITEM</t>
  </si>
  <si>
    <t>INSTALACIÓN DE TUBERÍA ALCANTARILLADO DE PARED ESTRUCTURAL PVC , DOBLE EXTRUSIÓN, PARED INTERIOR LISA Y EXTERIOR CORRUGADA SISTEMA DE UNIÓN MECÁNICA, CAMPANA ESPIGO CON HIDROSELLO DE CAUCHO  D=6" BAJO LA NORMA NTC 3722-3</t>
  </si>
  <si>
    <t>INSTALACIÓN DE TUBERÍA ALCANTARILLADO DE PARED ESTRUCTURAL PVC , DOBLE EXTRUSIÓN, PARED INTERIOR LISA Y EXTERIOR CORRUGADA SISTEMA DE UNIÓN MECÁNICA, CAMPANA ESPIGO CON HIDROSELLO DE CAUCHO  D=8" BAJO LA NORMA NTC 3722-3</t>
  </si>
  <si>
    <t>INSTALACIÓN DE TUBERÍA ALCANTARILLADO DE PARED ESTRUCTURAL PVC , DOBLE EXTRUSIÓN, PARED INTERIOR LISA Y EXTERIOR CORRUGADA SISTEMA DE UNIÓN MECÁNICA, CAMPANA ESPIGO CON HIDROSELLO DE CAUCHO  D=10" BAJO LA NORMA NTC 3722-3</t>
  </si>
  <si>
    <t>INSTALACIÓN DE TUBERÍA ALCANTARILLADO DE PARED ESTRUCTURAL PVC , DOBLE EXTRUSIÓN, PARED INTERIOR LISA Y EXTERIOR CORRUGADA SISTEMA DE UNIÓN MECÁNICA, CAMPANA ESPIGO CON HIDROSELLO DE CAUCHO  D=12" BAJO LA NORMA NTC 3722-3</t>
  </si>
  <si>
    <t>INSTALACION DE SILLA YEE 8"X 6"</t>
  </si>
  <si>
    <t>INSTALACION DE SILLA YEE 10"X 6"</t>
  </si>
  <si>
    <t>INSTALACION DE SILLA YEE 12"X 6"</t>
  </si>
  <si>
    <t>CILINDRO POZO EN LADRILLO TOLETE, DI=1.20M, E=0.25M (INC. 
PAÑETE INTERNO E=1.5CM Y CAÑUELA</t>
  </si>
  <si>
    <t>RIEGO DE IMPRIMACIÓN</t>
  </si>
  <si>
    <t>TUBERÍA ALCANTARILLADO DE PARED ESTRUCTURAL PVC , DOBLE EXTRUSIÓN, PARED INTERIOR LISA Y EXTERIOR CORRUGADA SISTEMA DE UNIÓN MECÁNICA, CAMPANA ESPIGO CON HIDROSELLO DE CAUCHO  D=6" BAJO LA NORMA NTC 3722-3</t>
  </si>
  <si>
    <t>TUBERÍA ALCANTARILLADO DE PARED ESTRUCTURAL PVC , DOBLE EXTRUSIÓN, PARED INTERIOR LISA Y EXTERIOR CORRUGADA SISTEMA DE UNIÓN MECÁNICA, CAMPANA ESPIGO CON HIDROSELLO DE CAUCHO  D=8" BAJO LA NORMA NTC 3722-4</t>
  </si>
  <si>
    <t>TUBERÍA ALCANTARILLADO DE PARED ESTRUCTURAL PVC , DOBLE EXTRUSIÓN, PARED INTERIOR LISA Y EXTERIOR CORRUGADA SISTEMA DE UNIÓN MECÁNICA, CAMPANA ESPIGO CON HIDROSELLO DE CAUCHO  D=10" BAJO LA NORMA NTC 3722-5</t>
  </si>
  <si>
    <t>TUBERÍA ALCANTARILLADO DE PARED ESTRUCTURAL PVC , DOBLE EXTRUSIÓN, PARED INTERIOR LISA Y EXTERIOR CORRUGADA SISTEMA DE UNIÓN MECÁNICA, CAMPANA ESPIGO CON HIDROSELLO DE CAUCHO  D=12" BAJO LA NORMA NTC 3722-6</t>
  </si>
  <si>
    <t xml:space="preserve">SILLA YEE PVC 8"X6" </t>
  </si>
  <si>
    <t xml:space="preserve">SILLA YEE PVC 10"X6" </t>
  </si>
  <si>
    <t xml:space="preserve">SILLA YEE PVC 12"X6" </t>
  </si>
  <si>
    <t>CAMARA DE CAIDA 12"</t>
  </si>
  <si>
    <t>CAMARA DE CAIDA 10"</t>
  </si>
  <si>
    <t>CAMARA DE CAIDA 8"</t>
  </si>
  <si>
    <t>SUMINISTRO E INSTALACION PASOS PARA POZO DE INSPECCION DE 40 CM</t>
  </si>
  <si>
    <t xml:space="preserve"> SUMINISTRO E INSTALACIÓN TUBERÍA PVC DIÁMETRO 12"</t>
  </si>
  <si>
    <t xml:space="preserve"> SUMINISTRO E INSTALACIÓN TUBERÍA PVC DIÁMETRO 18"</t>
  </si>
  <si>
    <t xml:space="preserve"> SUMINISTRO E INSTALACIÓN TUBERÍA PVC REFORZADO DIÁMETRO 24"</t>
  </si>
  <si>
    <t xml:space="preserve"> SUMINISTRO E INSTALACIÓN TUBERÍA PVC REFORZADO DIÁMETRO 27"</t>
  </si>
  <si>
    <t xml:space="preserve"> SUMINISTRO E INSTALACIÓN TUBERÍA PVC REFORZADO DIÁMETRO 33" A 36"</t>
  </si>
  <si>
    <t>M³.KM</t>
  </si>
  <si>
    <t>EXCAVACIÓN MANUAL (0.00 - 2.00)M (INC. CUALQUIER MATERIAL - EXCEPTO ROCA, SECO O BAJO AGUA)</t>
  </si>
  <si>
    <t>EXCAVACIÓN MECÁNICA A TODO FACTOR.  INCLUYE: MANO DE OBRA, MATERIALES Y EQUIPO.</t>
  </si>
  <si>
    <t>EXCAVACIÓN MEC. ROCA H. VARIABLE &lt; 6M</t>
  </si>
  <si>
    <t>ENTIBADO EN MADERA (0-2M)</t>
  </si>
  <si>
    <t>ENTIBADO EN MADERA (2-4M)</t>
  </si>
  <si>
    <t>ENTIBADO TIPO 3 (CODALES Y PERFILES MÉTALICOS) PROFUNDIDADES MAYORES A 4M.</t>
  </si>
  <si>
    <t>RELLENO TIPO I - ARENA LAVADA DE RIO O SIMILAR, A TODO FACTOR INCLUYE: EQUIPOS, HERRAMIENTAS Y MANO DE OBRA.</t>
  </si>
  <si>
    <t>RELLENO TIPO III: TAPADO Y APISONADO A TODO FACTOR, INCLUYE: MATERIAL SELECCIONADO DE LA MISMA EXCAVACIÓN, EQUIPOS, HERRAMIENTAS Y MANO DE OBRA.</t>
  </si>
  <si>
    <t>RELLENO TIPO II: RECEBO COMPACTADO EN CAPAS DE 20 CM. PROCTOR MODIFICADO 95%, A TODO FACTOR, INCLUYE: RECEBO, EQUIPOS, HERRAMIENTAS Y MANO DE OBRA.</t>
  </si>
  <si>
    <t>RELLENO TRITURADO</t>
  </si>
  <si>
    <t>RELLENO TIPO IV: SUB - BASE GRANULAR A TODO FACTOR, INCLUYE: EQUIPOS, HERRAMIENTAS Y MANO DE OBRA.</t>
  </si>
  <si>
    <t>CARGUE Y RETIRO DE SOBRANTES DE EXCAVACIÓN  A SITIO DE DISPOSICIÓN A 27.5 KM</t>
  </si>
  <si>
    <t>RELLENO TIPO V - BASE GRANULAR A TODO FACTOR, INCLUYE: EQUIPOS, HERRAMIENTAS Y MANO DE OBRA.</t>
  </si>
  <si>
    <t>PLACA CIRCULAR BASE - POZO INSPECCIÓN D= 1.50M (CONCRETO F´C=28MPA REFORZ. ELAB. OBRA. E=0.20M)</t>
  </si>
  <si>
    <t>CAÑUELA POZO DE INSPECCIÓN PARA TUBERÍAS ENTRE 8" Y 14" (CONCRETO F'C=28MPA ELAB. OBRA)</t>
  </si>
  <si>
    <t>CUERPO CÁMARA DE INSPECCIÓN</t>
  </si>
  <si>
    <t>PASOS CÁMARA DE INSPECCIÓN EN HIERRO DE 3/4"</t>
  </si>
  <si>
    <t>PLACA EN CONCRETO CÁMARA DE INSPECCIÓN - INCLUYE TAPA</t>
  </si>
  <si>
    <t>CÁMARA DE CAÍDA PARA COLECTORES  DE 8" A 12" (BAJANTE 8", CONCRETO SIMPLE  F'C= 21MPA ELAB. OBRA)</t>
  </si>
  <si>
    <t>SUMINISTRO TUBERIA ALC. NOVAFORT Φ 8" (INC. UNIÓN)</t>
  </si>
  <si>
    <t>INSTALACIÓN TUBERIA ALC. NOVAFORT Φ 8" (INC. UNIÓN)</t>
  </si>
  <si>
    <t>SUMINISTRO TUBERIA ALC. NOVAFORT Φ 10" (INC. UNIÓN)</t>
  </si>
  <si>
    <t>INSTALACIÓN TUBERIA ALC. NOVAFORT Φ 10" (INC. UNIÓN)</t>
  </si>
  <si>
    <t>SUMINISTRO TUBERIA ALC. NOVAFORT Φ 12" (INC. UNIÓN)</t>
  </si>
  <si>
    <t>INSTALACIÓN TUBERIA ALC. NOVAFORT Φ 12" (INC. UNIÓN)</t>
  </si>
  <si>
    <t>CORTE DE PAVIMENTO FLEXIBLE</t>
  </si>
  <si>
    <t>DEMOLICIÓN DE PAVIMENTO FLEXIBLE (INCLUYE RETIRO DE ESCOMBROS)</t>
  </si>
  <si>
    <t>CARPETA ASFÁLTICA, E=0.05M (INCLUYE IMPRIMACIÓN)</t>
  </si>
  <si>
    <t>PAVIMENTO ASFÁLTICO (MEZCLA EN CALIENTE) MDC-2</t>
  </si>
  <si>
    <t>CORTE PAVIMENTO RIGIDO</t>
  </si>
  <si>
    <t>DEMOLICIÓN DE PAVIMENTO RÍGIDO (INCLUYE RETIRO DE ESCOMBROS)</t>
  </si>
  <si>
    <t>REPOSICIÓN PAVIMENTO RÍGIDO EN CONCRETO DE 3000 PSI. INCLUYE: HERRAMIENTA MENOR, MATERIALES, MANO DE OBRA Y TODO LO NECESARIO PARA LA CORRECTA EJECUCIÓN DE LA OBRA E=0,15 M.</t>
  </si>
  <si>
    <t>DEMOLICIÓN MANUAL DE PISOS Y ANDENES ( INC. RETIRO ESCOMBROS)</t>
  </si>
  <si>
    <t>SILLA YEE PVC 6" X 8" (SUMINISTRO E INSTALACIÓN)</t>
  </si>
  <si>
    <t>SILLA YEE PVC 6"X 10" (SUMINISTRO E INSTALACIÓN)</t>
  </si>
  <si>
    <t>SILLA YEE PVC 6" X 12" (SUMINISTRO E INSTALACIÓN)</t>
  </si>
  <si>
    <t>SILLA YEE PVC 6"X 14" (SUMINISTRO E INSTALACIÓN)</t>
  </si>
  <si>
    <t>SILLA YEE PVC 6" X 16" (SUMINISTRO E INSTALACIÓN)</t>
  </si>
  <si>
    <t>SILLA YEE PVC  6"X 20" (SUMINISTRO E INSTALACIÓN)</t>
  </si>
  <si>
    <t>CODO 90X160MM PVC (SUMINISTRO E INSTALACIÓN)</t>
  </si>
  <si>
    <t>SUMINISTRO E INSTLACIÓN DE CAJILLA DOMICILIARIA PARA ALCANTARILLADO A TODO COSTO EN CONCRETO SIMPLE DE 3000 PSI DE DIMENSIÓN DE 0.6X0.6 M LIBRES, ESPESOR DE 0.1. TAPA EN CONCRETO REFORZADO EN HIERRO DE 3/8"</t>
  </si>
  <si>
    <t>SUMINISTRO TUBERIA ALC. ESTRUCTURA DE ANILLO PVC Φ 6" (INC. UNIÓN)</t>
  </si>
  <si>
    <t>INSTALACIÓN TUBERIA ALC. ESTRUCTURA DE ANILLO PVC Φ 6" (INC. UNIÓN)</t>
  </si>
  <si>
    <t>CAÑUELA POZO DE INSPECCIÓN PARA TUBERÍAS ENTRE 16" Y 24" (CONCRETO F'C=28MPA ELAB. OBRA)</t>
  </si>
  <si>
    <t>CAÑUELA POZO DE INSPECCIÓN PARA TUBERÍAS ENTRE 27" Y 33" (CONCRETO F'C=28MPA ELAB. OBRA)</t>
  </si>
  <si>
    <t>CAÑUELA POZO DE INSPECCIÓN PARA TUBERÍAS ENTRE 36" Y 42" (CONCRETO F'C=28MPA ELAB. OBRA)</t>
  </si>
  <si>
    <t>CAÑUELA POZO DE INSPECCIÓN PARA TUBERÍAS ENTRE 43" Y 55" (CONCRETO F'C=28MPA ELAB. OBRA)</t>
  </si>
  <si>
    <t>SUMINISTRO DE TUBERIA EN GRP DE 42 PULGADAS MEDIANTE AUGER BORING GUIADO INCLUYE POZOS</t>
  </si>
  <si>
    <t>INSTALACION DE TUBERIA EN GRP DE 42 PULGADAS MEDIANTE AUGER BORING GUIADO INCLUYE POZOS</t>
  </si>
  <si>
    <t>SUMINISTRO TUBERIA ALC. NOVAFORT Φ 14" (INC. UNIÓN)</t>
  </si>
  <si>
    <t>INSTALACIÓN TUBERIA ALC. NOVAFORT Φ 14" (INC. UNIÓN)</t>
  </si>
  <si>
    <t>SUMINISTRO TUBERIA ALC. NOVAFORT Φ 16" (INC. UNIÓN)</t>
  </si>
  <si>
    <t>INSTALACIÓN TUBERIA ALC. NOVAFORT Φ 16" (INC. UNIÓN)</t>
  </si>
  <si>
    <t>SUMINISTRO TUBERIA ALC. NOVAFORT Φ 18" (INC. UNIÓN)</t>
  </si>
  <si>
    <t>INSTALACIÓN TUBERIA ALC. NOVAFORT Φ 18" (INC. UNIÓN)</t>
  </si>
  <si>
    <t>SUMINISTRO TUBERIA ALC. ESTRUCTURA DE ANILLO Φ 27" (INC. UNIÓN)</t>
  </si>
  <si>
    <t>INSTALACIÓN TUBERIA ALC. ESTRUCTURA DE ANILLO Φ 27" (INC. UNIÓN)</t>
  </si>
  <si>
    <t>SUMINISTRO TUBERIA ALC. ESTRUCTURA DE ANILLO Φ 33" (INC. UNIÓN)</t>
  </si>
  <si>
    <t>INSTALACIÓN TUBERIA ALC. ESTRUCTURA DE ANILLO Φ 33" (INC. UNIÓN)</t>
  </si>
  <si>
    <t>SUMINISTRO TUBERIA ALC. ESTRUCTURA DE ANILLO Φ 42" (INC. UNIÓN)</t>
  </si>
  <si>
    <t>INSTALACIÓN TUBERIA ALC. ESTRUCTURA DE ANILLO Φ 42" (INC. UNIÓN)</t>
  </si>
  <si>
    <t>SUMINISTRO TUBERIA ALC. ESTRUCTURA DE ANILLO Φ 45" (INC. UNIÓN)</t>
  </si>
  <si>
    <t>INSTALACIÓN TUBERIA ALC. ESTRUCTURA DE ANILLO Φ 45" (INC. UNIÓN)</t>
  </si>
  <si>
    <t>SUMINISTRO TUBERIA ALC. ESTRUCTURA DE ANILLO Φ 51" (INC. UNIÓN)</t>
  </si>
  <si>
    <t>INSTALACIÓN TUBERIA ALC. ESTRUCTURA DE ANILLO Φ 51" (INC. UNIÓN)</t>
  </si>
  <si>
    <t>SUMINISTRO TUBERIA ALC. ESTRUCTURA DE ANILLO Φ 60" (INC. UNIÓN)</t>
  </si>
  <si>
    <t>INSTALACIÓN TUBERIA ALC. ESTRUCTURA DE ANILLO Φ 60" (INC. UNIÓN)</t>
  </si>
  <si>
    <t>SUMIDERO LATERAL TIPO SL - 200 (INCLUYE TAPA)</t>
  </si>
  <si>
    <t>SUMIDERO TRANSVERSAL TIPO ST-1 (INLUYE TAPA)</t>
  </si>
  <si>
    <t>SUMINISTRO TUBERIA ALC. ESTRUCTURA DE ANILLO Φ 12" (INC. UNIÓN)</t>
  </si>
  <si>
    <t>INSTALACIÓN TUBERIA ALC. ESTRUCTURA DE ANILLO Φ 12" (INC. UNIÓN)</t>
  </si>
  <si>
    <t>SUMINISTRO TUBERIA ALC. ESTRUCTURA DE ANILLO Φ 16" (INC. UNIÓN)</t>
  </si>
  <si>
    <t>INSTALACIÓN TUBERIA ALC. ESTRUCTURA DE ANILLO Φ 16" (INC. UNIÓN)</t>
  </si>
  <si>
    <t>DEMOLICION PAVIMENTO RIGIDO</t>
  </si>
  <si>
    <t>ENTIBADO TIPO 1 UTILIZACIONES ( MADERA)</t>
  </si>
  <si>
    <t>CARGUE Y RETIRO SOBRANTES</t>
  </si>
  <si>
    <t>SUBTOTAL OBRA + PLANES</t>
  </si>
  <si>
    <r>
      <rPr>
        <b/>
        <sz val="8"/>
        <rFont val="Tahoma"/>
        <family val="2"/>
      </rPr>
      <t xml:space="preserve">NOTA 4: </t>
    </r>
    <r>
      <rPr>
        <sz val="8"/>
        <rFont val="Tahoma"/>
        <family val="2"/>
      </rPr>
      <t>Para el presnete proyecto la entidad contemplo que el valor de APROPIACION DE DISEÑOS se considera como un valor fijo el cual es de $ 135.147.888,00</t>
    </r>
  </si>
  <si>
    <r>
      <rPr>
        <b/>
        <sz val="8"/>
        <rFont val="Tahoma"/>
        <family val="2"/>
      </rPr>
      <t xml:space="preserve">NOTA 4: </t>
    </r>
    <r>
      <rPr>
        <sz val="8"/>
        <rFont val="Tahoma"/>
        <family val="2"/>
      </rPr>
      <t>Para el presnete proyecto la entidad contemplo que el valor de APROPIACION DE DISEÑOS se considera como un valor fijo el cual es de $ 150.412.008,00</t>
    </r>
  </si>
  <si>
    <r>
      <rPr>
        <b/>
        <sz val="8"/>
        <rFont val="Tahoma"/>
        <family val="2"/>
      </rPr>
      <t xml:space="preserve">NOTA 4: </t>
    </r>
    <r>
      <rPr>
        <sz val="8"/>
        <rFont val="Tahoma"/>
        <family val="2"/>
      </rPr>
      <t>Para el presnete proyecto la entidad contemplo que el valor de APROPIACION DE DISEÑOS se considera como un valor fijo el cual es de $ 173.123.405,00</t>
    </r>
  </si>
  <si>
    <r>
      <rPr>
        <b/>
        <sz val="8"/>
        <rFont val="Tahoma"/>
        <family val="2"/>
      </rPr>
      <t xml:space="preserve">NOTA 4: </t>
    </r>
    <r>
      <rPr>
        <sz val="8"/>
        <rFont val="Tahoma"/>
        <family val="2"/>
      </rPr>
      <t>Para el presnete proyecto la entidad contemplo que el valor de APROPIACION DE DISEÑOS se considera como un valor fijo el cual es de $ 79.406.775,00</t>
    </r>
  </si>
  <si>
    <r>
      <rPr>
        <b/>
        <sz val="8"/>
        <rFont val="Tahoma"/>
        <family val="2"/>
      </rPr>
      <t xml:space="preserve">NOTA 4: </t>
    </r>
    <r>
      <rPr>
        <sz val="8"/>
        <rFont val="Tahoma"/>
        <family val="2"/>
      </rPr>
      <t>Para el presnete proyecto la entidad contemplo que el valor de APROPIACION DE DISEÑOS se considera como un valor fijo el cual es de $ 133.102.846,00</t>
    </r>
  </si>
  <si>
    <t>Firma del represnetante legal</t>
  </si>
  <si>
    <t>OFERTA ECONOMICA LOTE 1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</si>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</sst>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&quot;$&quot;\ #,##0.00"/>
    <numFmt numFmtId="168" formatCode="0.00000"/>
    <numFmt numFmtId="169" formatCode="0.000"/>
    <numFmt numFmtId="170" formatCode="[$$-240A]\ #,##0.00"/>
    <numFmt numFmtId="171" formatCode="_-* #,##0.00\ _€_-;\-* #,##0.00\ _€_-;_-* &quot;-&quot;??\ _€_-;_-@_-"/>
    <numFmt numFmtId="172" formatCode="_-&quot;$&quot;* #,##0.00_-;\-&quot;$&quot;* #,##0.00_-;_-&quot;$&quot;* &quot;-&quot;??_-;_-@_-"/>
    <numFmt numFmtId="173" formatCode="#,##0.0000000"/>
    <numFmt numFmtId="174" formatCode="_-&quot;$&quot;* #,##0_-;\-&quot;$&quot;* #,##0_-;_-&quot;$&quot;* &quot;-&quot;??_-;_-@_-"/>
    <numFmt numFmtId="175" formatCode="_-* #,##0.00_-;\-* #,##0.00_-;_-* &quot;-&quot;_-;_-@_-"/>
    <numFmt numFmtId="176" formatCode="_(&quot;$&quot;\ * #,##0_);_(&quot;$&quot;\ * \(#,##0\);_(&quot;$&quot;\ * &quot;-&quot;_);_(@_)"/>
    <numFmt numFmtId="177" formatCode="0.0"/>
    <numFmt numFmtId="178" formatCode="_(&quot;$&quot;\ * #,##0.00_);_(&quot;$&quot;\ * \(#,##0.00\);_(&quot;$&quot;\ * &quot;-&quot;_);_(@_)"/>
    <numFmt numFmtId="179" formatCode="_-* #,##0\ &quot;pta&quot;_-;\-* #,##0\ &quot;pta&quot;_-;_-* &quot;-&quot;\ &quot;pta&quot;_-;_-@_-"/>
    <numFmt numFmtId="180" formatCode="_-* #,##0.00\ [$€]_-;\-* #,##0.00\ [$€]_-;_-* &quot;-&quot;??\ [$€]_-;_-@_-"/>
    <numFmt numFmtId="181" formatCode="&quot;K &quot;00\+000"/>
    <numFmt numFmtId="182" formatCode="_ * #,##0.00_ ;_ * \-#,##0.00_ ;_ * &quot;-&quot;??_ ;_ @_ "/>
    <numFmt numFmtId="183" formatCode="#,##0.00&quot; m³&quot;"/>
    <numFmt numFmtId="184" formatCode="#,##0.00&quot; m³-km&quot;"/>
    <numFmt numFmtId="185" formatCode="#,##0.00\ &quot;pta&quot;;[Red]\-#,##0.00\ &quot;pta&quot;"/>
    <numFmt numFmtId="186" formatCode="_-* #,##0.00\ _P_t_s_-;\-* #,##0.00\ _P_t_s_-;_-* &quot;-&quot;??\ _P_t_s_-;_-@_-"/>
    <numFmt numFmtId="187" formatCode="#,##0.0"/>
    <numFmt numFmtId="188" formatCode="#,##0.0000"/>
    <numFmt numFmtId="189" formatCode="#,##0.000"/>
    <numFmt numFmtId="190" formatCode="_(* #,##0.00000000000_);_(* \(#,##0.00000000000\);_(* &quot;-&quot;??_);_(@_)"/>
    <numFmt numFmtId="191" formatCode="_-* #,##0.00\ &quot;Pts&quot;_-;\-* #,##0.00\ &quot;Pts&quot;_-;_-* &quot;-&quot;??\ &quot;Pts&quot;_-;_-@_-"/>
    <numFmt numFmtId="192" formatCode="&quot;$&quot;\ #,##0.00;[Red]&quot;$&quot;\ \-#,##0.00"/>
    <numFmt numFmtId="193" formatCode="_ &quot;$&quot;\ * #,##0.00_ ;_ &quot;$&quot;\ * \-#,##0.00_ ;_ &quot;$&quot;\ * &quot;-&quot;??_ ;_ @_ "/>
    <numFmt numFmtId="194" formatCode="_(&quot;$&quot;* #,##0.00_);_(&quot;$&quot;* \(#,##0.00\);_(&quot;$&quot;* &quot;-&quot;??_);_(@_)"/>
    <numFmt numFmtId="195" formatCode="_(&quot;C$&quot;* #,##0.00_);_(&quot;C$&quot;* \(#,##0.00\);_(&quot;C$&quot;* &quot;-&quot;??_);_(@_)"/>
    <numFmt numFmtId="196" formatCode="[$$-240A]#,##0.00"/>
    <numFmt numFmtId="197" formatCode="_-[$$-240A]\ * #,##0.00_-;\-[$$-240A]\ * #,##0.00_-;_-[$$-240A]\ * &quot;-&quot;??_-;_-@_-"/>
    <numFmt numFmtId="198" formatCode="0.0000000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rgb="FF00000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9"/>
      <color rgb="FF000000"/>
      <name val="Tahoma"/>
      <family val="2"/>
    </font>
    <font>
      <sz val="9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9"/>
      <name val="Tahoma"/>
      <family val="2"/>
    </font>
    <font>
      <b/>
      <sz val="8"/>
      <color theme="1"/>
      <name val="Tahoma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sz val="8"/>
      <color indexed="9"/>
      <name val="Tahoma"/>
      <family val="2"/>
    </font>
    <font>
      <sz val="8"/>
      <color theme="1"/>
      <name val="Tahoma"/>
      <family val="2"/>
    </font>
    <font>
      <sz val="8"/>
      <color rgb="FF000000"/>
      <name val="Tahoma"/>
      <family val="2"/>
    </font>
    <font>
      <b/>
      <sz val="8"/>
      <color theme="0"/>
      <name val="Tahoma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charset val="1"/>
    </font>
    <font>
      <sz val="9"/>
      <color theme="1"/>
      <name val="arial"/>
      <family val="2"/>
    </font>
    <font>
      <sz val="11"/>
      <color indexed="60"/>
      <name val="Calibri"/>
      <family val="2"/>
    </font>
    <font>
      <sz val="10"/>
      <name val="Arial"/>
      <family val="2"/>
      <charset val="204"/>
    </font>
    <font>
      <sz val="10"/>
      <name val="Times New Roman"/>
      <family val="1"/>
    </font>
    <font>
      <sz val="12"/>
      <name val="Courier"/>
      <family val="3"/>
    </font>
    <font>
      <sz val="11"/>
      <color rgb="FF000000"/>
      <name val="Calibri"/>
      <family val="2"/>
      <scheme val="minor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000000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3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3" fillId="19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3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0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7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30" fillId="28" borderId="11" applyNumberFormat="0" applyAlignment="0" applyProtection="0"/>
    <xf numFmtId="0" fontId="30" fillId="28" borderId="11" applyNumberFormat="0" applyAlignment="0" applyProtection="0"/>
    <xf numFmtId="0" fontId="31" fillId="29" borderId="12" applyNumberFormat="0" applyAlignment="0" applyProtection="0"/>
    <xf numFmtId="0" fontId="32" fillId="0" borderId="13" applyNumberFormat="0" applyFill="0" applyAlignment="0" applyProtection="0"/>
    <xf numFmtId="0" fontId="31" fillId="29" borderId="12" applyNumberFormat="0" applyAlignment="0" applyProtection="0"/>
    <xf numFmtId="179" fontId="1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7" borderId="0" applyNumberFormat="0" applyBorder="0" applyAlignment="0" applyProtection="0"/>
    <xf numFmtId="0" fontId="34" fillId="15" borderId="11" applyNumberFormat="0" applyAlignment="0" applyProtection="0"/>
    <xf numFmtId="0" fontId="25" fillId="0" borderId="0">
      <alignment vertical="top"/>
    </xf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9" fillId="12" borderId="0" applyNumberFormat="0" applyBorder="0" applyAlignment="0" applyProtection="0"/>
    <xf numFmtId="0" fontId="36" fillId="0" borderId="14" applyNumberFormat="0" applyFill="0" applyAlignment="0" applyProtection="0"/>
    <xf numFmtId="0" fontId="37" fillId="0" borderId="15" applyNumberFormat="0" applyFill="0" applyAlignment="0" applyProtection="0"/>
    <xf numFmtId="0" fontId="33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4" fillId="15" borderId="11" applyNumberFormat="0" applyAlignment="0" applyProtection="0"/>
    <xf numFmtId="0" fontId="32" fillId="0" borderId="13" applyNumberFormat="0" applyFill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/>
    <xf numFmtId="2" fontId="38" fillId="0" borderId="17" applyFont="0" applyBorder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71" fontId="39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43" fontId="2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91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3" fillId="0" borderId="0" applyFont="0" applyFill="0" applyBorder="0" applyAlignment="0" applyProtection="0"/>
    <xf numFmtId="19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93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0" fillId="0" borderId="0" applyFont="0" applyFill="0" applyBorder="0" applyAlignment="0" applyProtection="0"/>
    <xf numFmtId="19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1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13" fillId="0" borderId="0"/>
    <xf numFmtId="0" fontId="1" fillId="0" borderId="0"/>
    <xf numFmtId="0" fontId="13" fillId="0" borderId="0"/>
    <xf numFmtId="0" fontId="1" fillId="0" borderId="0"/>
    <xf numFmtId="0" fontId="13" fillId="0" borderId="0"/>
    <xf numFmtId="0" fontId="4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2" fillId="0" borderId="0"/>
    <xf numFmtId="0" fontId="13" fillId="0" borderId="0"/>
    <xf numFmtId="196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" fontId="43" fillId="0" borderId="0">
      <alignment horizontal="center"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" fillId="0" borderId="0"/>
    <xf numFmtId="0" fontId="40" fillId="0" borderId="0"/>
    <xf numFmtId="0" fontId="40" fillId="0" borderId="0"/>
    <xf numFmtId="0" fontId="42" fillId="0" borderId="0"/>
    <xf numFmtId="0" fontId="13" fillId="0" borderId="0"/>
    <xf numFmtId="0" fontId="13" fillId="0" borderId="0"/>
    <xf numFmtId="0" fontId="13" fillId="0" borderId="0">
      <alignment vertical="top"/>
    </xf>
    <xf numFmtId="0" fontId="1" fillId="0" borderId="0"/>
    <xf numFmtId="0" fontId="13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24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40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45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196" fontId="46" fillId="0" borderId="0"/>
    <xf numFmtId="0" fontId="13" fillId="31" borderId="18" applyNumberFormat="0" applyFont="0" applyAlignment="0" applyProtection="0"/>
    <xf numFmtId="0" fontId="13" fillId="31" borderId="18" applyNumberFormat="0" applyFont="0" applyAlignment="0" applyProtection="0"/>
    <xf numFmtId="0" fontId="13" fillId="31" borderId="18" applyNumberFormat="0" applyFont="0" applyAlignment="0" applyProtection="0"/>
    <xf numFmtId="0" fontId="47" fillId="28" borderId="19" applyNumberFormat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47" fillId="28" borderId="19" applyNumberFormat="0" applyAlignment="0" applyProtection="0"/>
    <xf numFmtId="0" fontId="48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15" applyNumberFormat="0" applyFill="0" applyAlignment="0" applyProtection="0"/>
    <xf numFmtId="0" fontId="33" fillId="0" borderId="16" applyNumberFormat="0" applyFill="0" applyAlignment="0" applyProtection="0"/>
    <xf numFmtId="0" fontId="49" fillId="0" borderId="0" applyNumberFormat="0" applyFill="0" applyBorder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48" fillId="0" borderId="0" applyNumberFormat="0" applyFill="0" applyBorder="0" applyAlignment="0" applyProtection="0"/>
  </cellStyleXfs>
  <cellXfs count="3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1" xfId="0" applyFont="1" applyBorder="1"/>
    <xf numFmtId="0" fontId="7" fillId="0" borderId="0" xfId="0" applyFont="1" applyAlignment="1">
      <alignment vertical="center"/>
    </xf>
    <xf numFmtId="0" fontId="7" fillId="0" borderId="0" xfId="0" applyFont="1"/>
    <xf numFmtId="0" fontId="6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9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/>
    <xf numFmtId="2" fontId="7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10" fontId="5" fillId="0" borderId="1" xfId="2" applyNumberFormat="1" applyFont="1" applyBorder="1" applyAlignment="1">
      <alignment horizontal="center" vertical="center"/>
    </xf>
    <xf numFmtId="10" fontId="8" fillId="0" borderId="1" xfId="2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4" fontId="10" fillId="0" borderId="1" xfId="5" applyNumberFormat="1" applyFont="1" applyFill="1" applyBorder="1" applyAlignment="1">
      <alignment horizontal="center" vertical="center" wrapText="1"/>
    </xf>
    <xf numFmtId="4" fontId="10" fillId="0" borderId="1" xfId="5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4" fontId="11" fillId="0" borderId="1" xfId="5" applyNumberFormat="1" applyFont="1" applyFill="1" applyBorder="1" applyAlignment="1">
      <alignment horizontal="right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" fontId="19" fillId="0" borderId="1" xfId="0" applyNumberFormat="1" applyFont="1" applyBorder="1" applyAlignment="1">
      <alignment horizontal="left" vertical="center" wrapText="1"/>
    </xf>
    <xf numFmtId="2" fontId="19" fillId="0" borderId="1" xfId="5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2" fontId="17" fillId="0" borderId="1" xfId="5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2" fontId="10" fillId="0" borderId="1" xfId="0" applyNumberFormat="1" applyFont="1" applyBorder="1" applyAlignment="1">
      <alignment vertical="center"/>
    </xf>
    <xf numFmtId="0" fontId="20" fillId="0" borderId="1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vertical="center"/>
    </xf>
    <xf numFmtId="2" fontId="11" fillId="0" borderId="1" xfId="0" applyNumberFormat="1" applyFont="1" applyBorder="1" applyAlignment="1">
      <alignment vertical="center"/>
    </xf>
    <xf numFmtId="43" fontId="10" fillId="0" borderId="1" xfId="1" applyFont="1" applyBorder="1" applyAlignment="1">
      <alignment vertical="center"/>
    </xf>
    <xf numFmtId="43" fontId="11" fillId="0" borderId="1" xfId="1" applyFont="1" applyBorder="1" applyAlignment="1">
      <alignment vertical="center"/>
    </xf>
    <xf numFmtId="2" fontId="10" fillId="0" borderId="0" xfId="0" applyNumberFormat="1" applyFont="1" applyAlignment="1">
      <alignment vertical="center"/>
    </xf>
    <xf numFmtId="170" fontId="10" fillId="0" borderId="1" xfId="1" applyNumberFormat="1" applyFont="1" applyFill="1" applyBorder="1" applyAlignment="1">
      <alignment horizontal="right" vertical="center" wrapText="1"/>
    </xf>
    <xf numFmtId="166" fontId="19" fillId="0" borderId="1" xfId="0" applyNumberFormat="1" applyFont="1" applyBorder="1" applyAlignment="1">
      <alignment horizontal="center" vertical="center"/>
    </xf>
    <xf numFmtId="166" fontId="15" fillId="0" borderId="1" xfId="0" applyNumberFormat="1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2" fontId="21" fillId="3" borderId="1" xfId="0" applyNumberFormat="1" applyFont="1" applyFill="1" applyBorder="1" applyAlignment="1">
      <alignment horizontal="center" vertical="center" wrapText="1"/>
    </xf>
    <xf numFmtId="4" fontId="21" fillId="3" borderId="1" xfId="5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2" fontId="10" fillId="4" borderId="1" xfId="0" applyNumberFormat="1" applyFont="1" applyFill="1" applyBorder="1" applyAlignment="1">
      <alignment horizontal="center" vertical="center"/>
    </xf>
    <xf numFmtId="4" fontId="10" fillId="4" borderId="1" xfId="5" applyNumberFormat="1" applyFont="1" applyFill="1" applyBorder="1" applyAlignment="1">
      <alignment horizontal="center" vertical="center"/>
    </xf>
    <xf numFmtId="4" fontId="10" fillId="4" borderId="1" xfId="5" applyNumberFormat="1" applyFont="1" applyFill="1" applyBorder="1" applyAlignment="1">
      <alignment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/>
    </xf>
    <xf numFmtId="2" fontId="17" fillId="4" borderId="1" xfId="0" applyNumberFormat="1" applyFont="1" applyFill="1" applyBorder="1" applyAlignment="1">
      <alignment horizontal="center" vertical="center"/>
    </xf>
    <xf numFmtId="166" fontId="19" fillId="4" borderId="1" xfId="0" applyNumberFormat="1" applyFont="1" applyFill="1" applyBorder="1" applyAlignment="1">
      <alignment horizontal="center" vertical="center"/>
    </xf>
    <xf numFmtId="2" fontId="17" fillId="4" borderId="1" xfId="5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6" fontId="15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/>
    </xf>
    <xf numFmtId="2" fontId="10" fillId="6" borderId="1" xfId="0" applyNumberFormat="1" applyFont="1" applyFill="1" applyBorder="1" applyAlignment="1">
      <alignment horizontal="center" vertical="center"/>
    </xf>
    <xf numFmtId="4" fontId="10" fillId="6" borderId="1" xfId="5" applyNumberFormat="1" applyFont="1" applyFill="1" applyBorder="1" applyAlignment="1">
      <alignment horizontal="center" vertical="center"/>
    </xf>
    <xf numFmtId="4" fontId="10" fillId="6" borderId="1" xfId="5" applyNumberFormat="1" applyFont="1" applyFill="1" applyBorder="1" applyAlignment="1">
      <alignment vertical="center"/>
    </xf>
    <xf numFmtId="0" fontId="16" fillId="6" borderId="1" xfId="0" applyFont="1" applyFill="1" applyBorder="1" applyAlignment="1">
      <alignment horizontal="left" vertical="center" wrapText="1"/>
    </xf>
    <xf numFmtId="0" fontId="17" fillId="6" borderId="1" xfId="0" applyFont="1" applyFill="1" applyBorder="1" applyAlignment="1">
      <alignment horizontal="center" vertical="center"/>
    </xf>
    <xf numFmtId="2" fontId="17" fillId="6" borderId="1" xfId="0" applyNumberFormat="1" applyFont="1" applyFill="1" applyBorder="1" applyAlignment="1">
      <alignment horizontal="center" vertical="center"/>
    </xf>
    <xf numFmtId="170" fontId="10" fillId="6" borderId="1" xfId="1" applyNumberFormat="1" applyFont="1" applyFill="1" applyBorder="1" applyAlignment="1">
      <alignment horizontal="right" vertical="center" wrapText="1"/>
    </xf>
    <xf numFmtId="4" fontId="10" fillId="6" borderId="1" xfId="5" applyNumberFormat="1" applyFont="1" applyFill="1" applyBorder="1" applyAlignment="1">
      <alignment horizontal="right" vertical="center" wrapText="1"/>
    </xf>
    <xf numFmtId="2" fontId="17" fillId="6" borderId="1" xfId="5" applyNumberFormat="1" applyFont="1" applyFill="1" applyBorder="1" applyAlignment="1">
      <alignment horizontal="center" vertical="center"/>
    </xf>
    <xf numFmtId="166" fontId="19" fillId="6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vertical="center"/>
    </xf>
    <xf numFmtId="4" fontId="11" fillId="6" borderId="1" xfId="0" applyNumberFormat="1" applyFont="1" applyFill="1" applyBorder="1" applyAlignment="1">
      <alignment vertical="center"/>
    </xf>
    <xf numFmtId="43" fontId="14" fillId="7" borderId="1" xfId="1" applyFont="1" applyFill="1" applyBorder="1" applyAlignment="1">
      <alignment vertical="center"/>
    </xf>
    <xf numFmtId="166" fontId="7" fillId="0" borderId="0" xfId="9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51" fillId="3" borderId="1" xfId="0" applyFont="1" applyFill="1" applyBorder="1" applyAlignment="1">
      <alignment horizontal="center" vertical="center" wrapText="1"/>
    </xf>
    <xf numFmtId="197" fontId="52" fillId="0" borderId="1" xfId="1" applyNumberFormat="1" applyFont="1" applyBorder="1" applyAlignment="1">
      <alignment horizontal="center" vertical="center" wrapText="1"/>
    </xf>
    <xf numFmtId="197" fontId="53" fillId="0" borderId="1" xfId="0" applyNumberFormat="1" applyFont="1" applyBorder="1"/>
    <xf numFmtId="2" fontId="19" fillId="0" borderId="1" xfId="0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43" fontId="7" fillId="0" borderId="0" xfId="0" applyNumberFormat="1" applyFont="1" applyAlignment="1">
      <alignment vertical="center"/>
    </xf>
    <xf numFmtId="0" fontId="15" fillId="5" borderId="10" xfId="0" applyFont="1" applyFill="1" applyBorder="1" applyAlignment="1">
      <alignment horizontal="center" vertical="center" wrapText="1"/>
    </xf>
    <xf numFmtId="1" fontId="15" fillId="4" borderId="1" xfId="0" applyNumberFormat="1" applyFont="1" applyFill="1" applyBorder="1" applyAlignment="1">
      <alignment horizontal="center" vertical="center"/>
    </xf>
    <xf numFmtId="177" fontId="15" fillId="4" borderId="1" xfId="0" applyNumberFormat="1" applyFont="1" applyFill="1" applyBorder="1" applyAlignment="1">
      <alignment horizontal="left" vertical="center"/>
    </xf>
    <xf numFmtId="0" fontId="19" fillId="4" borderId="1" xfId="0" applyFont="1" applyFill="1" applyBorder="1" applyAlignment="1">
      <alignment horizontal="center" vertical="center" wrapText="1"/>
    </xf>
    <xf numFmtId="178" fontId="19" fillId="4" borderId="1" xfId="0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left" vertical="center"/>
    </xf>
    <xf numFmtId="177" fontId="19" fillId="0" borderId="1" xfId="0" applyNumberFormat="1" applyFont="1" applyBorder="1" applyAlignment="1">
      <alignment horizontal="center" vertical="center"/>
    </xf>
    <xf numFmtId="178" fontId="19" fillId="0" borderId="1" xfId="0" applyNumberFormat="1" applyFont="1" applyBorder="1" applyAlignment="1">
      <alignment horizontal="center" vertical="center"/>
    </xf>
    <xf numFmtId="171" fontId="19" fillId="0" borderId="1" xfId="155" applyFont="1" applyFill="1" applyBorder="1" applyAlignment="1">
      <alignment horizontal="center" vertical="center" wrapText="1"/>
    </xf>
    <xf numFmtId="177" fontId="19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78" fontId="11" fillId="0" borderId="1" xfId="0" applyNumberFormat="1" applyFont="1" applyBorder="1" applyAlignment="1">
      <alignment horizontal="left" vertical="center" wrapText="1"/>
    </xf>
    <xf numFmtId="177" fontId="15" fillId="4" borderId="1" xfId="0" applyNumberFormat="1" applyFont="1" applyFill="1" applyBorder="1" applyAlignment="1">
      <alignment horizontal="center" vertical="center"/>
    </xf>
    <xf numFmtId="178" fontId="11" fillId="4" borderId="1" xfId="0" applyNumberFormat="1" applyFont="1" applyFill="1" applyBorder="1" applyAlignment="1">
      <alignment horizontal="left" vertical="center" wrapText="1"/>
    </xf>
    <xf numFmtId="2" fontId="15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8" fontId="15" fillId="0" borderId="1" xfId="0" applyNumberFormat="1" applyFont="1" applyBorder="1" applyAlignment="1">
      <alignment horizontal="right" vertical="center"/>
    </xf>
    <xf numFmtId="1" fontId="15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178" fontId="15" fillId="0" borderId="1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10" fontId="20" fillId="0" borderId="1" xfId="2" applyNumberFormat="1" applyFont="1" applyBorder="1" applyAlignment="1">
      <alignment horizontal="center" vertical="center"/>
    </xf>
    <xf numFmtId="10" fontId="54" fillId="0" borderId="1" xfId="2" applyNumberFormat="1" applyFont="1" applyBorder="1" applyAlignment="1">
      <alignment horizontal="center" vertical="center"/>
    </xf>
    <xf numFmtId="171" fontId="15" fillId="0" borderId="1" xfId="155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5" fillId="32" borderId="1" xfId="0" applyNumberFormat="1" applyFont="1" applyFill="1" applyBorder="1" applyAlignment="1">
      <alignment horizontal="center" vertical="center"/>
    </xf>
    <xf numFmtId="0" fontId="19" fillId="0" borderId="1" xfId="155" applyNumberFormat="1" applyFont="1" applyFill="1" applyBorder="1" applyAlignment="1">
      <alignment horizontal="center" vertical="center"/>
    </xf>
    <xf numFmtId="0" fontId="19" fillId="0" borderId="1" xfId="155" applyNumberFormat="1" applyFont="1" applyFill="1" applyBorder="1" applyAlignment="1">
      <alignment horizontal="center" vertical="center" wrapText="1"/>
    </xf>
    <xf numFmtId="0" fontId="11" fillId="0" borderId="1" xfId="155" applyNumberFormat="1" applyFont="1" applyFill="1" applyBorder="1" applyAlignment="1">
      <alignment horizontal="center" vertical="center" wrapText="1"/>
    </xf>
    <xf numFmtId="0" fontId="11" fillId="4" borderId="1" xfId="155" applyNumberFormat="1" applyFont="1" applyFill="1" applyBorder="1" applyAlignment="1">
      <alignment horizontal="center" vertical="center" wrapText="1"/>
    </xf>
    <xf numFmtId="0" fontId="19" fillId="4" borderId="1" xfId="155" applyNumberFormat="1" applyFont="1" applyFill="1" applyBorder="1" applyAlignment="1">
      <alignment horizontal="center" vertical="center"/>
    </xf>
    <xf numFmtId="178" fontId="15" fillId="33" borderId="1" xfId="0" applyNumberFormat="1" applyFont="1" applyFill="1" applyBorder="1" applyAlignment="1">
      <alignment vertical="center"/>
    </xf>
    <xf numFmtId="10" fontId="20" fillId="0" borderId="25" xfId="2" applyNumberFormat="1" applyFont="1" applyBorder="1" applyAlignment="1">
      <alignment horizontal="center" vertical="center"/>
    </xf>
    <xf numFmtId="10" fontId="54" fillId="0" borderId="28" xfId="2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9" fillId="0" borderId="0" xfId="0" applyFont="1"/>
    <xf numFmtId="173" fontId="21" fillId="3" borderId="1" xfId="0" applyNumberFormat="1" applyFont="1" applyFill="1" applyBorder="1" applyAlignment="1">
      <alignment horizontal="center" vertical="center" wrapText="1"/>
    </xf>
    <xf numFmtId="172" fontId="21" fillId="3" borderId="1" xfId="5" applyNumberFormat="1" applyFont="1" applyFill="1" applyBorder="1" applyAlignment="1">
      <alignment horizontal="center" vertical="center" wrapText="1"/>
    </xf>
    <xf numFmtId="174" fontId="21" fillId="3" borderId="1" xfId="5" applyNumberFormat="1" applyFont="1" applyFill="1" applyBorder="1" applyAlignment="1">
      <alignment horizontal="center" vertical="center" wrapText="1"/>
    </xf>
    <xf numFmtId="173" fontId="10" fillId="4" borderId="1" xfId="0" applyNumberFormat="1" applyFont="1" applyFill="1" applyBorder="1" applyAlignment="1">
      <alignment horizontal="center" vertical="center"/>
    </xf>
    <xf numFmtId="172" fontId="10" fillId="4" borderId="1" xfId="5" applyNumberFormat="1" applyFont="1" applyFill="1" applyBorder="1" applyAlignment="1">
      <alignment horizontal="center" vertical="center"/>
    </xf>
    <xf numFmtId="174" fontId="10" fillId="4" borderId="1" xfId="5" applyNumberFormat="1" applyFont="1" applyFill="1" applyBorder="1" applyAlignment="1">
      <alignment vertical="center"/>
    </xf>
    <xf numFmtId="173" fontId="10" fillId="0" borderId="1" xfId="0" applyNumberFormat="1" applyFont="1" applyBorder="1" applyAlignment="1">
      <alignment horizontal="center" vertical="center" wrapText="1"/>
    </xf>
    <xf numFmtId="172" fontId="10" fillId="0" borderId="1" xfId="5" applyNumberFormat="1" applyFont="1" applyFill="1" applyBorder="1" applyAlignment="1">
      <alignment horizontal="center" vertical="center" wrapText="1"/>
    </xf>
    <xf numFmtId="174" fontId="10" fillId="0" borderId="1" xfId="5" applyNumberFormat="1" applyFont="1" applyFill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74" fontId="10" fillId="0" borderId="1" xfId="5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72" fontId="11" fillId="0" borderId="1" xfId="5" applyNumberFormat="1" applyFont="1" applyFill="1" applyBorder="1" applyAlignment="1">
      <alignment horizontal="center" vertical="center" wrapText="1"/>
    </xf>
    <xf numFmtId="174" fontId="11" fillId="0" borderId="1" xfId="5" applyNumberFormat="1" applyFont="1" applyFill="1" applyBorder="1" applyAlignment="1">
      <alignment horizontal="right" vertical="center" wrapText="1"/>
    </xf>
    <xf numFmtId="4" fontId="17" fillId="4" borderId="1" xfId="0" applyNumberFormat="1" applyFont="1" applyFill="1" applyBorder="1" applyAlignment="1">
      <alignment horizontal="center" vertical="center"/>
    </xf>
    <xf numFmtId="172" fontId="17" fillId="4" borderId="1" xfId="5" applyNumberFormat="1" applyFont="1" applyFill="1" applyBorder="1" applyAlignment="1">
      <alignment horizontal="center" vertical="center"/>
    </xf>
    <xf numFmtId="174" fontId="17" fillId="4" borderId="1" xfId="5" applyNumberFormat="1" applyFont="1" applyFill="1" applyBorder="1" applyAlignment="1">
      <alignment horizontal="right" vertical="center"/>
    </xf>
    <xf numFmtId="4" fontId="18" fillId="0" borderId="1" xfId="0" applyNumberFormat="1" applyFont="1" applyBorder="1" applyAlignment="1">
      <alignment horizontal="center" vertical="center" wrapText="1"/>
    </xf>
    <xf numFmtId="172" fontId="17" fillId="0" borderId="1" xfId="5" applyNumberFormat="1" applyFont="1" applyFill="1" applyBorder="1" applyAlignment="1">
      <alignment horizontal="center" vertical="center" wrapText="1"/>
    </xf>
    <xf numFmtId="174" fontId="17" fillId="0" borderId="1" xfId="5" applyNumberFormat="1" applyFont="1" applyFill="1" applyBorder="1" applyAlignment="1">
      <alignment horizontal="right" vertical="center" wrapText="1"/>
    </xf>
    <xf numFmtId="4" fontId="19" fillId="0" borderId="1" xfId="5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wrapText="1"/>
    </xf>
    <xf numFmtId="4" fontId="19" fillId="0" borderId="1" xfId="0" applyNumberFormat="1" applyFont="1" applyBorder="1" applyAlignment="1">
      <alignment horizontal="center" vertical="center" wrapText="1"/>
    </xf>
    <xf numFmtId="174" fontId="19" fillId="0" borderId="1" xfId="5" applyNumberFormat="1" applyFont="1" applyFill="1" applyBorder="1" applyAlignment="1">
      <alignment horizontal="center" vertical="center" wrapText="1"/>
    </xf>
    <xf numFmtId="174" fontId="19" fillId="0" borderId="1" xfId="5" applyNumberFormat="1" applyFont="1" applyFill="1" applyBorder="1" applyAlignment="1">
      <alignment horizontal="right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3" fontId="10" fillId="0" borderId="1" xfId="5" applyNumberFormat="1" applyFont="1" applyFill="1" applyBorder="1" applyAlignment="1">
      <alignment horizontal="left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2" fontId="16" fillId="0" borderId="1" xfId="5" applyNumberFormat="1" applyFont="1" applyFill="1" applyBorder="1" applyAlignment="1">
      <alignment horizontal="center" vertical="center" wrapText="1"/>
    </xf>
    <xf numFmtId="174" fontId="16" fillId="0" borderId="1" xfId="5" applyNumberFormat="1" applyFont="1" applyFill="1" applyBorder="1" applyAlignment="1">
      <alignment horizontal="right" vertical="center" wrapText="1"/>
    </xf>
    <xf numFmtId="4" fontId="17" fillId="4" borderId="1" xfId="5" applyNumberFormat="1" applyFont="1" applyFill="1" applyBorder="1" applyAlignment="1">
      <alignment horizontal="center" vertical="center"/>
    </xf>
    <xf numFmtId="174" fontId="17" fillId="4" borderId="1" xfId="5" applyNumberFormat="1" applyFont="1" applyFill="1" applyBorder="1" applyAlignment="1">
      <alignment vertical="center"/>
    </xf>
    <xf numFmtId="4" fontId="17" fillId="0" borderId="1" xfId="5" applyNumberFormat="1" applyFont="1" applyFill="1" applyBorder="1" applyAlignment="1">
      <alignment horizontal="center" vertical="center"/>
    </xf>
    <xf numFmtId="172" fontId="17" fillId="0" borderId="1" xfId="5" applyNumberFormat="1" applyFont="1" applyFill="1" applyBorder="1" applyAlignment="1">
      <alignment horizontal="center" vertical="center"/>
    </xf>
    <xf numFmtId="174" fontId="17" fillId="0" borderId="1" xfId="5" applyNumberFormat="1" applyFont="1" applyFill="1" applyBorder="1" applyAlignment="1">
      <alignment vertical="center"/>
    </xf>
    <xf numFmtId="174" fontId="16" fillId="0" borderId="1" xfId="5" applyNumberFormat="1" applyFont="1" applyFill="1" applyBorder="1" applyAlignment="1">
      <alignment vertical="center"/>
    </xf>
    <xf numFmtId="174" fontId="17" fillId="0" borderId="1" xfId="5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172" fontId="17" fillId="4" borderId="1" xfId="5" applyNumberFormat="1" applyFont="1" applyFill="1" applyBorder="1" applyAlignment="1">
      <alignment horizontal="center" vertical="center" wrapText="1"/>
    </xf>
    <xf numFmtId="17" fontId="17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/>
    <xf numFmtId="0" fontId="16" fillId="0" borderId="1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172" fontId="16" fillId="4" borderId="1" xfId="5" applyNumberFormat="1" applyFont="1" applyFill="1" applyBorder="1" applyAlignment="1">
      <alignment horizontal="center" vertical="center" wrapText="1"/>
    </xf>
    <xf numFmtId="174" fontId="16" fillId="4" borderId="1" xfId="5" applyNumberFormat="1" applyFont="1" applyFill="1" applyBorder="1" applyAlignment="1">
      <alignment vertical="center"/>
    </xf>
    <xf numFmtId="166" fontId="54" fillId="6" borderId="1" xfId="0" applyNumberFormat="1" applyFont="1" applyFill="1" applyBorder="1" applyAlignment="1">
      <alignment horizontal="center" vertical="center"/>
    </xf>
    <xf numFmtId="166" fontId="20" fillId="0" borderId="1" xfId="0" applyNumberFormat="1" applyFont="1" applyBorder="1" applyAlignment="1">
      <alignment vertical="center"/>
    </xf>
    <xf numFmtId="166" fontId="15" fillId="0" borderId="1" xfId="0" applyNumberFormat="1" applyFont="1" applyBorder="1" applyAlignment="1">
      <alignment vertical="center"/>
    </xf>
    <xf numFmtId="166" fontId="15" fillId="7" borderId="1" xfId="0" applyNumberFormat="1" applyFont="1" applyFill="1" applyBorder="1" applyAlignment="1">
      <alignment vertical="center"/>
    </xf>
    <xf numFmtId="0" fontId="19" fillId="0" borderId="0" xfId="0" applyFont="1" applyAlignment="1">
      <alignment horizontal="right" vertical="center"/>
    </xf>
    <xf numFmtId="10" fontId="54" fillId="0" borderId="1" xfId="1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172" fontId="19" fillId="0" borderId="0" xfId="0" applyNumberFormat="1" applyFont="1"/>
    <xf numFmtId="176" fontId="15" fillId="5" borderId="9" xfId="0" applyNumberFormat="1" applyFont="1" applyFill="1" applyBorder="1" applyAlignment="1">
      <alignment horizontal="center" vertical="center" wrapText="1"/>
    </xf>
    <xf numFmtId="175" fontId="21" fillId="3" borderId="1" xfId="4" applyNumberFormat="1" applyFont="1" applyFill="1" applyBorder="1" applyAlignment="1">
      <alignment horizontal="center" vertical="center"/>
    </xf>
    <xf numFmtId="172" fontId="21" fillId="3" borderId="1" xfId="9" applyNumberFormat="1" applyFont="1" applyFill="1" applyBorder="1" applyAlignment="1">
      <alignment horizontal="center" vertical="center"/>
    </xf>
    <xf numFmtId="172" fontId="21" fillId="3" borderId="1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175" fontId="15" fillId="4" borderId="1" xfId="4" applyNumberFormat="1" applyFont="1" applyFill="1" applyBorder="1" applyAlignment="1">
      <alignment horizontal="center" vertical="center"/>
    </xf>
    <xf numFmtId="172" fontId="15" fillId="4" borderId="1" xfId="9" applyNumberFormat="1" applyFont="1" applyFill="1" applyBorder="1" applyAlignment="1">
      <alignment horizontal="center" vertical="center"/>
    </xf>
    <xf numFmtId="172" fontId="15" fillId="4" borderId="1" xfId="0" applyNumberFormat="1" applyFont="1" applyFill="1" applyBorder="1" applyAlignment="1">
      <alignment horizontal="center" vertical="center"/>
    </xf>
    <xf numFmtId="0" fontId="10" fillId="0" borderId="1" xfId="4" applyNumberFormat="1" applyFont="1" applyFill="1" applyBorder="1" applyAlignment="1">
      <alignment horizontal="center" vertical="center" wrapText="1"/>
    </xf>
    <xf numFmtId="2" fontId="19" fillId="0" borderId="1" xfId="4" applyNumberFormat="1" applyFont="1" applyFill="1" applyBorder="1" applyAlignment="1">
      <alignment horizontal="center" vertical="center"/>
    </xf>
    <xf numFmtId="172" fontId="19" fillId="0" borderId="1" xfId="0" applyNumberFormat="1" applyFont="1" applyBorder="1" applyAlignment="1">
      <alignment horizontal="center" vertical="center"/>
    </xf>
    <xf numFmtId="2" fontId="19" fillId="4" borderId="1" xfId="4" applyNumberFormat="1" applyFont="1" applyFill="1" applyBorder="1" applyAlignment="1">
      <alignment horizontal="center" vertical="center"/>
    </xf>
    <xf numFmtId="172" fontId="19" fillId="4" borderId="1" xfId="0" applyNumberFormat="1" applyFont="1" applyFill="1" applyBorder="1" applyAlignment="1">
      <alignment horizontal="center" vertical="center"/>
    </xf>
    <xf numFmtId="2" fontId="10" fillId="0" borderId="1" xfId="4" applyNumberFormat="1" applyFont="1" applyFill="1" applyBorder="1" applyAlignment="1">
      <alignment horizontal="center" vertical="center" wrapText="1"/>
    </xf>
    <xf numFmtId="166" fontId="19" fillId="0" borderId="1" xfId="9" applyFont="1" applyFill="1" applyBorder="1" applyAlignment="1">
      <alignment horizontal="left" vertical="center" wrapText="1"/>
    </xf>
    <xf numFmtId="175" fontId="19" fillId="4" borderId="1" xfId="4" applyNumberFormat="1" applyFont="1" applyFill="1" applyBorder="1" applyAlignment="1">
      <alignment vertical="center"/>
    </xf>
    <xf numFmtId="175" fontId="10" fillId="0" borderId="1" xfId="4" applyNumberFormat="1" applyFont="1" applyFill="1" applyBorder="1" applyAlignment="1">
      <alignment vertical="center" wrapText="1"/>
    </xf>
    <xf numFmtId="177" fontId="19" fillId="0" borderId="10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center" vertical="center" wrapText="1"/>
    </xf>
    <xf numFmtId="175" fontId="19" fillId="0" borderId="8" xfId="4" applyNumberFormat="1" applyFont="1" applyFill="1" applyBorder="1" applyAlignment="1">
      <alignment vertical="center"/>
    </xf>
    <xf numFmtId="172" fontId="19" fillId="0" borderId="9" xfId="0" applyNumberFormat="1" applyFont="1" applyBorder="1" applyAlignment="1">
      <alignment horizontal="center" vertical="center"/>
    </xf>
    <xf numFmtId="172" fontId="15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175" fontId="19" fillId="0" borderId="0" xfId="4" applyNumberFormat="1" applyFont="1" applyFill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2" fontId="10" fillId="0" borderId="1" xfId="4" applyNumberFormat="1" applyFont="1" applyFill="1" applyBorder="1" applyAlignment="1">
      <alignment vertical="center" wrapText="1"/>
    </xf>
    <xf numFmtId="165" fontId="15" fillId="0" borderId="1" xfId="0" applyNumberFormat="1" applyFont="1" applyBorder="1" applyAlignment="1">
      <alignment horizontal="center" vertical="center"/>
    </xf>
    <xf numFmtId="165" fontId="19" fillId="0" borderId="1" xfId="9" applyNumberFormat="1" applyFont="1" applyFill="1" applyBorder="1" applyAlignment="1">
      <alignment horizontal="center" vertical="center"/>
    </xf>
    <xf numFmtId="165" fontId="15" fillId="0" borderId="1" xfId="9" applyNumberFormat="1" applyFont="1" applyFill="1" applyBorder="1" applyAlignment="1">
      <alignment horizontal="center" vertical="center"/>
    </xf>
    <xf numFmtId="166" fontId="15" fillId="33" borderId="1" xfId="0" applyNumberFormat="1" applyFont="1" applyFill="1" applyBorder="1" applyAlignment="1">
      <alignment vertical="center"/>
    </xf>
    <xf numFmtId="166" fontId="21" fillId="3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/>
    <xf numFmtId="167" fontId="19" fillId="0" borderId="1" xfId="0" applyNumberFormat="1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right" vertical="center"/>
    </xf>
    <xf numFmtId="166" fontId="15" fillId="0" borderId="1" xfId="0" applyNumberFormat="1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/>
    </xf>
    <xf numFmtId="166" fontId="15" fillId="4" borderId="1" xfId="0" applyNumberFormat="1" applyFont="1" applyFill="1" applyBorder="1" applyAlignment="1">
      <alignment horizontal="center" vertical="center"/>
    </xf>
    <xf numFmtId="169" fontId="15" fillId="0" borderId="1" xfId="0" applyNumberFormat="1" applyFont="1" applyBorder="1" applyAlignment="1">
      <alignment horizontal="center" vertical="center"/>
    </xf>
    <xf numFmtId="168" fontId="15" fillId="4" borderId="1" xfId="0" applyNumberFormat="1" applyFont="1" applyFill="1" applyBorder="1" applyAlignment="1">
      <alignment horizontal="center" vertical="center"/>
    </xf>
    <xf numFmtId="167" fontId="19" fillId="0" borderId="1" xfId="0" applyNumberFormat="1" applyFont="1" applyBorder="1" applyAlignment="1">
      <alignment horizontal="left" vertical="center" wrapText="1"/>
    </xf>
    <xf numFmtId="166" fontId="54" fillId="0" borderId="1" xfId="0" applyNumberFormat="1" applyFont="1" applyBorder="1" applyAlignment="1">
      <alignment horizontal="center" vertical="center"/>
    </xf>
    <xf numFmtId="166" fontId="20" fillId="0" borderId="1" xfId="0" applyNumberFormat="1" applyFont="1" applyBorder="1" applyAlignment="1">
      <alignment horizontal="center" vertical="center"/>
    </xf>
    <xf numFmtId="1" fontId="19" fillId="0" borderId="1" xfId="0" applyNumberFormat="1" applyFont="1" applyBorder="1" applyAlignment="1">
      <alignment horizontal="center" vertical="center"/>
    </xf>
    <xf numFmtId="168" fontId="19" fillId="4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166" fontId="19" fillId="0" borderId="0" xfId="0" applyNumberFormat="1" applyFont="1" applyAlignment="1">
      <alignment horizontal="center" vertical="center"/>
    </xf>
    <xf numFmtId="197" fontId="0" fillId="0" borderId="0" xfId="0" applyNumberFormat="1"/>
    <xf numFmtId="2" fontId="19" fillId="0" borderId="1" xfId="155" applyNumberFormat="1" applyFont="1" applyFill="1" applyBorder="1" applyAlignment="1">
      <alignment horizontal="center" vertical="center" wrapText="1"/>
    </xf>
    <xf numFmtId="171" fontId="10" fillId="0" borderId="0" xfId="0" applyNumberFormat="1" applyFont="1" applyAlignment="1">
      <alignment vertical="center"/>
    </xf>
    <xf numFmtId="198" fontId="12" fillId="0" borderId="0" xfId="0" applyNumberFormat="1" applyFont="1" applyAlignment="1">
      <alignment vertical="center"/>
    </xf>
    <xf numFmtId="0" fontId="0" fillId="0" borderId="29" xfId="0" applyBorder="1"/>
    <xf numFmtId="0" fontId="52" fillId="0" borderId="0" xfId="0" applyFont="1"/>
    <xf numFmtId="0" fontId="53" fillId="0" borderId="1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6" fillId="5" borderId="1" xfId="0" quotePrefix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7" borderId="10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8" borderId="10" xfId="3" applyFont="1" applyFill="1" applyBorder="1" applyAlignment="1">
      <alignment horizontal="left" vertical="center" wrapText="1"/>
    </xf>
    <xf numFmtId="0" fontId="10" fillId="8" borderId="8" xfId="3" applyFont="1" applyFill="1" applyBorder="1" applyAlignment="1">
      <alignment horizontal="left" vertical="center" wrapText="1"/>
    </xf>
    <xf numFmtId="0" fontId="10" fillId="8" borderId="9" xfId="3" applyFont="1" applyFill="1" applyBorder="1" applyAlignment="1">
      <alignment horizontal="left" vertical="center" wrapText="1"/>
    </xf>
    <xf numFmtId="0" fontId="10" fillId="8" borderId="1" xfId="3" applyFont="1" applyFill="1" applyBorder="1" applyAlignment="1">
      <alignment horizontal="left" vertical="center" wrapText="1"/>
    </xf>
    <xf numFmtId="0" fontId="8" fillId="9" borderId="1" xfId="0" applyFont="1" applyFill="1" applyBorder="1" applyAlignment="1">
      <alignment horizontal="center" vertical="center"/>
    </xf>
    <xf numFmtId="0" fontId="54" fillId="9" borderId="21" xfId="0" applyFont="1" applyFill="1" applyBorder="1" applyAlignment="1">
      <alignment horizontal="center" vertical="center"/>
    </xf>
    <xf numFmtId="0" fontId="54" fillId="9" borderId="22" xfId="0" applyFont="1" applyFill="1" applyBorder="1" applyAlignment="1">
      <alignment horizontal="center" vertical="center"/>
    </xf>
    <xf numFmtId="0" fontId="54" fillId="9" borderId="23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33" borderId="1" xfId="0" applyFont="1" applyFill="1" applyBorder="1" applyAlignment="1">
      <alignment horizontal="right" vertic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178" fontId="15" fillId="32" borderId="1" xfId="0" applyNumberFormat="1" applyFont="1" applyFill="1" applyBorder="1" applyAlignment="1">
      <alignment horizontal="right" vertical="center"/>
    </xf>
    <xf numFmtId="0" fontId="20" fillId="0" borderId="2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54" fillId="0" borderId="26" xfId="0" applyFont="1" applyBorder="1" applyAlignment="1">
      <alignment horizontal="center" vertical="center"/>
    </xf>
    <xf numFmtId="0" fontId="54" fillId="0" borderId="27" xfId="0" applyFont="1" applyBorder="1" applyAlignment="1">
      <alignment horizontal="center" vertical="center"/>
    </xf>
    <xf numFmtId="0" fontId="54" fillId="9" borderId="1" xfId="0" applyFont="1" applyFill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54" fillId="0" borderId="8" xfId="0" applyFont="1" applyBorder="1" applyAlignment="1">
      <alignment horizontal="center" vertical="center"/>
    </xf>
    <xf numFmtId="0" fontId="54" fillId="0" borderId="9" xfId="0" applyFont="1" applyBorder="1" applyAlignment="1">
      <alignment horizontal="center" vertical="center"/>
    </xf>
    <xf numFmtId="0" fontId="54" fillId="7" borderId="10" xfId="0" applyFont="1" applyFill="1" applyBorder="1" applyAlignment="1">
      <alignment horizontal="center" vertical="center"/>
    </xf>
    <xf numFmtId="0" fontId="54" fillId="7" borderId="8" xfId="0" applyFont="1" applyFill="1" applyBorder="1" applyAlignment="1">
      <alignment horizontal="center" vertical="center"/>
    </xf>
    <xf numFmtId="0" fontId="54" fillId="7" borderId="9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54" fillId="6" borderId="10" xfId="0" applyFont="1" applyFill="1" applyBorder="1" applyAlignment="1">
      <alignment horizontal="center" vertical="center"/>
    </xf>
    <xf numFmtId="0" fontId="54" fillId="6" borderId="8" xfId="0" applyFont="1" applyFill="1" applyBorder="1" applyAlignment="1">
      <alignment horizontal="center" vertical="center"/>
    </xf>
    <xf numFmtId="0" fontId="54" fillId="6" borderId="9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54" fillId="33" borderId="10" xfId="0" applyFont="1" applyFill="1" applyBorder="1" applyAlignment="1">
      <alignment horizontal="center" vertical="center"/>
    </xf>
    <xf numFmtId="0" fontId="54" fillId="33" borderId="8" xfId="0" applyFont="1" applyFill="1" applyBorder="1" applyAlignment="1">
      <alignment horizontal="center" vertical="center"/>
    </xf>
    <xf numFmtId="0" fontId="54" fillId="33" borderId="9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78" fontId="15" fillId="0" borderId="10" xfId="0" applyNumberFormat="1" applyFont="1" applyBorder="1" applyAlignment="1">
      <alignment horizontal="right" vertical="center"/>
    </xf>
    <xf numFmtId="178" fontId="15" fillId="0" borderId="8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left" vertical="center"/>
    </xf>
    <xf numFmtId="0" fontId="54" fillId="9" borderId="29" xfId="0" applyFont="1" applyFill="1" applyBorder="1" applyAlignment="1">
      <alignment horizontal="center" vertical="center"/>
    </xf>
    <xf numFmtId="0" fontId="54" fillId="9" borderId="3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/>
    <xf numFmtId="0" fontId="8" fillId="6" borderId="1" xfId="0" applyFont="1" applyFill="1" applyBorder="1" applyAlignment="1">
      <alignment horizontal="center" vertical="center"/>
    </xf>
    <xf numFmtId="0" fontId="9" fillId="6" borderId="1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/>
    <xf numFmtId="0" fontId="10" fillId="8" borderId="2" xfId="3" applyFont="1" applyFill="1" applyBorder="1" applyAlignment="1">
      <alignment horizontal="left" vertical="center" wrapText="1"/>
    </xf>
    <xf numFmtId="0" fontId="10" fillId="8" borderId="3" xfId="3" applyFont="1" applyFill="1" applyBorder="1" applyAlignment="1">
      <alignment horizontal="left" vertical="center" wrapText="1"/>
    </xf>
    <xf numFmtId="0" fontId="54" fillId="2" borderId="1" xfId="0" applyFont="1" applyFill="1" applyBorder="1" applyAlignment="1">
      <alignment horizontal="center" vertical="center"/>
    </xf>
    <xf numFmtId="0" fontId="10" fillId="2" borderId="1" xfId="0" applyFont="1" applyFill="1" applyBorder="1"/>
    <xf numFmtId="0" fontId="3" fillId="7" borderId="1" xfId="0" applyFont="1" applyFill="1" applyBorder="1" applyAlignment="1">
      <alignment horizontal="center" vertical="center"/>
    </xf>
    <xf numFmtId="0" fontId="4" fillId="7" borderId="1" xfId="0" applyFont="1" applyFill="1" applyBorder="1"/>
  </cellXfs>
  <cellStyles count="535">
    <cellStyle name="20% - Accent1" xfId="11" xr:uid="{8ADDA0CC-D7E5-4ED0-B076-11E50BABDF42}"/>
    <cellStyle name="20% - Accent2" xfId="12" xr:uid="{0BB988FF-C8FF-433A-9C68-BB88105A4D8C}"/>
    <cellStyle name="20% - Accent3" xfId="13" xr:uid="{8FBD5724-A600-43FB-B039-B9488352ED0F}"/>
    <cellStyle name="20% - Accent4" xfId="14" xr:uid="{AF96032E-75B6-424F-BC5E-E9B56B4AA2DA}"/>
    <cellStyle name="20% - Accent5" xfId="15" xr:uid="{2A9153F2-5372-404A-98FB-B7A2B8A0EA1A}"/>
    <cellStyle name="20% - Accent6" xfId="16" xr:uid="{85169253-1155-443C-AF15-073769508E80}"/>
    <cellStyle name="20% - Énfasis1 2" xfId="17" xr:uid="{DC2B6480-1FF8-434B-8FE3-6955982DF629}"/>
    <cellStyle name="20% - Énfasis2 2" xfId="18" xr:uid="{2147B272-697A-43AB-A483-D6D9A097417D}"/>
    <cellStyle name="20% - Énfasis3 2" xfId="19" xr:uid="{BEE5F68F-B505-40A5-A674-90B45EDB1FFD}"/>
    <cellStyle name="20% - Énfasis4 2" xfId="20" xr:uid="{7A656466-78EF-4534-B8FE-9C60EDA4B195}"/>
    <cellStyle name="20% - Énfasis5 2" xfId="21" xr:uid="{FE1B3945-EF9C-411A-B3C8-82D2FC06B964}"/>
    <cellStyle name="20% - Énfasis6 2" xfId="22" xr:uid="{6FFE1C05-9483-4402-8A06-7F90AA6A5932}"/>
    <cellStyle name="40% - Accent1" xfId="23" xr:uid="{C009C642-B336-4B5B-AD16-67B3726D3269}"/>
    <cellStyle name="40% - Accent2" xfId="24" xr:uid="{14314AE9-1431-4841-9800-461292CEF7B4}"/>
    <cellStyle name="40% - Accent3" xfId="25" xr:uid="{E854B9BA-2C86-4789-8818-C9E15293987E}"/>
    <cellStyle name="40% - Accent4" xfId="26" xr:uid="{467C2790-FFA6-4C5C-876B-48C380482FDA}"/>
    <cellStyle name="40% - Accent5" xfId="27" xr:uid="{0CB06465-EE23-44B7-B289-2AEE0E9980AA}"/>
    <cellStyle name="40% - Accent6" xfId="28" xr:uid="{2964B398-63A4-4F5B-B493-7FA1968DC8E4}"/>
    <cellStyle name="40% - Énfasis1 2" xfId="29" xr:uid="{56ACAF0C-2589-492D-8813-9FBA61256B69}"/>
    <cellStyle name="40% - Énfasis2 2" xfId="30" xr:uid="{05C6F175-3E06-486C-A458-0DC95BC2F7F9}"/>
    <cellStyle name="40% - Énfasis3 2" xfId="31" xr:uid="{6E1B3D36-1B95-4BC2-BDE4-3CE43F57ED19}"/>
    <cellStyle name="40% - Énfasis4 2" xfId="32" xr:uid="{985417E7-7CFD-41D4-95AF-6C86DD6D1C1B}"/>
    <cellStyle name="40% - Énfasis5 2" xfId="33" xr:uid="{855E138A-2401-41F9-BB61-993139507E66}"/>
    <cellStyle name="40% - Énfasis6 2" xfId="34" xr:uid="{145F2B53-6E73-456F-A7C5-29E7F7936F46}"/>
    <cellStyle name="60% - Accent1" xfId="35" xr:uid="{F17DCA82-42C9-4D7B-909E-9A22113666B5}"/>
    <cellStyle name="60% - Accent2" xfId="36" xr:uid="{4C666DB8-1428-4F51-B4F4-BA9DEDD9FD11}"/>
    <cellStyle name="60% - Accent3" xfId="37" xr:uid="{D233448E-1FD8-4058-89DF-98DB4072C899}"/>
    <cellStyle name="60% - Accent4" xfId="38" xr:uid="{854887F9-F3F4-471C-BA35-921108CB75F8}"/>
    <cellStyle name="60% - Accent5" xfId="39" xr:uid="{B42FF095-A495-4E10-A865-096ED101D207}"/>
    <cellStyle name="60% - Accent6" xfId="40" xr:uid="{BEA3479D-6848-49FB-BCD8-8777306D2A1E}"/>
    <cellStyle name="60% - Énfasis1 2" xfId="41" xr:uid="{62E73075-0768-41AD-8513-5A4F6FBEC709}"/>
    <cellStyle name="60% - Énfasis2 2" xfId="42" xr:uid="{BF8DC85D-948C-402E-92DE-11A7BF739DB8}"/>
    <cellStyle name="60% - Énfasis3 2" xfId="43" xr:uid="{1767BB5C-91C5-44FF-AE8C-38CC02F28936}"/>
    <cellStyle name="60% - Énfasis4 2" xfId="44" xr:uid="{FB05B0A9-1C7C-4FB0-B710-1F4495624146}"/>
    <cellStyle name="60% - Énfasis5 2" xfId="45" xr:uid="{03AA7768-280E-49C9-BC79-EF186CF09B5E}"/>
    <cellStyle name="60% - Énfasis6 2" xfId="46" xr:uid="{D04F87E1-B217-4CE7-BCD4-5230E88ED6B8}"/>
    <cellStyle name="Accent1" xfId="47" xr:uid="{AE1ABFA9-BE5C-4D46-B734-D97713D46012}"/>
    <cellStyle name="Accent2" xfId="48" xr:uid="{8295B616-934D-4211-9F16-66C1EEB30F2D}"/>
    <cellStyle name="Accent3" xfId="49" xr:uid="{15D53F8E-91B9-4227-B924-A0D0F6B8ECB7}"/>
    <cellStyle name="Accent4" xfId="50" xr:uid="{3D46258B-86CC-4E9E-8A55-68F6D18EDCC6}"/>
    <cellStyle name="Accent5" xfId="51" xr:uid="{8F218774-29B3-46F7-983A-7637D74BCCFB}"/>
    <cellStyle name="Accent6" xfId="52" xr:uid="{634959C5-F149-46A9-B30E-FEC22EAF1C1B}"/>
    <cellStyle name="Bad" xfId="53" xr:uid="{74CFEC17-9712-4A62-B791-8A214354D58E}"/>
    <cellStyle name="Buena 2" xfId="54" xr:uid="{6E6E75DD-ABF9-411D-B135-8925A690A319}"/>
    <cellStyle name="Calculation" xfId="55" xr:uid="{AD3479D7-A9B8-468E-9D48-02E844607A7B}"/>
    <cellStyle name="Cálculo 2" xfId="56" xr:uid="{4781EDDB-5F92-4B70-B74D-A3FF2AC6DD35}"/>
    <cellStyle name="Celda de comprobación 2" xfId="57" xr:uid="{7B2A2DB4-5145-4AD6-9B94-553005F04B42}"/>
    <cellStyle name="Celda vinculada 2" xfId="58" xr:uid="{D78FC6FA-17F1-4373-AF7C-A5DB186D42C1}"/>
    <cellStyle name="Check Cell" xfId="59" xr:uid="{3CA8F5F9-B8E9-47CB-B535-D2F31AAF6C9D}"/>
    <cellStyle name="Comma 2" xfId="60" xr:uid="{BC85AE8E-E3D0-44A7-B919-DBE9D55B102D}"/>
    <cellStyle name="Encabezado 4 2" xfId="61" xr:uid="{27C0E0AC-1DCA-488A-9357-6C5034B8C08D}"/>
    <cellStyle name="Énfasis1 2" xfId="62" xr:uid="{67DF0F3B-CED9-4759-B65F-CCCE7777F620}"/>
    <cellStyle name="Énfasis2 2" xfId="63" xr:uid="{F8B7DFF7-3955-40F5-9F58-7AB3B6099926}"/>
    <cellStyle name="Énfasis3 2" xfId="64" xr:uid="{F8C6FA25-69D1-4182-8F6D-DC68A35615D9}"/>
    <cellStyle name="Énfasis4 2" xfId="65" xr:uid="{11C2908A-5156-4119-AFAF-D8CF509B73DF}"/>
    <cellStyle name="Énfasis5 2" xfId="66" xr:uid="{0B7B9BE8-0172-4FD4-8380-5BB14BC79D2A}"/>
    <cellStyle name="Énfasis6 2" xfId="67" xr:uid="{12B0744D-3E55-467B-97BA-CAB300CAB857}"/>
    <cellStyle name="Entrada 2" xfId="68" xr:uid="{E56C7574-7AB8-4C59-A17B-F6AEE0B04002}"/>
    <cellStyle name="Estilo 1" xfId="69" xr:uid="{F15FFB52-C2BC-4D63-BE4C-1619395C5B73}"/>
    <cellStyle name="Euro" xfId="70" xr:uid="{9BFDFC4B-CDB0-40E4-8497-6E437902A973}"/>
    <cellStyle name="Euro 10" xfId="71" xr:uid="{D0A443C1-72EE-454D-86EB-C1F445C121E0}"/>
    <cellStyle name="Euro 11" xfId="72" xr:uid="{21AB52C2-CA54-4005-AD0E-7BF344A420D6}"/>
    <cellStyle name="Euro 12" xfId="73" xr:uid="{A942D782-229B-4B91-A347-8F1D1B448922}"/>
    <cellStyle name="Euro 13" xfId="74" xr:uid="{D12D640D-84A8-4533-9417-576D595F9B06}"/>
    <cellStyle name="Euro 14" xfId="75" xr:uid="{9747FD54-E82F-4D6D-B823-16C53416E579}"/>
    <cellStyle name="Euro 2" xfId="76" xr:uid="{BA390273-F896-4D31-89A2-20192BDB1EDF}"/>
    <cellStyle name="Euro 3" xfId="77" xr:uid="{C74F3D60-B967-469C-AD5A-53BEEB228B75}"/>
    <cellStyle name="Euro 4" xfId="78" xr:uid="{64ED32A2-ED38-4DEA-9589-E2B11F8C91C0}"/>
    <cellStyle name="Euro 5" xfId="79" xr:uid="{2385F5AD-7B25-4812-8D7B-EF0889D12988}"/>
    <cellStyle name="Euro 6" xfId="80" xr:uid="{8E5A804C-CE64-4126-94F8-36BD47275258}"/>
    <cellStyle name="Euro 7" xfId="81" xr:uid="{E26E501D-78BC-4065-884F-D29A3E0E0FF3}"/>
    <cellStyle name="Euro 8" xfId="82" xr:uid="{128B6A41-4D57-49C5-9BC4-598E0C859FDC}"/>
    <cellStyle name="Euro 9" xfId="83" xr:uid="{3934B689-C9ED-48AB-9779-9FC1BBC7532B}"/>
    <cellStyle name="Explanatory Text" xfId="84" xr:uid="{076790B1-2443-4DEA-9E71-738CF4275BD0}"/>
    <cellStyle name="Good" xfId="85" xr:uid="{6DE5A793-CD72-4AD7-8468-0C2E6C5575CD}"/>
    <cellStyle name="Heading 1" xfId="86" xr:uid="{E014AF98-F742-4B47-B79A-DA557CF9BB88}"/>
    <cellStyle name="Heading 2" xfId="87" xr:uid="{B91ED261-F752-44BA-B290-8FB758C1FB28}"/>
    <cellStyle name="Heading 3" xfId="88" xr:uid="{F142B871-0E8C-4C56-A751-CEB16B89C6CC}"/>
    <cellStyle name="Heading 4" xfId="89" xr:uid="{F6E27081-AD8E-43D9-A03A-EFC31EC398CE}"/>
    <cellStyle name="Hipervínculo 2" xfId="90" xr:uid="{EAD0C0EA-93F3-42DF-BC18-661104EC0E0B}"/>
    <cellStyle name="Incorrecto 2" xfId="91" xr:uid="{91A4158A-F45A-4F7A-B209-D302E7AD312E}"/>
    <cellStyle name="Input" xfId="92" xr:uid="{987B04B3-8F55-4DC1-8B81-4497A9970472}"/>
    <cellStyle name="Linked Cell" xfId="93" xr:uid="{FFD17617-AC41-479F-A83F-E17B61D6F0F6}"/>
    <cellStyle name="Millares" xfId="1" builtinId="3"/>
    <cellStyle name="Millares [0]" xfId="4" builtinId="6"/>
    <cellStyle name="Millares [0] 2" xfId="94" xr:uid="{EFBFB4E9-B591-451D-9FFC-6645BB12F24A}"/>
    <cellStyle name="Millares [0] 2 2" xfId="95" xr:uid="{AFB3585A-6D3F-4A10-B4E9-B18AD7E9E15C}"/>
    <cellStyle name="Millares [0] 2 2 2" xfId="96" xr:uid="{FC6F3871-4209-4EDE-BF62-A2C7EFD186E9}"/>
    <cellStyle name="Millares [0] 2 2 3" xfId="97" xr:uid="{F094169D-3B84-4745-ABD2-F16F43919570}"/>
    <cellStyle name="Millares [0] 3" xfId="98" xr:uid="{6E83D7BB-45E8-44BB-8CFC-C0C6E60BA6C9}"/>
    <cellStyle name="Millares [0] 3 2" xfId="99" xr:uid="{0F5E3DD1-5690-43C5-A520-7F9F13CC0637}"/>
    <cellStyle name="Millares [0] 3 3" xfId="100" xr:uid="{8A46EB85-6741-4222-86F0-D482B183DA31}"/>
    <cellStyle name="Millares [0] 4" xfId="101" xr:uid="{5C7E8393-CFE3-4BFB-A3FC-4CF40A5DE23E}"/>
    <cellStyle name="Millares [0] 5" xfId="102" xr:uid="{E83A98A9-A9C4-41B7-AA07-BD854666AFA3}"/>
    <cellStyle name="Millares [0] 6" xfId="103" xr:uid="{C5AA4E33-89CA-4BC5-9AD7-5E64DC1F1FB2}"/>
    <cellStyle name="Millares [0] 6 2" xfId="104" xr:uid="{62664A5B-53A8-47D6-A3D1-F387D4B985F5}"/>
    <cellStyle name="Millares [0] 7" xfId="105" xr:uid="{F7A006BC-E719-4937-8D6D-EEECE5F6D12A}"/>
    <cellStyle name="Millares [2]" xfId="106" xr:uid="{4B947BAF-42E8-4B8F-A069-B8D946C425B5}"/>
    <cellStyle name="Millares 10" xfId="107" xr:uid="{0A308FF9-D162-4539-93E1-D21D7FA7F087}"/>
    <cellStyle name="Millares 10 2" xfId="108" xr:uid="{3D5127D6-73EE-4B6C-B502-DE7D5C85CF0C}"/>
    <cellStyle name="Millares 10 2 2" xfId="109" xr:uid="{0D137C75-0499-44D7-BA3B-633C0C58701E}"/>
    <cellStyle name="Millares 10 3" xfId="110" xr:uid="{FD5F7013-8C63-4215-B436-329775C79686}"/>
    <cellStyle name="Millares 11" xfId="111" xr:uid="{8C7EE1B1-F112-473A-A3FF-85047835D707}"/>
    <cellStyle name="Millares 11 2" xfId="112" xr:uid="{97ECC3E7-4492-46F6-8C00-AB5D1C90FF56}"/>
    <cellStyle name="Millares 11 3" xfId="113" xr:uid="{423BEE23-4ABD-4E24-B751-F51074964379}"/>
    <cellStyle name="Millares 12" xfId="114" xr:uid="{CE6668F8-BBB2-45CB-9CDE-F04BFE717919}"/>
    <cellStyle name="Millares 12 2" xfId="115" xr:uid="{2788797C-3D1E-4399-9AA5-3973C08134BE}"/>
    <cellStyle name="Millares 13" xfId="116" xr:uid="{2ADF7830-DF19-4318-B50D-B98253190F77}"/>
    <cellStyle name="Millares 14" xfId="117" xr:uid="{2799A425-B524-4675-9B60-6E98A2F7AD3B}"/>
    <cellStyle name="Millares 15" xfId="118" xr:uid="{0587EC15-F12B-44E8-88E9-886799759F21}"/>
    <cellStyle name="Millares 16" xfId="119" xr:uid="{23D7830A-45F3-4B24-BFD7-E70BF5294E11}"/>
    <cellStyle name="Millares 17" xfId="120" xr:uid="{9CE04242-B4C7-415A-9653-38E9B419699D}"/>
    <cellStyle name="Millares 18" xfId="121" xr:uid="{D3BF9486-AD06-42FA-8E61-F2A51706BFEC}"/>
    <cellStyle name="Millares 19" xfId="122" xr:uid="{17376B87-BDB8-4B63-8AE0-26A6C27EAC49}"/>
    <cellStyle name="Millares 2" xfId="123" xr:uid="{4AC12D1C-E499-48DB-B7A4-347B69133C3D}"/>
    <cellStyle name="Millares 2 10" xfId="124" xr:uid="{2F77ACE3-77EE-4882-B7BB-49A3A360EE40}"/>
    <cellStyle name="Millares 2 11" xfId="125" xr:uid="{2818CD70-EF3A-4E3B-92D6-AD9D173AEB8A}"/>
    <cellStyle name="Millares 2 12" xfId="126" xr:uid="{C4416421-C729-4C54-B290-E0BD8B6C32FB}"/>
    <cellStyle name="Millares 2 13" xfId="127" xr:uid="{BC331E3C-42AD-472A-91CB-C5C7256D9905}"/>
    <cellStyle name="Millares 2 14" xfId="128" xr:uid="{CD98F24F-DA69-43C8-A0BB-56E901D52214}"/>
    <cellStyle name="Millares 2 15" xfId="129" xr:uid="{07E19E9E-7D45-45E7-B03B-B7F3A3E414B7}"/>
    <cellStyle name="Millares 2 16" xfId="130" xr:uid="{8F500E0E-36BF-42C4-A3AD-6EB54F66AAD8}"/>
    <cellStyle name="Millares 2 17" xfId="131" xr:uid="{77E39999-C6B4-40CF-8260-F91D71E4C9FF}"/>
    <cellStyle name="Millares 2 2" xfId="132" xr:uid="{403B8DF0-D530-4059-915D-E0833A284883}"/>
    <cellStyle name="Millares 2 2 2" xfId="133" xr:uid="{E186AA00-314E-496A-9E4F-F76B14F1D2C7}"/>
    <cellStyle name="Millares 2 2 2 2" xfId="134" xr:uid="{B86852A2-B37B-40F6-8CCA-1B98E0D8FB4D}"/>
    <cellStyle name="Millares 2 2 3" xfId="135" xr:uid="{9BC7E979-0ED6-451E-A933-15F88A85C818}"/>
    <cellStyle name="Millares 2 2_ACTA No 29 (2003)" xfId="136" xr:uid="{964D6981-AF93-483F-8CFF-48C9DBB8AC07}"/>
    <cellStyle name="Millares 2 3" xfId="137" xr:uid="{763A102B-8569-472D-BB62-90E5CF5D5BCE}"/>
    <cellStyle name="Millares 2 3 2" xfId="138" xr:uid="{75ACFAAD-0A99-4868-8017-50F88FAFF041}"/>
    <cellStyle name="Millares 2 4" xfId="139" xr:uid="{06F7D843-82F3-440C-A125-13C048988AA1}"/>
    <cellStyle name="Millares 2 5" xfId="140" xr:uid="{95368D3A-9ACF-4130-97F2-DA507F956D34}"/>
    <cellStyle name="Millares 2 5 2" xfId="141" xr:uid="{00BCEC05-2C0A-42A4-A21B-83AD081984B2}"/>
    <cellStyle name="Millares 2 6" xfId="142" xr:uid="{F241A978-B3D7-447F-82C5-6B17379EDF5E}"/>
    <cellStyle name="Millares 2 7" xfId="143" xr:uid="{0FB318C4-8716-4E35-8399-C77FDB77B726}"/>
    <cellStyle name="Millares 2 7 2" xfId="144" xr:uid="{013390ED-638F-4FEB-B8F4-B2F454B39628}"/>
    <cellStyle name="Millares 2 7 3" xfId="145" xr:uid="{E90DFA78-0095-41F9-9003-913449690EA9}"/>
    <cellStyle name="Millares 2 8" xfId="146" xr:uid="{73F3D97A-9397-49A2-B9ED-5BF1DC40B3DD}"/>
    <cellStyle name="Millares 2 9" xfId="147" xr:uid="{C7B80CC0-E09E-44EB-868C-5D8E874F817B}"/>
    <cellStyle name="Millares 2_ACTA No 29 (2003)" xfId="148" xr:uid="{F48993D6-76D7-48C2-868A-06A92D967126}"/>
    <cellStyle name="Millares 20" xfId="149" xr:uid="{FCFF6705-08A4-4DB6-9337-69BB82EC4AD3}"/>
    <cellStyle name="Millares 21" xfId="150" xr:uid="{167A9DA8-A747-4189-A59E-89F275D14136}"/>
    <cellStyle name="Millares 21 2" xfId="151" xr:uid="{EBDAA1E0-1BD0-4DDE-884A-2694596A4D7A}"/>
    <cellStyle name="Millares 22" xfId="152" xr:uid="{EA755E3B-4A76-47F5-8EFC-487CAB0E793D}"/>
    <cellStyle name="Millares 23" xfId="153" xr:uid="{F0379234-45E1-48E4-87A2-AE5462516852}"/>
    <cellStyle name="Millares 24" xfId="154" xr:uid="{595FF270-D239-4BA3-AAA9-2C75B438BA5C}"/>
    <cellStyle name="Millares 25" xfId="155" xr:uid="{1E5EA8C0-A25E-435C-BB23-CAF1766CBBD7}"/>
    <cellStyle name="Millares 26" xfId="156" xr:uid="{7DFE8080-03A4-400D-BFE8-917D5E9AAE5E}"/>
    <cellStyle name="Millares 27" xfId="157" xr:uid="{CBF08328-6EEB-48F5-A5AA-FD4FD9215DB7}"/>
    <cellStyle name="Millares 3" xfId="158" xr:uid="{3FBA2B80-82FC-41BA-AA30-DF7ABDA236CF}"/>
    <cellStyle name="Millares 3 2" xfId="159" xr:uid="{75389E41-82DB-49F6-8019-18E3E6F14322}"/>
    <cellStyle name="Millares 3 2 2" xfId="160" xr:uid="{7C784651-1A89-4467-B3AA-38DB3465E63C}"/>
    <cellStyle name="Millares 3 2 3" xfId="161" xr:uid="{0721DFD7-3B38-4A96-99CF-78DEA3208F4E}"/>
    <cellStyle name="Millares 3 3" xfId="162" xr:uid="{5B348984-0B37-428A-9A2C-D0B5467B5013}"/>
    <cellStyle name="Millares 3 3 2" xfId="163" xr:uid="{3A10D96C-A402-4B4F-B256-78AB19A1A1D7}"/>
    <cellStyle name="Millares 3 4" xfId="164" xr:uid="{777F635E-0C70-4AE0-93F6-DA3ECDC61F37}"/>
    <cellStyle name="Millares 3 4 2" xfId="165" xr:uid="{1C8F1911-369A-40D8-87E4-C93563A93CD4}"/>
    <cellStyle name="Millares 3 5" xfId="166" xr:uid="{64303BE4-B60D-4E05-92B1-0771C9BC3A0C}"/>
    <cellStyle name="Millares 3 5 2" xfId="167" xr:uid="{F485F999-CADF-47D8-B3BB-89A56C3F6DCD}"/>
    <cellStyle name="Millares 3 6" xfId="168" xr:uid="{4CE7210A-28F0-45FD-90C4-F5DC28DE2128}"/>
    <cellStyle name="Millares 3 7" xfId="169" xr:uid="{5A8879CF-F984-40D4-AB3F-2C651F62F5E0}"/>
    <cellStyle name="Millares 4" xfId="170" xr:uid="{53980AEC-51C4-4470-BB2F-ED26BE2511D0}"/>
    <cellStyle name="Millares 4 2" xfId="171" xr:uid="{287629A6-368F-49F7-ABB4-C3CD4714BCF6}"/>
    <cellStyle name="Millares 4 3" xfId="172" xr:uid="{1714C363-5EE6-4518-BF8B-8320D5927A38}"/>
    <cellStyle name="Millares 4 4" xfId="173" xr:uid="{EDF02AA9-81B5-410B-A10A-B942D5DB9D61}"/>
    <cellStyle name="Millares 5" xfId="174" xr:uid="{4A2B91E8-00D8-48A5-9CF1-AEF85FD20BCE}"/>
    <cellStyle name="Millares 5 2" xfId="175" xr:uid="{5C9E9CD1-927C-4D3C-A03F-B4E03BD88955}"/>
    <cellStyle name="Millares 5 3" xfId="176" xr:uid="{19B330E8-0BC4-4EB7-81B2-73C14D509C57}"/>
    <cellStyle name="Millares 6" xfId="177" xr:uid="{F28FC48D-120A-4FFB-B505-0B84E42FCC3F}"/>
    <cellStyle name="Millares 6 2" xfId="178" xr:uid="{FBF728F6-27F0-4CC8-A83F-27921C2763E6}"/>
    <cellStyle name="Millares 6 2 2" xfId="179" xr:uid="{6F0B5715-1844-4F00-917C-8DAE58FE1406}"/>
    <cellStyle name="Millares 6 3" xfId="180" xr:uid="{CC3BA9E8-8E19-4C95-BF65-2CC6F32B7BA2}"/>
    <cellStyle name="Millares 6 4" xfId="181" xr:uid="{E30B0C8E-EFC7-4613-AEB7-D9F3DF9B2CC7}"/>
    <cellStyle name="Millares 7" xfId="182" xr:uid="{8A73B4BE-C9B8-47DE-8411-1A83212E0744}"/>
    <cellStyle name="Millares 7 2" xfId="183" xr:uid="{35242BE3-138C-4371-9DB3-EA3136782E4C}"/>
    <cellStyle name="Millares 7 2 2" xfId="184" xr:uid="{52751FE3-3B09-471C-BD70-8640E4EF58AA}"/>
    <cellStyle name="Millares 7 2 2 2" xfId="185" xr:uid="{2FE0EFB6-FF68-4B89-B5F3-71CD96167894}"/>
    <cellStyle name="Millares 7 2 3" xfId="186" xr:uid="{AE4B50ED-7941-4819-9461-FAC463CE0D2E}"/>
    <cellStyle name="Millares 7 3" xfId="187" xr:uid="{475C788F-E032-4485-9703-81970BA50DB1}"/>
    <cellStyle name="Millares 7 4" xfId="188" xr:uid="{5701E252-F194-4D91-8CF3-1D3EA9600F5C}"/>
    <cellStyle name="Millares 8" xfId="189" xr:uid="{140CF253-178A-4110-873B-ADD794338C23}"/>
    <cellStyle name="Millares 8 2" xfId="190" xr:uid="{FAC470C1-C518-434D-94F5-D8080E3FD0CE}"/>
    <cellStyle name="Millares 8 2 2" xfId="191" xr:uid="{2C977E0D-365E-449D-B631-FDCC76AB5C18}"/>
    <cellStyle name="Millares 8 3" xfId="192" xr:uid="{0A596DB0-9281-4622-969E-E2F0887CB42D}"/>
    <cellStyle name="Millares 8 4" xfId="193" xr:uid="{97658738-0C42-4C2C-9CB2-3544C16CF622}"/>
    <cellStyle name="Millares 9" xfId="194" xr:uid="{C60BDA02-43FF-468F-AE5E-1DCC49BD6146}"/>
    <cellStyle name="Millares 9 2" xfId="195" xr:uid="{78541306-C23A-4A14-8590-BDDB89AA9C15}"/>
    <cellStyle name="Millares 9 2 2" xfId="196" xr:uid="{4A654A5E-A787-4689-B922-C24A2EE808A6}"/>
    <cellStyle name="Millares 9 3" xfId="197" xr:uid="{49243280-DD2D-424E-AFF3-7B9BA923720D}"/>
    <cellStyle name="Moneda" xfId="5" builtinId="4"/>
    <cellStyle name="Moneda [0] 2" xfId="198" xr:uid="{3E88F0E3-1A13-4BDB-9DAB-1AD9B565511F}"/>
    <cellStyle name="Moneda [0] 2 3" xfId="199" xr:uid="{FCCBA03D-D5D4-4715-B7DC-CA26078FB21D}"/>
    <cellStyle name="Moneda [0] 3" xfId="200" xr:uid="{B2D140D2-9BB7-46FA-B4BF-0EFFD614C0FF}"/>
    <cellStyle name="Moneda [0] 4" xfId="201" xr:uid="{825DE74E-0283-4D58-98E4-889A8AFF2567}"/>
    <cellStyle name="Moneda 10" xfId="202" xr:uid="{C426BCBA-1BA0-4115-97F5-A1A218F69291}"/>
    <cellStyle name="Moneda 10 2" xfId="203" xr:uid="{8B61F409-CECB-42B1-8ED6-ACA9BC73ABC7}"/>
    <cellStyle name="Moneda 10 3" xfId="204" xr:uid="{0C6EBE3E-8105-4CFA-9D76-B8348D3B4A77}"/>
    <cellStyle name="Moneda 10 4" xfId="205" xr:uid="{82E5121F-DBD0-43BD-8E9E-7B40AD732DEC}"/>
    <cellStyle name="Moneda 11" xfId="206" xr:uid="{83B3751F-087F-4707-9E7B-5847EF5FD0DF}"/>
    <cellStyle name="Moneda 112" xfId="207" xr:uid="{B8E7B13E-5594-4FB0-99E5-5B0F817F4F03}"/>
    <cellStyle name="Moneda 12" xfId="6" xr:uid="{F72D621F-00C1-4C72-9A64-9B3C4F202262}"/>
    <cellStyle name="Moneda 12 2" xfId="208" xr:uid="{1047C604-114D-4C08-A393-88FE18A12F48}"/>
    <cellStyle name="Moneda 12 3" xfId="209" xr:uid="{82FAC352-2CA2-445A-8323-DD4EA61320C3}"/>
    <cellStyle name="Moneda 13" xfId="210" xr:uid="{687EDC46-2628-465F-A136-889A200F1B94}"/>
    <cellStyle name="Moneda 13 10" xfId="211" xr:uid="{2A2BBB95-98F9-4237-B02F-41DFDBD26E04}"/>
    <cellStyle name="Moneda 14" xfId="212" xr:uid="{89EA8DA6-DA0E-4BBB-AB4C-41F0E2E93250}"/>
    <cellStyle name="Moneda 15" xfId="213" xr:uid="{D50D975A-B659-438B-9D62-FF44FE1B4EBE}"/>
    <cellStyle name="Moneda 16" xfId="214" xr:uid="{58AB3BB9-BA80-4597-845F-F96360FBD649}"/>
    <cellStyle name="Moneda 2" xfId="9" xr:uid="{6E76C5C8-3CDE-42C6-91F8-C8A45C56385C}"/>
    <cellStyle name="Moneda 2 2" xfId="215" xr:uid="{51B76DE7-0F18-426B-B278-3DACF7C07DB6}"/>
    <cellStyle name="Moneda 2 2 2" xfId="216" xr:uid="{BF75CC29-CAB9-466A-89E1-8A7A77740F5C}"/>
    <cellStyle name="Moneda 2 2 2 11" xfId="217" xr:uid="{50EB5255-A78C-4973-9D40-03FF3F681681}"/>
    <cellStyle name="Moneda 2 2 2 2" xfId="218" xr:uid="{DBE2C2DE-4DAF-4E80-A3A6-701A53EC5F6A}"/>
    <cellStyle name="Moneda 2 2 2 2 2" xfId="219" xr:uid="{AD82D492-6BB4-41AE-B88E-180D79157BF4}"/>
    <cellStyle name="Moneda 2 2 2 3" xfId="220" xr:uid="{F327D125-ED5A-4037-B43F-3842FF070B3B}"/>
    <cellStyle name="Moneda 2 2 3" xfId="221" xr:uid="{3768AA9C-A878-4280-B4A1-73EA50D4B458}"/>
    <cellStyle name="Moneda 2 2 3 2" xfId="222" xr:uid="{783E7115-BD0B-4219-9FB7-3EA129834EE4}"/>
    <cellStyle name="Moneda 2 2 4" xfId="223" xr:uid="{98A46FD3-A539-4D3B-93F4-4173D1593132}"/>
    <cellStyle name="Moneda 2 2 4 2" xfId="224" xr:uid="{49A2CE81-7199-48BB-9D50-0A1767B8820F}"/>
    <cellStyle name="Moneda 2 2 5" xfId="225" xr:uid="{41420E54-CCA1-44BF-A73B-BBF391BC2C33}"/>
    <cellStyle name="Moneda 2 2 5 2" xfId="226" xr:uid="{8B632CF2-0FAB-47BF-AA81-29592EDF4928}"/>
    <cellStyle name="Moneda 2 2 6" xfId="227" xr:uid="{77C05887-64FF-4F24-BCF5-F09C05900561}"/>
    <cellStyle name="Moneda 2 3" xfId="228" xr:uid="{0A6223D0-4801-4196-AFD2-7DD46D17B6E7}"/>
    <cellStyle name="Moneda 2 3 2" xfId="229" xr:uid="{A47DA2D0-4527-4CA1-AE4B-CFC7B468AF31}"/>
    <cellStyle name="Moneda 2 4" xfId="230" xr:uid="{BF40D60C-04D8-4EC9-BEBD-2533B10F9094}"/>
    <cellStyle name="Moneda 2 4 3" xfId="231" xr:uid="{70CCCB96-E5A8-489A-9376-547B9B526656}"/>
    <cellStyle name="Moneda 2 4 3 2" xfId="232" xr:uid="{F66AE2B1-5D76-4E34-B1DA-87277331B3CE}"/>
    <cellStyle name="Moneda 2 5" xfId="233" xr:uid="{12080607-5751-45AC-86C0-56F46626C2D9}"/>
    <cellStyle name="Moneda 2 6" xfId="234" xr:uid="{3CE53CFF-A582-45B6-BEE2-E3CE2BEC25C9}"/>
    <cellStyle name="Moneda 2 6 2" xfId="235" xr:uid="{47B29A83-1071-49BF-BC6B-03CF3D6CDCBD}"/>
    <cellStyle name="Moneda 2 6 3" xfId="236" xr:uid="{C9D121D7-7BEF-4B8B-A864-290A6C6C76B6}"/>
    <cellStyle name="Moneda 2 7" xfId="237" xr:uid="{04AF6058-65F6-414E-BB47-D2517A100209}"/>
    <cellStyle name="Moneda 27" xfId="7" xr:uid="{7A765299-3738-4AC7-AB77-9A6A409CCFD9}"/>
    <cellStyle name="Moneda 3" xfId="238" xr:uid="{08CDC592-E4B7-44D7-B8C2-D03D199FAD06}"/>
    <cellStyle name="Moneda 3 2" xfId="239" xr:uid="{D624D4AE-3674-4211-9F79-96D38C321BE5}"/>
    <cellStyle name="Moneda 3 3" xfId="240" xr:uid="{1D282AB7-FEB9-4F5A-8553-2D3EE917A4CC}"/>
    <cellStyle name="Moneda 31" xfId="241" xr:uid="{BCBBA2B2-1C75-4138-AACE-067404C6763B}"/>
    <cellStyle name="Moneda 39" xfId="242" xr:uid="{9E112571-3397-4C6B-AF17-18AAF612170E}"/>
    <cellStyle name="Moneda 4" xfId="243" xr:uid="{07FCE7BC-18A6-4B64-9F93-C4CA957EC3DA}"/>
    <cellStyle name="Moneda 4 2" xfId="244" xr:uid="{684564AD-E253-4383-A308-9F21B8AA2E9C}"/>
    <cellStyle name="Moneda 4 2 11" xfId="245" xr:uid="{B2C4A0F6-DBC1-4520-BEA3-04EE5E9C09A6}"/>
    <cellStyle name="Moneda 4 2 2" xfId="246" xr:uid="{A8C33BEC-3FCE-4083-9ED1-9C0959909335}"/>
    <cellStyle name="Moneda 4 3" xfId="247" xr:uid="{80664884-16BA-4E1E-A99D-058BCFA60B11}"/>
    <cellStyle name="Moneda 5" xfId="248" xr:uid="{CCB908F4-0AC6-44EC-9412-8D16AE35A632}"/>
    <cellStyle name="Moneda 6" xfId="249" xr:uid="{5E8BF3C9-77E9-4F5C-8D13-1035C41C6551}"/>
    <cellStyle name="Moneda 7" xfId="250" xr:uid="{C824C1FE-426A-4582-A2BF-DCAFFA5161CB}"/>
    <cellStyle name="Moneda 7 2" xfId="251" xr:uid="{4FEC617D-B4DD-4955-8815-75F08FA13513}"/>
    <cellStyle name="Moneda 8" xfId="252" xr:uid="{656695FA-7F56-4F6E-B13C-56F3575FAE05}"/>
    <cellStyle name="Moneda 9" xfId="253" xr:uid="{0CCDD212-8B6B-4F86-9086-BA0D16AC533B}"/>
    <cellStyle name="Moneda 96" xfId="254" xr:uid="{A1BB3769-CEA9-4F6E-8ED8-0BE0CE420E6E}"/>
    <cellStyle name="Neutral 10" xfId="255" xr:uid="{39AA9C16-BB8E-4777-9CF4-0CE124CC7A2E}"/>
    <cellStyle name="Neutral 11" xfId="256" xr:uid="{60E0291F-A0C6-46F3-9C4C-B46BA5057F8E}"/>
    <cellStyle name="Neutral 12" xfId="257" xr:uid="{B806AC18-1201-4D62-A3CC-B6CA4B79B876}"/>
    <cellStyle name="Neutral 13" xfId="258" xr:uid="{773C56E9-1BE9-405C-9A20-8FDF04FB0C16}"/>
    <cellStyle name="Neutral 14" xfId="259" xr:uid="{FD5199A1-8533-4CD0-8CD6-0BDA4F3F70F8}"/>
    <cellStyle name="Neutral 15" xfId="260" xr:uid="{9FAECB6F-89E2-494C-B44A-660CCA869B71}"/>
    <cellStyle name="Neutral 16" xfId="261" xr:uid="{D2C4F19E-872D-42AA-9BF3-9AB7C91F207D}"/>
    <cellStyle name="Neutral 17" xfId="262" xr:uid="{D309AB11-4814-4AB9-89D0-EC9811324D8E}"/>
    <cellStyle name="Neutral 18" xfId="263" xr:uid="{9D37E84D-8819-4427-9F8A-706AB293641C}"/>
    <cellStyle name="Neutral 19" xfId="264" xr:uid="{09F3F759-972A-4E21-A5FD-B60107D5AEAD}"/>
    <cellStyle name="Neutral 2" xfId="265" xr:uid="{6551297D-9B1C-4322-A199-E0E7A6E48354}"/>
    <cellStyle name="Neutral 20" xfId="266" xr:uid="{9E4948BE-8EA6-4C50-85F6-2692B896C77A}"/>
    <cellStyle name="Neutral 21" xfId="267" xr:uid="{EE294FF8-50AA-4052-96DD-93C56D99CF7D}"/>
    <cellStyle name="Neutral 22" xfId="268" xr:uid="{F474A900-86D0-4A69-B47A-82C400708E25}"/>
    <cellStyle name="Neutral 23" xfId="269" xr:uid="{EA20564F-EE8B-4F33-B4CC-E883B022AC2B}"/>
    <cellStyle name="Neutral 24" xfId="270" xr:uid="{E961C8C7-F67A-4B9B-9099-8CADD1547F82}"/>
    <cellStyle name="Neutral 25" xfId="271" xr:uid="{811E531C-2A67-4203-B53D-C933A58FFDC7}"/>
    <cellStyle name="Neutral 26" xfId="272" xr:uid="{B3114289-80EE-4DDF-96B1-7E14FA02DA0F}"/>
    <cellStyle name="Neutral 27" xfId="273" xr:uid="{D9D9B26D-FB65-4AC1-A066-FE4326AF63AB}"/>
    <cellStyle name="Neutral 3" xfId="274" xr:uid="{B43ABA35-A917-46ED-9595-399B5E2F5A9A}"/>
    <cellStyle name="Neutral 4" xfId="275" xr:uid="{774F5F99-FF12-4FBF-A604-6EC1FBF971B9}"/>
    <cellStyle name="Neutral 5" xfId="276" xr:uid="{26EEC251-FD0C-4F79-9FBC-EBE8210EEB4F}"/>
    <cellStyle name="Neutral 6" xfId="277" xr:uid="{5DF9958F-002F-4AEC-A1F2-8A14BC6DF9AD}"/>
    <cellStyle name="Neutral 7" xfId="278" xr:uid="{F5FBED15-B1D4-4BE4-944F-497497EF988D}"/>
    <cellStyle name="Neutral 8" xfId="279" xr:uid="{641F3738-A7A1-443E-9C08-4C0DA5A27DAE}"/>
    <cellStyle name="Neutral 9" xfId="280" xr:uid="{F4B2342F-6B63-465F-B855-438A00009690}"/>
    <cellStyle name="Normal" xfId="0" builtinId="0"/>
    <cellStyle name="Normal 10" xfId="10" xr:uid="{9109B6B8-BE4D-46E7-86CA-B065D7FE1FA7}"/>
    <cellStyle name="Normal 10 2" xfId="281" xr:uid="{805B4DF5-27FF-4C78-836A-485A015CFE46}"/>
    <cellStyle name="Normal 10 2 2" xfId="282" xr:uid="{173267C2-F6F5-41FB-9DC2-38C195B93D51}"/>
    <cellStyle name="Normal 10 3" xfId="283" xr:uid="{8D140E13-810A-4F59-AFAC-480933A3D64A}"/>
    <cellStyle name="Normal 10 4" xfId="284" xr:uid="{E940B4B5-D62F-4361-914C-74566E79D0C1}"/>
    <cellStyle name="Normal 10 5" xfId="285" xr:uid="{C188CBF9-A327-4C8F-BB7D-BBECAFE82438}"/>
    <cellStyle name="Normal 11" xfId="286" xr:uid="{33CD24AF-67E4-402F-84B3-39A762DA0C0B}"/>
    <cellStyle name="Normal 11 2" xfId="287" xr:uid="{92FE23A8-E0BA-46F9-88B5-0D89D4BE90AF}"/>
    <cellStyle name="Normal 12" xfId="288" xr:uid="{1C00C3F6-6A6C-4CF4-9593-973937BEC010}"/>
    <cellStyle name="Normal 13" xfId="289" xr:uid="{A73BD19E-515E-4160-9408-93896610DE98}"/>
    <cellStyle name="Normal 14" xfId="290" xr:uid="{F85F9D51-8A21-45ED-8527-81246E936597}"/>
    <cellStyle name="Normal 14 2" xfId="291" xr:uid="{E4A979BF-904B-4290-9895-0AA4BE03577B}"/>
    <cellStyle name="Normal 15" xfId="292" xr:uid="{1991F71F-9AF0-42E7-BF04-2EB26A9C3AA0}"/>
    <cellStyle name="Normal 16" xfId="293" xr:uid="{2C3AAEA2-C34C-422D-97AD-9A78E49FBC67}"/>
    <cellStyle name="Normal 17" xfId="294" xr:uid="{23DB4F14-B9AE-4E7B-9EF1-64429530725D}"/>
    <cellStyle name="Normal 18" xfId="295" xr:uid="{45181E64-B65F-49ED-8162-CF05C797847E}"/>
    <cellStyle name="Normal 19" xfId="296" xr:uid="{8918478A-9DA7-4964-9FEC-78819E58CF87}"/>
    <cellStyle name="Normal 2" xfId="297" xr:uid="{7B7A8E0A-1E4E-47AE-A169-B224DEB381B5}"/>
    <cellStyle name="Normal 2 10" xfId="298" xr:uid="{41C4EB55-24D1-4249-9D5C-084CA7E8D60B}"/>
    <cellStyle name="Normal 2 10 2" xfId="299" xr:uid="{DE56F1DC-99DB-46D7-B976-2FF244E337FE}"/>
    <cellStyle name="Normal 2 10 2 2" xfId="300" xr:uid="{D1CD9568-1F0F-4BA4-A373-5A128E5B785E}"/>
    <cellStyle name="Normal 2 10 3" xfId="301" xr:uid="{C1449A36-A75F-4BE2-A364-FAEF79C251D2}"/>
    <cellStyle name="Normal 2 11" xfId="302" xr:uid="{FC3773D8-A429-432A-AC78-C0E82DBC6484}"/>
    <cellStyle name="Normal 2 11 2" xfId="303" xr:uid="{D8EE3AFC-AD40-40F4-9EDA-E05BEADE52AC}"/>
    <cellStyle name="Normal 2 12" xfId="304" xr:uid="{15873833-AB31-4282-AC8E-7A90ED669B84}"/>
    <cellStyle name="Normal 2 12 2" xfId="305" xr:uid="{954D903D-A54A-4C87-9C6F-7BF70D00F133}"/>
    <cellStyle name="Normal 2 13" xfId="306" xr:uid="{0EAFA8F4-5C0D-458E-ADC9-19E1D7E26254}"/>
    <cellStyle name="Normal 2 13 2" xfId="307" xr:uid="{53BFBC07-BE80-4688-9212-A5E65CDC6D7E}"/>
    <cellStyle name="Normal 2 13 3" xfId="308" xr:uid="{B7EFEA7D-EFA8-4863-8F78-1579FDCE2653}"/>
    <cellStyle name="Normal 2 14" xfId="309" xr:uid="{957D6C34-D842-48B8-8BAE-2A963C7D6F9D}"/>
    <cellStyle name="Normal 2 15" xfId="310" xr:uid="{8843D937-A999-4DBB-A2BA-22454BA284D0}"/>
    <cellStyle name="Normal 2 16" xfId="311" xr:uid="{BD95FF9B-464D-4E68-9127-5BA6893C92D9}"/>
    <cellStyle name="Normal 2 17" xfId="312" xr:uid="{FCB971E9-07D9-4D2C-96E6-BFFB1AC572AB}"/>
    <cellStyle name="Normal 2 18" xfId="313" xr:uid="{76879338-71FD-40E0-9E17-5AE217A30CBD}"/>
    <cellStyle name="Normal 2 19" xfId="314" xr:uid="{55BEEE56-FD7B-4388-8DC5-B26373A7623C}"/>
    <cellStyle name="Normal 2 2" xfId="315" xr:uid="{0F6FD101-056D-4DDD-B157-C21DD9F45F69}"/>
    <cellStyle name="Normal 2 2 2" xfId="316" xr:uid="{556797BD-7050-4CF1-890C-4D55FCF93FF3}"/>
    <cellStyle name="Normal 2 2 2 2" xfId="317" xr:uid="{0CDDCBE4-9340-4CF5-AE4A-903782A3AFB4}"/>
    <cellStyle name="Normal 2 2 3" xfId="318" xr:uid="{FA67C616-9154-40F4-B7D8-8B3576651018}"/>
    <cellStyle name="Normal 2 20" xfId="319" xr:uid="{C9A4A8CE-B00A-4DAE-9B99-FDD60D3AE51A}"/>
    <cellStyle name="Normal 2 21" xfId="320" xr:uid="{0F70D3DB-3367-426E-BAB3-2F2D92B9C899}"/>
    <cellStyle name="Normal 2 22" xfId="321" xr:uid="{7A551094-7DD8-4A2E-A76D-C2BA0C9E217F}"/>
    <cellStyle name="Normal 2 23" xfId="322" xr:uid="{4963D285-9AB4-438D-9D53-5F86CCED5FD6}"/>
    <cellStyle name="Normal 2 24" xfId="323" xr:uid="{64C12BF6-91AC-4269-91C6-5E80BD3BB9C2}"/>
    <cellStyle name="Normal 2 25" xfId="324" xr:uid="{1666D649-AF05-4E5E-990C-86596E2218B3}"/>
    <cellStyle name="Normal 2 26" xfId="325" xr:uid="{6C739155-B48C-43FE-8BDC-38F22910005D}"/>
    <cellStyle name="Normal 2 27" xfId="326" xr:uid="{73D293FE-31A2-4295-8FF4-2712395DF9C3}"/>
    <cellStyle name="Normal 2 28" xfId="327" xr:uid="{FB87C0E0-F044-4FC5-A103-43BD63691DA8}"/>
    <cellStyle name="Normal 2 29" xfId="328" xr:uid="{8719EDF7-D9BF-4782-8A27-083DE9D7ECF3}"/>
    <cellStyle name="Normal 2 3" xfId="329" xr:uid="{DF4A7F82-8EB0-4C4D-9860-4C5EFC106EA9}"/>
    <cellStyle name="Normal 2 3 2" xfId="330" xr:uid="{CEB8FE64-511D-4F97-A547-74790AE40B7B}"/>
    <cellStyle name="Normal 2 3 3" xfId="331" xr:uid="{210AA981-2ECC-4C6A-BC1C-78EC22313A70}"/>
    <cellStyle name="Normal 2 30" xfId="332" xr:uid="{1819763D-FC3C-4C7C-9F35-5DFEC481C262}"/>
    <cellStyle name="Normal 2 31" xfId="333" xr:uid="{4BC55715-8552-4E2E-95B2-7B0C7C9C47D7}"/>
    <cellStyle name="Normal 2 32" xfId="334" xr:uid="{6D623341-CEDD-4195-B41F-E6F0C2C6CDD8}"/>
    <cellStyle name="Normal 2 33" xfId="335" xr:uid="{0162FF5B-3B4A-43CF-9BE3-EA5A36B1BA89}"/>
    <cellStyle name="Normal 2 4" xfId="336" xr:uid="{D1F41963-2778-475F-9659-48CDB90F7108}"/>
    <cellStyle name="Normal 2 4 2" xfId="337" xr:uid="{E4202387-2FC7-4BDD-8426-57C3ABD22FE5}"/>
    <cellStyle name="Normal 2 4 3" xfId="338" xr:uid="{67B9A016-59C8-48FA-83DE-9C1A8560E6FF}"/>
    <cellStyle name="Normal 2 5" xfId="339" xr:uid="{3D5DAD96-8DE6-4EE0-9D06-8CA00415EC77}"/>
    <cellStyle name="Normal 2 5 2" xfId="340" xr:uid="{8B09B64A-13F7-4176-AB85-A8C22FD7244D}"/>
    <cellStyle name="Normal 2 5 3" xfId="341" xr:uid="{291142DD-A8CE-4111-9290-7154E8A483E2}"/>
    <cellStyle name="Normal 2 6" xfId="342" xr:uid="{92BBA70E-C834-450A-B538-C071DD7A3CE2}"/>
    <cellStyle name="Normal 2 6 2" xfId="343" xr:uid="{73896FA7-7C0C-4593-860C-29584A46E4ED}"/>
    <cellStyle name="Normal 2 7" xfId="344" xr:uid="{CAD9A859-1906-47A0-B059-A8EDF5BCA4B6}"/>
    <cellStyle name="Normal 2 7 2" xfId="345" xr:uid="{13CE35FE-723D-44D0-9A97-81AB5B20C189}"/>
    <cellStyle name="Normal 2 8" xfId="346" xr:uid="{B5E85F0C-7960-4CAD-919B-0E666CFF28D1}"/>
    <cellStyle name="Normal 2 8 2" xfId="347" xr:uid="{F861C123-EE3A-4A22-9490-ADDC6B528578}"/>
    <cellStyle name="Normal 2 9" xfId="348" xr:uid="{C06EE3EA-43FE-4BFF-AB56-54E58278E4EB}"/>
    <cellStyle name="Normal 2 9 2" xfId="349" xr:uid="{C9842BE4-8480-4C50-AB24-1F97D66A9F20}"/>
    <cellStyle name="Normal 2_Acta_de_Obra_24_REV INTERV2 unificada" xfId="350" xr:uid="{AB0CF88A-DF7D-4EEC-808A-2FF887EFC5B4}"/>
    <cellStyle name="Normal 20" xfId="351" xr:uid="{060D1383-BC46-4D2F-B21A-137543691BEB}"/>
    <cellStyle name="Normal 20 2" xfId="352" xr:uid="{45D7FD96-9EDA-44A3-B6D4-D3B00CFC62CE}"/>
    <cellStyle name="Normal 21" xfId="353" xr:uid="{13C68786-A844-4D82-A2A5-7EA0C8C7AB0B}"/>
    <cellStyle name="Normal 21 2" xfId="354" xr:uid="{DD585DDE-EFC1-41F1-8127-2EFC091A0E2F}"/>
    <cellStyle name="Normal 22" xfId="355" xr:uid="{8CB08B77-F505-467B-B81E-9340820E55BE}"/>
    <cellStyle name="Normal 23" xfId="356" xr:uid="{D151A8ED-6A9D-41F6-8B41-23ABD07FEF1A}"/>
    <cellStyle name="Normal 24" xfId="357" xr:uid="{0074BE16-D0C2-461A-80AC-9CEE5054D073}"/>
    <cellStyle name="Normal 25" xfId="358" xr:uid="{F736DD63-CCC1-4C6E-9FFA-9D73104106F4}"/>
    <cellStyle name="Normal 26" xfId="359" xr:uid="{1C47B397-D985-4AAE-8F16-FBF42B643920}"/>
    <cellStyle name="Normal 27" xfId="360" xr:uid="{857E189A-AB02-4B05-B0B5-2C63C25A6026}"/>
    <cellStyle name="Normal 28" xfId="361" xr:uid="{3D0D2092-95E1-4640-AC94-8564D77A3BB5}"/>
    <cellStyle name="Normal 28 2" xfId="362" xr:uid="{64028504-C512-4232-B59C-9D92804F0BC0}"/>
    <cellStyle name="Normal 28 3" xfId="363" xr:uid="{49C92027-9037-4809-9D63-1523D59D4307}"/>
    <cellStyle name="Normal 28 4" xfId="364" xr:uid="{FD226B62-3976-49A6-A6E5-D016E6901935}"/>
    <cellStyle name="Normal 28 5" xfId="365" xr:uid="{135DC725-50F6-4E09-809D-844E56E348A5}"/>
    <cellStyle name="Normal 28 6" xfId="366" xr:uid="{A950F390-0ED8-42FD-8F4F-DD829B98DBA6}"/>
    <cellStyle name="Normal 28 7" xfId="367" xr:uid="{4F7F27B9-AF32-46CF-B9D6-80079ECDC25B}"/>
    <cellStyle name="Normal 28 8" xfId="368" xr:uid="{7223FEBF-BF0C-4FCF-AA81-F432BA954A2A}"/>
    <cellStyle name="Normal 28_Acta_de_Obra_24_REV INTERV2 unificada" xfId="369" xr:uid="{172B583A-261E-4D08-BDA0-FEE656C1DE29}"/>
    <cellStyle name="Normal 29" xfId="370" xr:uid="{540BD3E9-8EC3-4850-B684-D0D05DB132C9}"/>
    <cellStyle name="Normal 29 2" xfId="371" xr:uid="{8C985DE4-2617-47D8-84D7-2C6DE18929E1}"/>
    <cellStyle name="Normal 3" xfId="372" xr:uid="{068685D4-F84B-4ADE-8E9A-46BD87D62A3B}"/>
    <cellStyle name="Normal 3 11" xfId="3" xr:uid="{86669DB3-9126-4BC7-9EAE-B33B05C63AF6}"/>
    <cellStyle name="Normal 3 2" xfId="373" xr:uid="{FB2E58FD-6368-4BC2-B3B6-E7B758BFE995}"/>
    <cellStyle name="Normal 3 2 10" xfId="374" xr:uid="{34B62282-CE94-495B-AD3C-B014BEDF734E}"/>
    <cellStyle name="Normal 3 2 2" xfId="375" xr:uid="{5C02B04F-1BA9-4961-B39C-6E70992F5801}"/>
    <cellStyle name="Normal 3 2 3" xfId="376" xr:uid="{05470B79-C816-4A37-9A90-07292F727473}"/>
    <cellStyle name="Normal 3 3" xfId="377" xr:uid="{52CAC462-F973-42E8-8679-94FDE0821A3F}"/>
    <cellStyle name="Normal 3 3 2" xfId="378" xr:uid="{5A46500C-7AE9-4BBA-91CB-F2AFAE1B7819}"/>
    <cellStyle name="Normal 3 4" xfId="379" xr:uid="{95964B1E-CC15-48B5-94A8-01E4D68EFC96}"/>
    <cellStyle name="Normal 3 5" xfId="380" xr:uid="{0EB4DF98-F9F0-4D73-AA1B-07E15A316B6A}"/>
    <cellStyle name="Normal 30" xfId="381" xr:uid="{100E7D09-296F-428D-9523-53C9AAF19177}"/>
    <cellStyle name="Normal 31" xfId="382" xr:uid="{8FE0D521-F4A6-468B-88D9-87D88B859847}"/>
    <cellStyle name="Normal 32" xfId="383" xr:uid="{4B988284-8051-4585-8D2B-943E7E372A98}"/>
    <cellStyle name="Normal 33" xfId="384" xr:uid="{E6541378-6A91-417A-93A2-5413B28C6004}"/>
    <cellStyle name="Normal 33 2" xfId="385" xr:uid="{FF217AC3-2DCB-45CD-AF4E-B618FA0EE9D9}"/>
    <cellStyle name="Normal 34" xfId="386" xr:uid="{1F864061-9D03-420A-A3CC-4AA1D1B4F596}"/>
    <cellStyle name="Normal 35" xfId="387" xr:uid="{8695E948-2A3C-48AC-BF89-EB05316A07DE}"/>
    <cellStyle name="Normal 35 2" xfId="388" xr:uid="{5BEC1BCB-5432-49A3-9F85-38D87AB96632}"/>
    <cellStyle name="Normal 35 2 2" xfId="389" xr:uid="{8A0FAFCA-920A-4D82-8F55-5243D80207F6}"/>
    <cellStyle name="Normal 35 2 3" xfId="390" xr:uid="{2962DEF1-B0AD-4306-BC19-5A6C11CCD590}"/>
    <cellStyle name="Normal 35 2 4" xfId="391" xr:uid="{824B93AC-C2D7-41F3-97BA-A442DD449FC2}"/>
    <cellStyle name="Normal 35 2 4 2" xfId="392" xr:uid="{37FEF01A-F62A-4256-B5E5-D24E986A51EC}"/>
    <cellStyle name="Normal 35 2 4 2 2" xfId="393" xr:uid="{0609912F-614B-4CD8-BA46-1219207BD498}"/>
    <cellStyle name="Normal 35 2 4 2 2 2" xfId="394" xr:uid="{B3DFE471-F345-4B20-94AA-B27BA5B48FE9}"/>
    <cellStyle name="Normal 35 2 5" xfId="395" xr:uid="{56BA1033-C84E-4BD5-9EF3-DB40D6F04D3C}"/>
    <cellStyle name="Normal 35 2 6" xfId="396" xr:uid="{8D0C5E55-B667-45E5-87EF-7EA09391A0F1}"/>
    <cellStyle name="Normal 35 2 7" xfId="397" xr:uid="{7B843811-B6F7-484E-80F1-0949C69F888B}"/>
    <cellStyle name="Normal 36" xfId="398" xr:uid="{801EB632-66C2-427D-A67C-BB43474DA302}"/>
    <cellStyle name="Normal 36 2" xfId="399" xr:uid="{8DAFDEEB-96FF-44D5-BE78-F6432E7E3C92}"/>
    <cellStyle name="Normal 36 2 2" xfId="400" xr:uid="{87CD5661-0D68-4FE8-BC44-D7D703A42B28}"/>
    <cellStyle name="Normal 36 2 3" xfId="401" xr:uid="{83F9BFDD-8BEF-44E1-8536-444381785778}"/>
    <cellStyle name="Normal 36 2 3 2" xfId="402" xr:uid="{8FFE7218-74DA-4CA7-BE2A-E82C67087FC6}"/>
    <cellStyle name="Normal 36 2 3 2 2" xfId="403" xr:uid="{5CF63036-AB06-4587-A21C-1E496C157768}"/>
    <cellStyle name="Normal 36 2 4" xfId="404" xr:uid="{CB7EF172-CD67-4816-A8D3-FBB802210303}"/>
    <cellStyle name="Normal 36 2 4 2" xfId="405" xr:uid="{3AA67605-8B0C-4220-A17C-ADCEE7470EBD}"/>
    <cellStyle name="Normal 36 2 4 2 2" xfId="406" xr:uid="{77719A21-9E5A-4A6C-B737-295968C0560D}"/>
    <cellStyle name="Normal 36 2 4 2 2 2" xfId="407" xr:uid="{57DEA502-94DF-4AE0-894F-AE7782F28A6B}"/>
    <cellStyle name="Normal 36 2 5" xfId="408" xr:uid="{56C26042-AA73-4B1B-8406-0F6F63A8FD39}"/>
    <cellStyle name="Normal 36 2 6" xfId="409" xr:uid="{E5229789-4ABC-439A-84E4-B451E27123B5}"/>
    <cellStyle name="Normal 36 2 7" xfId="410" xr:uid="{97A7CF19-BEB1-46A5-9115-5FF55F7D7A56}"/>
    <cellStyle name="Normal 37" xfId="411" xr:uid="{B02E51A5-AE12-4AFD-ABEB-E389D9D4EC8C}"/>
    <cellStyle name="Normal 38" xfId="412" xr:uid="{4DC7099B-3074-471F-AFC2-962AE1687C7C}"/>
    <cellStyle name="Normal 38 2" xfId="413" xr:uid="{C47ADD31-98F8-4AE5-9ABD-55F4A1CFBE25}"/>
    <cellStyle name="Normal 39" xfId="414" xr:uid="{394F08F6-52A5-402F-B7D2-05CB5E3F3527}"/>
    <cellStyle name="Normal 4" xfId="415" xr:uid="{111C65D6-7B00-4398-B295-5E288DEDE688}"/>
    <cellStyle name="Normal 4 2" xfId="416" xr:uid="{4CD6C9ED-0CD0-41E0-9D89-35507333CF7F}"/>
    <cellStyle name="Normal 4 2 2" xfId="417" xr:uid="{86E19C72-E862-46BC-9F46-7073386FDD86}"/>
    <cellStyle name="Normal 4 3" xfId="418" xr:uid="{04F180E5-89D5-46D8-8C15-4CCD42CCA660}"/>
    <cellStyle name="Normal 4 4 2" xfId="419" xr:uid="{93E94B48-99DB-46DD-868E-CEF8FC88E6CD}"/>
    <cellStyle name="Normal 4 6" xfId="420" xr:uid="{B0BAE0C3-5D38-4629-9965-8E2CE05B37B8}"/>
    <cellStyle name="Normal 4 6 2" xfId="421" xr:uid="{8DCD6534-6F2A-432E-8AFE-F0B3F9E56403}"/>
    <cellStyle name="Normal 40" xfId="422" xr:uid="{51667AAF-D030-42B4-929F-CAF2D2CD1327}"/>
    <cellStyle name="Normal 40 2" xfId="423" xr:uid="{7B66951C-BB5D-4493-AB19-EA2B75DF34D1}"/>
    <cellStyle name="Normal 5" xfId="424" xr:uid="{8765FCD6-4A4B-4200-99A4-FEAB5EE792B6}"/>
    <cellStyle name="Normal 5 2" xfId="425" xr:uid="{2E11307D-A9BF-4A03-A3C0-A984175902A5}"/>
    <cellStyle name="Normal 5 2 4" xfId="426" xr:uid="{F66C0D09-24CF-4DF9-A6C1-7495F7563867}"/>
    <cellStyle name="Normal 6" xfId="427" xr:uid="{B3AEA613-B5D3-4729-853F-32AE69132B74}"/>
    <cellStyle name="Normal 6 2 2 2" xfId="428" xr:uid="{97C545C9-4433-4D3F-A1E0-339A54EA139B}"/>
    <cellStyle name="Normal 7" xfId="429" xr:uid="{13948F64-4AAA-4911-A187-51B43EB72B2F}"/>
    <cellStyle name="Normal 7 2" xfId="430" xr:uid="{4F3F9A1F-D282-4EF5-8528-B5464172781B}"/>
    <cellStyle name="Normal 8" xfId="431" xr:uid="{0472EC51-CA5B-488F-82EA-09E40FC80776}"/>
    <cellStyle name="Normal 8 2" xfId="432" xr:uid="{500C0D41-4DDC-43C3-BF88-4275F0FF95BF}"/>
    <cellStyle name="Normal 9" xfId="433" xr:uid="{07AAFCCA-F5AD-4289-AC3A-EE77EC5DCBF5}"/>
    <cellStyle name="Normal 9 3" xfId="434" xr:uid="{391D3D95-5040-4D7E-ABA8-0042A819A3F8}"/>
    <cellStyle name="Notas 2" xfId="435" xr:uid="{32CAECD7-519B-417A-BEB7-1A75F0950671}"/>
    <cellStyle name="Notas 2 2" xfId="436" xr:uid="{6C6D4EC8-B1E2-43DC-9B70-E4CAB69011C0}"/>
    <cellStyle name="Note" xfId="437" xr:uid="{86785D15-2AA8-437A-8445-CD4B2B48151B}"/>
    <cellStyle name="Output" xfId="438" xr:uid="{12FF822A-CFF3-4EF3-90AD-ACE7FF40D5E9}"/>
    <cellStyle name="Porcentaje" xfId="2" builtinId="5"/>
    <cellStyle name="Porcentaje 2" xfId="439" xr:uid="{F4C427FB-1FFE-4A99-9693-B3D3C6CC365C}"/>
    <cellStyle name="Porcentaje 2 2" xfId="440" xr:uid="{1FBFF9AD-81D1-4C5B-9469-1096CCB4A6F2}"/>
    <cellStyle name="Porcentaje 2 3" xfId="441" xr:uid="{2F62B5C5-F1CD-4178-A6E9-E3DF4C097A94}"/>
    <cellStyle name="Porcentaje 3" xfId="442" xr:uid="{965E2B8B-3146-414C-8B92-BE631A5338CA}"/>
    <cellStyle name="Porcentaje 3 2" xfId="443" xr:uid="{310AD56B-94BD-424D-A161-548EC8B64E7C}"/>
    <cellStyle name="Porcentaje 4" xfId="444" xr:uid="{E42AE3E2-146C-4E16-A828-6EDE147CEFFC}"/>
    <cellStyle name="Porcentaje 4 2" xfId="445" xr:uid="{7883F754-8B13-4A76-881D-B6B75FB6BBC3}"/>
    <cellStyle name="Porcentaje 5" xfId="446" xr:uid="{673DDF38-2948-4432-9324-0840FDD7468B}"/>
    <cellStyle name="Porcentaje 6" xfId="8" xr:uid="{29255F2B-6659-4B4D-B6B8-06E2F33948CF}"/>
    <cellStyle name="Porcentual 10" xfId="447" xr:uid="{F6EB062A-A81B-4BF9-8DAD-B5E9253765AE}"/>
    <cellStyle name="Porcentual 11" xfId="448" xr:uid="{77796CB0-17AA-4F2B-8214-1C16FBB81250}"/>
    <cellStyle name="Porcentual 12" xfId="449" xr:uid="{A1D83A7E-BF7A-4075-BD96-761676A5052D}"/>
    <cellStyle name="Porcentual 2" xfId="450" xr:uid="{3AE405E6-5154-4624-8BA9-750A8D6490E8}"/>
    <cellStyle name="Porcentual 2 10" xfId="451" xr:uid="{0F455250-59D4-4E0E-8723-3070E4C3EAD4}"/>
    <cellStyle name="Porcentual 2 10 2" xfId="452" xr:uid="{715EA77B-53B5-4FEE-9C14-C67A22791EBD}"/>
    <cellStyle name="Porcentual 2 10 2 2" xfId="453" xr:uid="{5E1551B6-501C-4BD5-870E-648453C39AE3}"/>
    <cellStyle name="Porcentual 2 10 3" xfId="454" xr:uid="{10557A45-BE5C-4ECA-833A-B924B936435F}"/>
    <cellStyle name="Porcentual 2 11" xfId="455" xr:uid="{98A34DC8-633C-4205-BBF5-21A7B89889A1}"/>
    <cellStyle name="Porcentual 2 11 2" xfId="456" xr:uid="{087F3E18-EFC1-42BC-9884-87B9BFC58969}"/>
    <cellStyle name="Porcentual 2 12" xfId="457" xr:uid="{F4FAAE94-790A-4166-B936-4B9265EE8600}"/>
    <cellStyle name="Porcentual 2 12 2" xfId="458" xr:uid="{201D68F6-DFCD-4C4D-9233-34E5A2F139E7}"/>
    <cellStyle name="Porcentual 2 13" xfId="459" xr:uid="{16131D47-FE40-4BE9-A2E8-B880F44CC046}"/>
    <cellStyle name="Porcentual 2 14" xfId="460" xr:uid="{9E0936AD-5763-4051-9750-322177DCC25C}"/>
    <cellStyle name="Porcentual 2 15" xfId="461" xr:uid="{164C9800-C5B3-4290-B7FD-AEC7E30A5DE7}"/>
    <cellStyle name="Porcentual 2 16" xfId="462" xr:uid="{70D381EB-AF30-4AAD-870C-5F40A30A906D}"/>
    <cellStyle name="Porcentual 2 2" xfId="463" xr:uid="{01A4473C-1863-49F7-9A6D-047C4CFE34BC}"/>
    <cellStyle name="Porcentual 2 2 2" xfId="464" xr:uid="{0692D6C4-564F-48FB-AB17-886C519FD764}"/>
    <cellStyle name="Porcentual 2 3" xfId="465" xr:uid="{E1F5EFB6-FEF3-4B8C-B1D4-4C70872F790B}"/>
    <cellStyle name="Porcentual 2 3 2" xfId="466" xr:uid="{058102EB-F236-4AC2-864E-89E526FB4F1A}"/>
    <cellStyle name="Porcentual 2 4" xfId="467" xr:uid="{5A410DF0-78B3-4D55-8CFE-91DA5729B164}"/>
    <cellStyle name="Porcentual 2 4 2" xfId="468" xr:uid="{0354024A-F26D-498F-BB86-323E3E464BE3}"/>
    <cellStyle name="Porcentual 2 5" xfId="469" xr:uid="{8E3FD517-ED06-420C-9C0E-61E92E7C8405}"/>
    <cellStyle name="Porcentual 2 5 2" xfId="470" xr:uid="{5F48B18D-92C2-4B15-AB82-8D9C5BE6E031}"/>
    <cellStyle name="Porcentual 2 6" xfId="471" xr:uid="{2C0B95C5-FE45-4962-9F15-33BB03EF619A}"/>
    <cellStyle name="Porcentual 2 6 2" xfId="472" xr:uid="{ED81367C-6606-4CC7-B309-60EA0C78CBA0}"/>
    <cellStyle name="Porcentual 2 7" xfId="473" xr:uid="{750554FA-891D-459F-9324-33A1E8241B0A}"/>
    <cellStyle name="Porcentual 2 7 2" xfId="474" xr:uid="{10525ADB-025D-4AFF-9E21-7D93ACC6DCD2}"/>
    <cellStyle name="Porcentual 2 8" xfId="475" xr:uid="{65FD9CBE-D157-4658-B0C0-AD3D87E91A6D}"/>
    <cellStyle name="Porcentual 2 8 2" xfId="476" xr:uid="{EE3AB8F1-2E95-4622-8546-5A40F31200E7}"/>
    <cellStyle name="Porcentual 2 9" xfId="477" xr:uid="{2E4797FD-4796-4EDC-9CF7-C8077F8DA515}"/>
    <cellStyle name="Porcentual 2 9 2" xfId="478" xr:uid="{47C9EDA9-83DD-4F19-A4AD-9D744B64B1AC}"/>
    <cellStyle name="Porcentual 3" xfId="479" xr:uid="{DD261BCE-78D6-4551-A04C-0BA5B55C102A}"/>
    <cellStyle name="Porcentual 3 2" xfId="480" xr:uid="{7C254B94-2422-4DC4-A146-0607F36B8ABB}"/>
    <cellStyle name="Porcentual 4" xfId="481" xr:uid="{C5138F61-9B7A-45A4-8FAD-C46A4332E6AD}"/>
    <cellStyle name="Porcentual 4 2" xfId="482" xr:uid="{50BEFCA3-D4DE-4A50-BDD4-E37A63822922}"/>
    <cellStyle name="Porcentual 4 2 2" xfId="483" xr:uid="{521B64EB-8262-456D-AF03-A36272DEB5C7}"/>
    <cellStyle name="Porcentual 4 3" xfId="484" xr:uid="{549C510B-FF8F-4C4C-B87E-9AC49E0717FB}"/>
    <cellStyle name="Porcentual 4 4" xfId="485" xr:uid="{925C198C-B5AD-4733-ADCC-9665134D9B03}"/>
    <cellStyle name="Porcentual 4 5" xfId="486" xr:uid="{4DE5D4E5-38BA-49B7-ADCE-80BDAD909C78}"/>
    <cellStyle name="Porcentual 4 6" xfId="487" xr:uid="{E56D4776-296E-4618-89FC-31449DC4EACE}"/>
    <cellStyle name="Porcentual 4 7" xfId="488" xr:uid="{BA45B373-8541-4B4C-8263-9EBC1817254E}"/>
    <cellStyle name="Porcentual 5" xfId="489" xr:uid="{1793DE27-5ED0-4282-9A24-B74EF2518BB5}"/>
    <cellStyle name="Porcentual 5 2" xfId="490" xr:uid="{A3FCA998-2E15-41DF-BF8F-29035C628172}"/>
    <cellStyle name="Porcentual 6" xfId="491" xr:uid="{7BE71885-E309-4511-9BF5-0FF429A06E6F}"/>
    <cellStyle name="Porcentual 6 2" xfId="492" xr:uid="{4FC0B631-B5C3-43A4-91AF-7022FE7D02AE}"/>
    <cellStyle name="Porcentual 6 2 2" xfId="493" xr:uid="{E15CAD71-7483-41BF-92AA-10CB9B0B1A5A}"/>
    <cellStyle name="Porcentual 6 3" xfId="494" xr:uid="{3E9AE3C5-0CCB-4B9E-8F14-49B259F037A9}"/>
    <cellStyle name="Porcentual 7" xfId="495" xr:uid="{555E0265-B7EB-495B-8222-876CDEFF69B7}"/>
    <cellStyle name="Porcentual 7 2" xfId="496" xr:uid="{32880B57-86A1-44D5-A8BD-799A754BB277}"/>
    <cellStyle name="Porcentual 8" xfId="497" xr:uid="{8C363089-EFD7-4799-A881-6114DA203205}"/>
    <cellStyle name="Porcentual 8 2" xfId="498" xr:uid="{56254565-2203-4405-9BCD-69FC2C2B9939}"/>
    <cellStyle name="Porcentual 9" xfId="499" xr:uid="{9015DCC1-C319-4D28-B8A6-041982A44FEB}"/>
    <cellStyle name="Salida 2" xfId="500" xr:uid="{AA0285D1-B4FC-47A1-93C2-4963D839A1FA}"/>
    <cellStyle name="Texto de advertencia 2" xfId="501" xr:uid="{D9938846-E6FA-45E3-A2CD-8DAAEB14F046}"/>
    <cellStyle name="Texto explicativo 2" xfId="502" xr:uid="{B4B11BA4-0D6C-465E-9DDC-C86DD3AFAE07}"/>
    <cellStyle name="Title" xfId="503" xr:uid="{F77C250B-DF86-463E-BC35-348133E34678}"/>
    <cellStyle name="Título 1 2" xfId="504" xr:uid="{DBF7E8D8-82CB-486E-B052-99FD8B7AD089}"/>
    <cellStyle name="Título 2 2" xfId="505" xr:uid="{2476AC96-4639-4730-96FB-1D48403788F9}"/>
    <cellStyle name="Título 3 2" xfId="506" xr:uid="{0A3B732D-3127-4B34-825B-7CB0731B32EB}"/>
    <cellStyle name="Título 4" xfId="507" xr:uid="{9027D78C-E1F5-48FD-B4F9-BFB909509E87}"/>
    <cellStyle name="Total 10" xfId="508" xr:uid="{109301A6-96C0-4E1E-9A6F-55077B42CD80}"/>
    <cellStyle name="Total 11" xfId="509" xr:uid="{9D7703A3-10F9-4EAF-94FC-B9EE388B38CB}"/>
    <cellStyle name="Total 12" xfId="510" xr:uid="{F6BBFE7A-84E0-41E5-843C-F1087712A22C}"/>
    <cellStyle name="Total 13" xfId="511" xr:uid="{6AC97380-1F15-47D9-A574-6BD0B6FC29FD}"/>
    <cellStyle name="Total 14" xfId="512" xr:uid="{CABB9635-1C58-4757-BBAC-B6B75002D185}"/>
    <cellStyle name="Total 15" xfId="513" xr:uid="{3029FC99-D834-4C65-B034-6319A9BEBF20}"/>
    <cellStyle name="Total 16" xfId="514" xr:uid="{E1F3583E-1930-44F5-A39C-89A5037EBBB0}"/>
    <cellStyle name="Total 17" xfId="515" xr:uid="{2494E6CB-6DF7-48E4-BB90-021151663DD1}"/>
    <cellStyle name="Total 18" xfId="516" xr:uid="{73639DF4-24B7-496F-81C3-A6DB106AE8B9}"/>
    <cellStyle name="Total 19" xfId="517" xr:uid="{4E946C4A-6D66-4302-B6C6-52CCC28C6C45}"/>
    <cellStyle name="Total 2" xfId="518" xr:uid="{10C5F29A-D724-4B51-90CA-C2490358DF42}"/>
    <cellStyle name="Total 20" xfId="519" xr:uid="{49EB6B8E-ED59-44BB-B379-2023B6073DC6}"/>
    <cellStyle name="Total 21" xfId="520" xr:uid="{AD90C1A4-8140-4582-B5A7-FCA679A3BCF6}"/>
    <cellStyle name="Total 22" xfId="521" xr:uid="{BA57585A-AD11-405F-863A-D2F42A65B7B7}"/>
    <cellStyle name="Total 23" xfId="522" xr:uid="{2E294269-A53E-402C-AC81-98DA7364953D}"/>
    <cellStyle name="Total 24" xfId="523" xr:uid="{FD6B19AC-D15A-40BD-A478-5F61DFC3012D}"/>
    <cellStyle name="Total 25" xfId="524" xr:uid="{9C291138-6DC5-4BF1-ABBD-F52F668732E5}"/>
    <cellStyle name="Total 26" xfId="525" xr:uid="{86F88FE9-EDFC-4C20-B4D5-10D89109C513}"/>
    <cellStyle name="Total 27" xfId="526" xr:uid="{3C1F6510-BC99-4032-9535-2351AE568655}"/>
    <cellStyle name="Total 3" xfId="527" xr:uid="{E2744409-F5AC-4CEF-98AE-28357B9CA740}"/>
    <cellStyle name="Total 4" xfId="528" xr:uid="{D663FF9A-2EE5-4859-AC5A-F8594DE352E5}"/>
    <cellStyle name="Total 5" xfId="529" xr:uid="{5183485A-737F-443A-B83D-2FD98B34BE0C}"/>
    <cellStyle name="Total 6" xfId="530" xr:uid="{A5947F2D-98A3-43DB-B07C-4C91725D7BCB}"/>
    <cellStyle name="Total 7" xfId="531" xr:uid="{B3AD9FA5-DD53-4D8E-8364-B920AC4B926A}"/>
    <cellStyle name="Total 8" xfId="532" xr:uid="{BEFEA396-412F-4134-A5FC-6E51A4E69E01}"/>
    <cellStyle name="Total 9" xfId="533" xr:uid="{8EB4A589-62FA-42D2-8FC2-8165BEBA0F6F}"/>
    <cellStyle name="Warning Text" xfId="534" xr:uid="{AAE0CFCD-DA49-4B4C-A690-57F2892A85C6}"/>
  </cellStyles>
  <dxfs count="4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FE601-FC51-4225-857A-3644CAE0273C}">
  <sheetPr>
    <pageSetUpPr fitToPage="1"/>
  </sheetPr>
  <dimension ref="A2:F16"/>
  <sheetViews>
    <sheetView tabSelected="1" view="pageBreakPreview" zoomScaleNormal="100" zoomScaleSheetLayoutView="100" workbookViewId="0">
      <selection activeCell="A10" sqref="A10:C10"/>
    </sheetView>
  </sheetViews>
  <sheetFormatPr baseColWidth="10" defaultRowHeight="14.4" x14ac:dyDescent="0.3"/>
  <cols>
    <col min="2" max="2" width="20.77734375" customWidth="1"/>
    <col min="3" max="3" width="63.21875" customWidth="1"/>
    <col min="4" max="5" width="27" customWidth="1"/>
    <col min="6" max="6" width="16.44140625" bestFit="1" customWidth="1"/>
  </cols>
  <sheetData>
    <row r="2" spans="1:6" x14ac:dyDescent="0.3">
      <c r="A2" s="261" t="s">
        <v>527</v>
      </c>
      <c r="B2" s="261"/>
      <c r="C2" s="261"/>
      <c r="D2" s="261"/>
      <c r="E2" s="261"/>
    </row>
    <row r="4" spans="1:6" s="100" customFormat="1" x14ac:dyDescent="0.3">
      <c r="A4" s="103" t="s">
        <v>375</v>
      </c>
      <c r="B4" s="103" t="s">
        <v>377</v>
      </c>
      <c r="C4" s="103" t="s">
        <v>376</v>
      </c>
      <c r="D4" s="103" t="s">
        <v>318</v>
      </c>
      <c r="E4" s="103" t="s">
        <v>318</v>
      </c>
    </row>
    <row r="5" spans="1:6" s="100" customFormat="1" ht="43.2" customHeight="1" x14ac:dyDescent="0.3">
      <c r="A5" s="101">
        <v>1</v>
      </c>
      <c r="B5" s="101" t="s">
        <v>379</v>
      </c>
      <c r="C5" s="102" t="str">
        <f>+'Entidad Cachipay'!A1</f>
        <v>OPTIMIZACIÓN DEL SISTEMA DE ALCANTARILLADO SANITARIO Y PLUVIAL FASE 1 DEL MUNICIPIO DE CACHIPAY, CUNDINAMARCA</v>
      </c>
      <c r="D5" s="104">
        <f>+'Entidad Cachipay'!F130</f>
        <v>2915366557</v>
      </c>
      <c r="E5" s="104">
        <f>+'Proponente Cachipay'!G130</f>
        <v>0</v>
      </c>
    </row>
    <row r="6" spans="1:6" s="100" customFormat="1" ht="43.2" customHeight="1" x14ac:dyDescent="0.3">
      <c r="A6" s="101">
        <v>2</v>
      </c>
      <c r="B6" s="101" t="s">
        <v>380</v>
      </c>
      <c r="C6" s="102" t="str">
        <f>+'Entidad Caqueza'!A1</f>
        <v>PLAN MAESTRO DE ALCANTARILLADO DEL CASCO URBANO DEL MUNICIPIO DE CÁQUEZA CUNDINAMARCA – FASE I</v>
      </c>
      <c r="D6" s="104">
        <f>+'Entidad Caqueza'!F88</f>
        <v>3353854740</v>
      </c>
      <c r="E6" s="104">
        <f>+'Proponente Caqueza'!G88</f>
        <v>0</v>
      </c>
    </row>
    <row r="7" spans="1:6" s="100" customFormat="1" ht="43.2" customHeight="1" x14ac:dyDescent="0.3">
      <c r="A7" s="101">
        <v>3</v>
      </c>
      <c r="B7" s="101" t="s">
        <v>381</v>
      </c>
      <c r="C7" s="102" t="str">
        <f>+'Proponente San Antonio'!A1</f>
        <v>CONSTRUCCION DE ALCANTARILLADO DEL CENTRO POBLADO SANTANDERCITO, BELLAVISTA DEL MUNICIPIO SAN ANTONIO DE TEQUENDAMA, CUNDINAMARCA</v>
      </c>
      <c r="D7" s="104">
        <f>+'Entidad San Antonio'!F103</f>
        <v>4419539524</v>
      </c>
      <c r="E7" s="104">
        <f>+'Proponente San Antonio'!G103</f>
        <v>0</v>
      </c>
    </row>
    <row r="8" spans="1:6" s="100" customFormat="1" ht="43.2" customHeight="1" x14ac:dyDescent="0.3">
      <c r="A8" s="101">
        <v>4</v>
      </c>
      <c r="B8" s="101" t="s">
        <v>382</v>
      </c>
      <c r="C8" s="102" t="str">
        <f>+'Entidad Zipacon'!A1</f>
        <v>CONSTRUCCION DE LA PRIMERA ETAPA-FASE ALCANTARILLADO DEL PLAN MAESTRO DE ACUEDUCTO Y ALCANTARILLADO DEL CASCO URBANO DEL MUNICIPIO DE ZIPACON, CUNDINAMARCA</v>
      </c>
      <c r="D8" s="104">
        <f>+'Entidad Zipacon'!F104</f>
        <v>2803896752</v>
      </c>
      <c r="E8" s="104">
        <f>+'Proponente Zipacon'!G104</f>
        <v>0</v>
      </c>
    </row>
    <row r="9" spans="1:6" s="100" customFormat="1" ht="43.2" customHeight="1" x14ac:dyDescent="0.3">
      <c r="A9" s="101">
        <v>5</v>
      </c>
      <c r="B9" s="101" t="s">
        <v>378</v>
      </c>
      <c r="C9" s="102" t="str">
        <f>+'Entidad Choconta'!B1</f>
        <v>CONSTRUCCIÓN DEL PLAN MAESTRO DE ALCANTARILLADO URBANO DEL MUNICIPIO DE CHOCONTÁ FASE I</v>
      </c>
      <c r="D9" s="104">
        <f>+'Entidad Choconta'!H183</f>
        <v>14963438362</v>
      </c>
      <c r="E9" s="104">
        <f>+'Proponente Choconta'!I183</f>
        <v>0</v>
      </c>
    </row>
    <row r="10" spans="1:6" ht="15.6" x14ac:dyDescent="0.3">
      <c r="A10" s="260" t="s">
        <v>384</v>
      </c>
      <c r="B10" s="260"/>
      <c r="C10" s="260"/>
      <c r="D10" s="105">
        <f>+SUM(D5:D9)</f>
        <v>28456095935</v>
      </c>
      <c r="E10" s="105">
        <f>+SUM(E5:E9)</f>
        <v>0</v>
      </c>
    </row>
    <row r="11" spans="1:6" x14ac:dyDescent="0.3">
      <c r="F11" s="254"/>
    </row>
    <row r="15" spans="1:6" x14ac:dyDescent="0.3">
      <c r="C15" s="258"/>
    </row>
    <row r="16" spans="1:6" x14ac:dyDescent="0.3">
      <c r="C16" s="259" t="s">
        <v>526</v>
      </c>
    </row>
  </sheetData>
  <mergeCells count="2">
    <mergeCell ref="A10:C10"/>
    <mergeCell ref="A2:E2"/>
  </mergeCells>
  <pageMargins left="0.70866141732283472" right="0.70866141732283472" top="0.74803149606299213" bottom="0.74803149606299213" header="0.31496062992125984" footer="0.31496062992125984"/>
  <pageSetup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90B4B-AE25-4101-9EA9-ECEB47474EEB}">
  <sheetPr>
    <pageSetUpPr fitToPage="1"/>
  </sheetPr>
  <dimension ref="A1:U141"/>
  <sheetViews>
    <sheetView view="pageBreakPreview" zoomScaleNormal="100" zoomScaleSheetLayoutView="100" workbookViewId="0">
      <selection activeCell="F127" sqref="F127"/>
    </sheetView>
  </sheetViews>
  <sheetFormatPr baseColWidth="10" defaultColWidth="11.5546875" defaultRowHeight="10.199999999999999" x14ac:dyDescent="0.3"/>
  <cols>
    <col min="1" max="1" width="11.5546875" style="26"/>
    <col min="2" max="2" width="55.77734375" style="26" customWidth="1"/>
    <col min="3" max="3" width="10.5546875" style="26" customWidth="1"/>
    <col min="4" max="4" width="13.88671875" style="61" customWidth="1"/>
    <col min="5" max="5" width="15.21875" style="26" customWidth="1"/>
    <col min="6" max="6" width="23.5546875" style="26" customWidth="1"/>
    <col min="7" max="7" width="16.88671875" style="26" customWidth="1"/>
    <col min="8" max="8" width="11.5546875" style="26"/>
    <col min="9" max="9" width="13.33203125" style="26" bestFit="1" customWidth="1"/>
    <col min="10" max="16384" width="11.5546875" style="26"/>
  </cols>
  <sheetData>
    <row r="1" spans="1:6" ht="25.2" customHeight="1" x14ac:dyDescent="0.3">
      <c r="A1" s="262" t="s">
        <v>53</v>
      </c>
      <c r="B1" s="262"/>
      <c r="C1" s="262"/>
      <c r="D1" s="262"/>
      <c r="E1" s="262"/>
      <c r="F1" s="262"/>
    </row>
    <row r="2" spans="1:6" ht="23.4" customHeight="1" x14ac:dyDescent="0.3">
      <c r="A2" s="262" t="s">
        <v>41</v>
      </c>
      <c r="B2" s="262"/>
      <c r="C2" s="262"/>
      <c r="D2" s="262"/>
      <c r="E2" s="262"/>
      <c r="F2" s="262"/>
    </row>
    <row r="3" spans="1:6" ht="24.6" customHeight="1" x14ac:dyDescent="0.3">
      <c r="A3" s="263" t="s">
        <v>54</v>
      </c>
      <c r="B3" s="263"/>
      <c r="C3" s="263"/>
      <c r="D3" s="263"/>
      <c r="E3" s="263"/>
      <c r="F3" s="263"/>
    </row>
    <row r="4" spans="1:6" ht="24.6" customHeight="1" x14ac:dyDescent="0.3">
      <c r="A4" s="65" t="s">
        <v>3</v>
      </c>
      <c r="B4" s="66" t="s">
        <v>55</v>
      </c>
      <c r="C4" s="65" t="s">
        <v>18</v>
      </c>
      <c r="D4" s="67" t="s">
        <v>6</v>
      </c>
      <c r="E4" s="68" t="s">
        <v>56</v>
      </c>
      <c r="F4" s="68" t="s">
        <v>57</v>
      </c>
    </row>
    <row r="5" spans="1:6" x14ac:dyDescent="0.3">
      <c r="A5" s="69">
        <v>1</v>
      </c>
      <c r="B5" s="70" t="s">
        <v>58</v>
      </c>
      <c r="C5" s="71"/>
      <c r="D5" s="72"/>
      <c r="E5" s="73"/>
      <c r="F5" s="74"/>
    </row>
    <row r="6" spans="1:6" x14ac:dyDescent="0.3">
      <c r="A6" s="33" t="s">
        <v>59</v>
      </c>
      <c r="B6" s="30" t="s">
        <v>60</v>
      </c>
      <c r="C6" s="34"/>
      <c r="D6" s="35"/>
      <c r="E6" s="36"/>
      <c r="F6" s="37"/>
    </row>
    <row r="7" spans="1:6" x14ac:dyDescent="0.3">
      <c r="A7" s="34" t="s">
        <v>61</v>
      </c>
      <c r="B7" s="38" t="s">
        <v>62</v>
      </c>
      <c r="C7" s="34" t="s">
        <v>15</v>
      </c>
      <c r="D7" s="35">
        <v>94.74</v>
      </c>
      <c r="E7" s="63">
        <v>20541</v>
      </c>
      <c r="F7" s="63">
        <f>ROUND(D7*E7,0)</f>
        <v>1946054</v>
      </c>
    </row>
    <row r="8" spans="1:6" x14ac:dyDescent="0.3">
      <c r="A8" s="34" t="s">
        <v>63</v>
      </c>
      <c r="B8" s="38" t="s">
        <v>64</v>
      </c>
      <c r="C8" s="34" t="s">
        <v>10</v>
      </c>
      <c r="D8" s="35">
        <v>634.79999999999995</v>
      </c>
      <c r="E8" s="63">
        <v>16812</v>
      </c>
      <c r="F8" s="63">
        <f t="shared" ref="F8:F52" si="0">ROUND(D8*E8,0)</f>
        <v>10672258</v>
      </c>
    </row>
    <row r="9" spans="1:6" x14ac:dyDescent="0.3">
      <c r="A9" s="33" t="s">
        <v>65</v>
      </c>
      <c r="B9" s="30" t="s">
        <v>66</v>
      </c>
      <c r="C9" s="34"/>
      <c r="D9" s="35"/>
      <c r="E9" s="63"/>
      <c r="F9" s="63"/>
    </row>
    <row r="10" spans="1:6" x14ac:dyDescent="0.3">
      <c r="A10" s="34" t="s">
        <v>69</v>
      </c>
      <c r="B10" s="38" t="s">
        <v>517</v>
      </c>
      <c r="C10" s="34" t="s">
        <v>14</v>
      </c>
      <c r="D10" s="35">
        <v>192.35</v>
      </c>
      <c r="E10" s="63">
        <v>579399</v>
      </c>
      <c r="F10" s="63">
        <f t="shared" si="0"/>
        <v>111447398</v>
      </c>
    </row>
    <row r="11" spans="1:6" x14ac:dyDescent="0.3">
      <c r="A11" s="34" t="s">
        <v>70</v>
      </c>
      <c r="B11" s="38" t="s">
        <v>405</v>
      </c>
      <c r="C11" s="34" t="s">
        <v>10</v>
      </c>
      <c r="D11" s="35">
        <v>1349.1</v>
      </c>
      <c r="E11" s="63">
        <v>24108</v>
      </c>
      <c r="F11" s="63">
        <f t="shared" si="0"/>
        <v>32524103</v>
      </c>
    </row>
    <row r="12" spans="1:6" x14ac:dyDescent="0.3">
      <c r="A12" s="34" t="s">
        <v>71</v>
      </c>
      <c r="B12" s="38" t="s">
        <v>385</v>
      </c>
      <c r="C12" s="34" t="s">
        <v>14</v>
      </c>
      <c r="D12" s="35">
        <v>3.12</v>
      </c>
      <c r="E12" s="63">
        <v>579399</v>
      </c>
      <c r="F12" s="63">
        <f t="shared" si="0"/>
        <v>1807725</v>
      </c>
    </row>
    <row r="13" spans="1:6" x14ac:dyDescent="0.3">
      <c r="A13" s="34" t="s">
        <v>72</v>
      </c>
      <c r="B13" s="38" t="s">
        <v>386</v>
      </c>
      <c r="C13" s="34" t="s">
        <v>10</v>
      </c>
      <c r="D13" s="35">
        <v>52</v>
      </c>
      <c r="E13" s="63">
        <v>109543</v>
      </c>
      <c r="F13" s="63">
        <f t="shared" si="0"/>
        <v>5696236</v>
      </c>
    </row>
    <row r="14" spans="1:6" x14ac:dyDescent="0.3">
      <c r="A14" s="34"/>
      <c r="B14" s="30" t="s">
        <v>73</v>
      </c>
      <c r="C14" s="39"/>
      <c r="D14" s="35"/>
      <c r="E14" s="63"/>
      <c r="F14" s="64">
        <f>+SUM(F7:F13)</f>
        <v>164093774</v>
      </c>
    </row>
    <row r="15" spans="1:6" x14ac:dyDescent="0.3">
      <c r="A15" s="33"/>
      <c r="C15" s="33"/>
      <c r="D15" s="41"/>
      <c r="E15" s="63"/>
      <c r="F15" s="63"/>
    </row>
    <row r="16" spans="1:6" x14ac:dyDescent="0.3">
      <c r="A16" s="75">
        <v>2</v>
      </c>
      <c r="B16" s="76" t="s">
        <v>74</v>
      </c>
      <c r="C16" s="77"/>
      <c r="D16" s="78"/>
      <c r="E16" s="79"/>
      <c r="F16" s="79"/>
    </row>
    <row r="17" spans="1:6" x14ac:dyDescent="0.3">
      <c r="A17" s="27" t="s">
        <v>75</v>
      </c>
      <c r="B17" s="42" t="s">
        <v>76</v>
      </c>
      <c r="C17" s="44"/>
      <c r="D17" s="45"/>
      <c r="E17" s="63"/>
      <c r="F17" s="63"/>
    </row>
    <row r="18" spans="1:6" x14ac:dyDescent="0.3">
      <c r="A18" s="46" t="s">
        <v>77</v>
      </c>
      <c r="B18" s="47" t="s">
        <v>406</v>
      </c>
      <c r="C18" s="46" t="s">
        <v>14</v>
      </c>
      <c r="D18" s="48">
        <v>6</v>
      </c>
      <c r="E18" s="63">
        <v>115175</v>
      </c>
      <c r="F18" s="63">
        <f t="shared" si="0"/>
        <v>691050</v>
      </c>
    </row>
    <row r="19" spans="1:6" x14ac:dyDescent="0.3">
      <c r="A19" s="46" t="s">
        <v>78</v>
      </c>
      <c r="B19" s="47" t="s">
        <v>407</v>
      </c>
      <c r="C19" s="46" t="s">
        <v>14</v>
      </c>
      <c r="D19" s="106">
        <v>6</v>
      </c>
      <c r="E19" s="63">
        <v>30446</v>
      </c>
      <c r="F19" s="63">
        <f>ROUND(D19*E19,0)</f>
        <v>182676</v>
      </c>
    </row>
    <row r="20" spans="1:6" x14ac:dyDescent="0.3">
      <c r="A20" s="46" t="s">
        <v>79</v>
      </c>
      <c r="B20" s="49" t="s">
        <v>408</v>
      </c>
      <c r="C20" s="46" t="s">
        <v>14</v>
      </c>
      <c r="D20" s="106">
        <v>863.33</v>
      </c>
      <c r="E20" s="63">
        <v>119184</v>
      </c>
      <c r="F20" s="63">
        <f t="shared" si="0"/>
        <v>102895123</v>
      </c>
    </row>
    <row r="21" spans="1:6" x14ac:dyDescent="0.3">
      <c r="A21" s="25" t="s">
        <v>80</v>
      </c>
      <c r="B21" s="50" t="s">
        <v>81</v>
      </c>
      <c r="C21" s="46"/>
      <c r="D21" s="106"/>
      <c r="E21" s="63"/>
      <c r="F21" s="63"/>
    </row>
    <row r="22" spans="1:6" x14ac:dyDescent="0.3">
      <c r="A22" s="46" t="s">
        <v>82</v>
      </c>
      <c r="B22" s="51" t="s">
        <v>518</v>
      </c>
      <c r="C22" s="46" t="s">
        <v>15</v>
      </c>
      <c r="D22" s="106">
        <v>1336.13</v>
      </c>
      <c r="E22" s="63">
        <v>26944</v>
      </c>
      <c r="F22" s="63">
        <f t="shared" si="0"/>
        <v>36000687</v>
      </c>
    </row>
    <row r="23" spans="1:6" x14ac:dyDescent="0.3">
      <c r="A23" s="25" t="s">
        <v>84</v>
      </c>
      <c r="B23" s="50" t="s">
        <v>85</v>
      </c>
      <c r="C23" s="46"/>
      <c r="D23" s="106"/>
      <c r="E23" s="63"/>
      <c r="F23" s="63"/>
    </row>
    <row r="24" spans="1:6" x14ac:dyDescent="0.3">
      <c r="A24" s="46" t="s">
        <v>86</v>
      </c>
      <c r="B24" s="51" t="s">
        <v>387</v>
      </c>
      <c r="C24" s="46" t="s">
        <v>14</v>
      </c>
      <c r="D24" s="106">
        <v>116.63</v>
      </c>
      <c r="E24" s="63">
        <v>291257</v>
      </c>
      <c r="F24" s="63">
        <f t="shared" si="0"/>
        <v>33969304</v>
      </c>
    </row>
    <row r="25" spans="1:6" x14ac:dyDescent="0.3">
      <c r="A25" s="46" t="s">
        <v>87</v>
      </c>
      <c r="B25" s="51" t="s">
        <v>388</v>
      </c>
      <c r="C25" s="46" t="s">
        <v>14</v>
      </c>
      <c r="D25" s="106">
        <v>139.96</v>
      </c>
      <c r="E25" s="63">
        <v>240328</v>
      </c>
      <c r="F25" s="63">
        <f t="shared" si="0"/>
        <v>33636307</v>
      </c>
    </row>
    <row r="26" spans="1:6" x14ac:dyDescent="0.3">
      <c r="A26" s="46" t="s">
        <v>88</v>
      </c>
      <c r="B26" s="51" t="s">
        <v>389</v>
      </c>
      <c r="C26" s="46" t="s">
        <v>14</v>
      </c>
      <c r="D26" s="106">
        <v>293.44</v>
      </c>
      <c r="E26" s="63">
        <v>43328</v>
      </c>
      <c r="F26" s="63">
        <f t="shared" si="0"/>
        <v>12714168</v>
      </c>
    </row>
    <row r="27" spans="1:6" x14ac:dyDescent="0.3">
      <c r="A27" s="46" t="s">
        <v>89</v>
      </c>
      <c r="B27" s="51" t="s">
        <v>390</v>
      </c>
      <c r="C27" s="46" t="s">
        <v>14</v>
      </c>
      <c r="D27" s="106">
        <v>186.61</v>
      </c>
      <c r="E27" s="63">
        <v>237093</v>
      </c>
      <c r="F27" s="63">
        <f t="shared" si="0"/>
        <v>44243925</v>
      </c>
    </row>
    <row r="28" spans="1:6" x14ac:dyDescent="0.3">
      <c r="A28" s="27" t="s">
        <v>90</v>
      </c>
      <c r="B28" s="42" t="s">
        <v>91</v>
      </c>
      <c r="C28" s="34"/>
      <c r="D28" s="107"/>
      <c r="E28" s="63"/>
      <c r="F28" s="63"/>
    </row>
    <row r="29" spans="1:6" x14ac:dyDescent="0.3">
      <c r="A29" s="44" t="s">
        <v>391</v>
      </c>
      <c r="B29" s="38" t="s">
        <v>519</v>
      </c>
      <c r="C29" s="34" t="s">
        <v>14</v>
      </c>
      <c r="D29" s="35">
        <v>641.09</v>
      </c>
      <c r="E29" s="63">
        <v>181427</v>
      </c>
      <c r="F29" s="63">
        <f t="shared" si="0"/>
        <v>116311035</v>
      </c>
    </row>
    <row r="30" spans="1:6" x14ac:dyDescent="0.3">
      <c r="A30" s="27"/>
      <c r="B30" s="42" t="s">
        <v>92</v>
      </c>
      <c r="C30" s="27"/>
      <c r="D30" s="29"/>
      <c r="E30" s="63"/>
      <c r="F30" s="64">
        <f>+SUM(F18:F29)</f>
        <v>380644275</v>
      </c>
    </row>
    <row r="31" spans="1:6" x14ac:dyDescent="0.3">
      <c r="A31" s="27"/>
      <c r="B31" s="42"/>
      <c r="C31" s="27"/>
      <c r="D31" s="29"/>
      <c r="E31" s="63"/>
      <c r="F31" s="63"/>
    </row>
    <row r="32" spans="1:6" x14ac:dyDescent="0.3">
      <c r="A32" s="75">
        <v>3</v>
      </c>
      <c r="B32" s="76" t="s">
        <v>93</v>
      </c>
      <c r="C32" s="77"/>
      <c r="D32" s="80"/>
      <c r="E32" s="79"/>
      <c r="F32" s="79"/>
    </row>
    <row r="33" spans="1:6" x14ac:dyDescent="0.3">
      <c r="A33" s="28" t="s">
        <v>94</v>
      </c>
      <c r="B33" s="42" t="s">
        <v>95</v>
      </c>
      <c r="C33" s="43"/>
      <c r="D33" s="52"/>
      <c r="E33" s="63"/>
      <c r="F33" s="63"/>
    </row>
    <row r="34" spans="1:6" ht="40.799999999999997" x14ac:dyDescent="0.3">
      <c r="A34" s="28" t="s">
        <v>96</v>
      </c>
      <c r="B34" s="42" t="s">
        <v>97</v>
      </c>
      <c r="C34" s="43"/>
      <c r="D34" s="52"/>
      <c r="E34" s="63"/>
      <c r="F34" s="63"/>
    </row>
    <row r="35" spans="1:6" x14ac:dyDescent="0.3">
      <c r="A35" s="43" t="s">
        <v>98</v>
      </c>
      <c r="B35" s="53" t="s">
        <v>99</v>
      </c>
      <c r="C35" s="43" t="s">
        <v>10</v>
      </c>
      <c r="D35" s="52">
        <v>408.5</v>
      </c>
      <c r="E35" s="63">
        <v>177951</v>
      </c>
      <c r="F35" s="63">
        <f t="shared" si="0"/>
        <v>72692984</v>
      </c>
    </row>
    <row r="36" spans="1:6" x14ac:dyDescent="0.3">
      <c r="A36" s="43" t="s">
        <v>100</v>
      </c>
      <c r="B36" s="53" t="s">
        <v>101</v>
      </c>
      <c r="C36" s="43" t="s">
        <v>10</v>
      </c>
      <c r="D36" s="52">
        <v>103.8</v>
      </c>
      <c r="E36" s="63">
        <v>248782</v>
      </c>
      <c r="F36" s="63">
        <f t="shared" si="0"/>
        <v>25823572</v>
      </c>
    </row>
    <row r="37" spans="1:6" x14ac:dyDescent="0.3">
      <c r="A37" s="43" t="s">
        <v>102</v>
      </c>
      <c r="B37" s="53" t="s">
        <v>103</v>
      </c>
      <c r="C37" s="43" t="s">
        <v>10</v>
      </c>
      <c r="D37" s="52">
        <v>122.5</v>
      </c>
      <c r="E37" s="63">
        <v>365667</v>
      </c>
      <c r="F37" s="63">
        <f t="shared" si="0"/>
        <v>44794208</v>
      </c>
    </row>
    <row r="38" spans="1:6" x14ac:dyDescent="0.3">
      <c r="A38" s="44"/>
      <c r="B38" s="42" t="s">
        <v>104</v>
      </c>
      <c r="C38" s="44"/>
      <c r="D38" s="35"/>
      <c r="E38" s="63"/>
      <c r="F38" s="64">
        <f>+SUM(F35:F37)</f>
        <v>143310764</v>
      </c>
    </row>
    <row r="39" spans="1:6" x14ac:dyDescent="0.3">
      <c r="A39" s="44"/>
      <c r="B39" s="42"/>
      <c r="C39" s="44"/>
      <c r="D39" s="35"/>
      <c r="E39" s="63"/>
      <c r="F39" s="63"/>
    </row>
    <row r="40" spans="1:6" x14ac:dyDescent="0.3">
      <c r="A40" s="75">
        <v>4</v>
      </c>
      <c r="B40" s="76" t="s">
        <v>105</v>
      </c>
      <c r="C40" s="77"/>
      <c r="D40" s="80"/>
      <c r="E40" s="79"/>
      <c r="F40" s="79"/>
    </row>
    <row r="41" spans="1:6" x14ac:dyDescent="0.3">
      <c r="A41" s="28" t="s">
        <v>106</v>
      </c>
      <c r="B41" s="42" t="s">
        <v>107</v>
      </c>
      <c r="C41" s="43"/>
      <c r="D41" s="52"/>
      <c r="E41" s="63"/>
      <c r="F41" s="63"/>
    </row>
    <row r="42" spans="1:6" x14ac:dyDescent="0.3">
      <c r="A42" s="28" t="s">
        <v>108</v>
      </c>
      <c r="B42" s="42" t="s">
        <v>109</v>
      </c>
      <c r="C42" s="44"/>
      <c r="D42" s="35"/>
      <c r="E42" s="63"/>
      <c r="F42" s="63"/>
    </row>
    <row r="43" spans="1:6" ht="20.399999999999999" x14ac:dyDescent="0.3">
      <c r="A43" s="44" t="s">
        <v>110</v>
      </c>
      <c r="B43" s="53" t="s">
        <v>111</v>
      </c>
      <c r="C43" s="44" t="s">
        <v>10</v>
      </c>
      <c r="D43" s="35">
        <v>99.33</v>
      </c>
      <c r="E43" s="63">
        <v>1257421</v>
      </c>
      <c r="F43" s="63">
        <f t="shared" si="0"/>
        <v>124899628</v>
      </c>
    </row>
    <row r="44" spans="1:6" x14ac:dyDescent="0.3">
      <c r="A44" s="44" t="s">
        <v>112</v>
      </c>
      <c r="B44" s="53" t="s">
        <v>113</v>
      </c>
      <c r="C44" s="44" t="s">
        <v>114</v>
      </c>
      <c r="D44" s="35">
        <v>5296.45</v>
      </c>
      <c r="E44" s="63">
        <v>11246</v>
      </c>
      <c r="F44" s="63">
        <f t="shared" si="0"/>
        <v>59563877</v>
      </c>
    </row>
    <row r="45" spans="1:6" x14ac:dyDescent="0.3">
      <c r="A45" s="44" t="s">
        <v>115</v>
      </c>
      <c r="B45" s="53" t="s">
        <v>116</v>
      </c>
      <c r="C45" s="44" t="s">
        <v>14</v>
      </c>
      <c r="D45" s="35">
        <v>67.510000000000005</v>
      </c>
      <c r="E45" s="63">
        <v>1427436</v>
      </c>
      <c r="F45" s="63">
        <f t="shared" si="0"/>
        <v>96366204</v>
      </c>
    </row>
    <row r="46" spans="1:6" x14ac:dyDescent="0.3">
      <c r="A46" s="44" t="s">
        <v>117</v>
      </c>
      <c r="B46" s="53" t="s">
        <v>118</v>
      </c>
      <c r="C46" s="44" t="s">
        <v>14</v>
      </c>
      <c r="D46" s="35">
        <v>4.8099999999999996</v>
      </c>
      <c r="E46" s="63">
        <v>1500221</v>
      </c>
      <c r="F46" s="63">
        <f t="shared" si="0"/>
        <v>7216063</v>
      </c>
    </row>
    <row r="47" spans="1:6" x14ac:dyDescent="0.3">
      <c r="A47" s="44" t="s">
        <v>119</v>
      </c>
      <c r="B47" s="53" t="s">
        <v>120</v>
      </c>
      <c r="C47" s="44" t="s">
        <v>14</v>
      </c>
      <c r="D47" s="35">
        <v>41.38</v>
      </c>
      <c r="E47" s="63">
        <v>1427436</v>
      </c>
      <c r="F47" s="63">
        <f t="shared" si="0"/>
        <v>59067302</v>
      </c>
    </row>
    <row r="48" spans="1:6" x14ac:dyDescent="0.3">
      <c r="A48" s="44" t="s">
        <v>121</v>
      </c>
      <c r="B48" s="53" t="s">
        <v>122</v>
      </c>
      <c r="C48" s="44" t="s">
        <v>114</v>
      </c>
      <c r="D48" s="35">
        <v>8809.7000000000007</v>
      </c>
      <c r="E48" s="63">
        <v>11246</v>
      </c>
      <c r="F48" s="63">
        <f t="shared" si="0"/>
        <v>99073886</v>
      </c>
    </row>
    <row r="49" spans="1:6" x14ac:dyDescent="0.3">
      <c r="A49" s="44" t="s">
        <v>123</v>
      </c>
      <c r="B49" s="53" t="s">
        <v>124</v>
      </c>
      <c r="C49" s="44" t="s">
        <v>125</v>
      </c>
      <c r="D49" s="35">
        <v>26</v>
      </c>
      <c r="E49" s="63">
        <v>377239</v>
      </c>
      <c r="F49" s="63">
        <f t="shared" si="0"/>
        <v>9808214</v>
      </c>
    </row>
    <row r="50" spans="1:6" x14ac:dyDescent="0.3">
      <c r="A50" s="44" t="s">
        <v>126</v>
      </c>
      <c r="B50" s="53" t="s">
        <v>127</v>
      </c>
      <c r="C50" s="44" t="s">
        <v>125</v>
      </c>
      <c r="D50" s="35">
        <v>15</v>
      </c>
      <c r="E50" s="63">
        <v>781900</v>
      </c>
      <c r="F50" s="63">
        <f t="shared" si="0"/>
        <v>11728500</v>
      </c>
    </row>
    <row r="51" spans="1:6" x14ac:dyDescent="0.3">
      <c r="A51" s="44" t="s">
        <v>130</v>
      </c>
      <c r="B51" s="53" t="s">
        <v>392</v>
      </c>
      <c r="C51" s="44" t="s">
        <v>18</v>
      </c>
      <c r="D51" s="35">
        <v>21</v>
      </c>
      <c r="E51" s="63">
        <v>351297</v>
      </c>
      <c r="F51" s="63">
        <f t="shared" si="0"/>
        <v>7377237</v>
      </c>
    </row>
    <row r="52" spans="1:6" x14ac:dyDescent="0.3">
      <c r="A52" s="44" t="s">
        <v>131</v>
      </c>
      <c r="B52" s="39" t="s">
        <v>393</v>
      </c>
      <c r="C52" s="31" t="s">
        <v>18</v>
      </c>
      <c r="D52" s="32">
        <v>21</v>
      </c>
      <c r="E52" s="63">
        <v>393333</v>
      </c>
      <c r="F52" s="63">
        <f t="shared" si="0"/>
        <v>8259993</v>
      </c>
    </row>
    <row r="53" spans="1:6" x14ac:dyDescent="0.3">
      <c r="A53" s="44"/>
      <c r="B53" s="54" t="s">
        <v>168</v>
      </c>
      <c r="C53" s="31"/>
      <c r="D53" s="32"/>
      <c r="E53" s="36"/>
      <c r="F53" s="64">
        <f>+SUM(F43:F52)</f>
        <v>483360904</v>
      </c>
    </row>
    <row r="54" spans="1:6" x14ac:dyDescent="0.3">
      <c r="A54" s="44"/>
      <c r="B54" s="39"/>
      <c r="C54" s="31"/>
      <c r="D54" s="32"/>
      <c r="E54" s="36"/>
      <c r="F54" s="63"/>
    </row>
    <row r="55" spans="1:6" ht="21.6" customHeight="1" x14ac:dyDescent="0.3">
      <c r="A55" s="81"/>
      <c r="B55" s="264" t="s">
        <v>169</v>
      </c>
      <c r="C55" s="264"/>
      <c r="D55" s="264"/>
      <c r="E55" s="264"/>
      <c r="F55" s="82">
        <f>+F53+F38+F30+F14</f>
        <v>1171409717</v>
      </c>
    </row>
    <row r="56" spans="1:6" x14ac:dyDescent="0.3">
      <c r="A56" s="39"/>
      <c r="B56" s="39"/>
      <c r="C56" s="39"/>
      <c r="D56" s="55"/>
      <c r="E56" s="39"/>
      <c r="F56" s="39"/>
    </row>
    <row r="57" spans="1:6" ht="25.2" customHeight="1" x14ac:dyDescent="0.3">
      <c r="A57" s="263" t="s">
        <v>132</v>
      </c>
      <c r="B57" s="263"/>
      <c r="C57" s="263"/>
      <c r="D57" s="263"/>
      <c r="E57" s="263"/>
      <c r="F57" s="263"/>
    </row>
    <row r="58" spans="1:6" ht="23.4" customHeight="1" x14ac:dyDescent="0.3">
      <c r="A58" s="65" t="s">
        <v>3</v>
      </c>
      <c r="B58" s="66" t="s">
        <v>55</v>
      </c>
      <c r="C58" s="65" t="s">
        <v>18</v>
      </c>
      <c r="D58" s="67" t="s">
        <v>6</v>
      </c>
      <c r="E58" s="68" t="s">
        <v>56</v>
      </c>
      <c r="F58" s="68" t="s">
        <v>57</v>
      </c>
    </row>
    <row r="59" spans="1:6" x14ac:dyDescent="0.3">
      <c r="A59" s="83">
        <v>1</v>
      </c>
      <c r="B59" s="84" t="s">
        <v>58</v>
      </c>
      <c r="C59" s="85"/>
      <c r="D59" s="86"/>
      <c r="E59" s="87"/>
      <c r="F59" s="88"/>
    </row>
    <row r="60" spans="1:6" x14ac:dyDescent="0.3">
      <c r="A60" s="33" t="s">
        <v>59</v>
      </c>
      <c r="B60" s="30" t="s">
        <v>60</v>
      </c>
      <c r="C60" s="34"/>
      <c r="D60" s="35"/>
      <c r="E60" s="36"/>
      <c r="F60" s="37"/>
    </row>
    <row r="61" spans="1:6" x14ac:dyDescent="0.3">
      <c r="A61" s="34" t="s">
        <v>61</v>
      </c>
      <c r="B61" s="38" t="s">
        <v>62</v>
      </c>
      <c r="C61" s="34" t="s">
        <v>15</v>
      </c>
      <c r="D61" s="35">
        <v>120.54</v>
      </c>
      <c r="E61" s="63">
        <v>20541</v>
      </c>
      <c r="F61" s="37">
        <f>ROUND(D61*E61,0)</f>
        <v>2476012</v>
      </c>
    </row>
    <row r="62" spans="1:6" x14ac:dyDescent="0.3">
      <c r="A62" s="34" t="s">
        <v>63</v>
      </c>
      <c r="B62" s="38" t="s">
        <v>64</v>
      </c>
      <c r="C62" s="34" t="s">
        <v>10</v>
      </c>
      <c r="D62" s="35">
        <v>718.7</v>
      </c>
      <c r="E62" s="63">
        <v>16812</v>
      </c>
      <c r="F62" s="37">
        <f t="shared" ref="F62:F112" si="1">ROUND(D62*E62,0)</f>
        <v>12082784</v>
      </c>
    </row>
    <row r="63" spans="1:6" x14ac:dyDescent="0.3">
      <c r="A63" s="33" t="s">
        <v>65</v>
      </c>
      <c r="B63" s="30" t="s">
        <v>66</v>
      </c>
      <c r="C63" s="34"/>
      <c r="D63" s="35"/>
      <c r="E63" s="63"/>
      <c r="F63" s="37"/>
    </row>
    <row r="64" spans="1:6" x14ac:dyDescent="0.3">
      <c r="A64" s="34" t="s">
        <v>67</v>
      </c>
      <c r="B64" s="38" t="s">
        <v>68</v>
      </c>
      <c r="C64" s="34" t="s">
        <v>14</v>
      </c>
      <c r="D64" s="35">
        <v>92.34</v>
      </c>
      <c r="E64" s="63">
        <v>42183</v>
      </c>
      <c r="F64" s="37">
        <f t="shared" si="1"/>
        <v>3895178</v>
      </c>
    </row>
    <row r="65" spans="1:6" x14ac:dyDescent="0.3">
      <c r="A65" s="34" t="s">
        <v>69</v>
      </c>
      <c r="B65" s="38" t="s">
        <v>517</v>
      </c>
      <c r="C65" s="34" t="s">
        <v>14</v>
      </c>
      <c r="D65" s="35">
        <v>429.36</v>
      </c>
      <c r="E65" s="63">
        <v>579399</v>
      </c>
      <c r="F65" s="37">
        <f t="shared" si="1"/>
        <v>248770755</v>
      </c>
    </row>
    <row r="66" spans="1:6" x14ac:dyDescent="0.3">
      <c r="A66" s="34" t="s">
        <v>70</v>
      </c>
      <c r="B66" s="38" t="s">
        <v>405</v>
      </c>
      <c r="C66" s="34" t="s">
        <v>10</v>
      </c>
      <c r="D66" s="35">
        <v>1642.2</v>
      </c>
      <c r="E66" s="63">
        <v>24108</v>
      </c>
      <c r="F66" s="37">
        <f t="shared" si="1"/>
        <v>39590158</v>
      </c>
    </row>
    <row r="67" spans="1:6" x14ac:dyDescent="0.3">
      <c r="A67" s="34"/>
      <c r="B67" s="54" t="s">
        <v>170</v>
      </c>
      <c r="C67" s="39"/>
      <c r="D67" s="35"/>
      <c r="E67" s="62"/>
      <c r="F67" s="40">
        <f>+SUM(F61:F66)</f>
        <v>306814887</v>
      </c>
    </row>
    <row r="68" spans="1:6" x14ac:dyDescent="0.3">
      <c r="A68" s="33"/>
      <c r="B68" s="30"/>
      <c r="C68" s="33"/>
      <c r="D68" s="41"/>
      <c r="E68" s="62"/>
      <c r="F68" s="37"/>
    </row>
    <row r="69" spans="1:6" x14ac:dyDescent="0.3">
      <c r="A69" s="81">
        <v>2</v>
      </c>
      <c r="B69" s="89" t="s">
        <v>74</v>
      </c>
      <c r="C69" s="90"/>
      <c r="D69" s="91"/>
      <c r="E69" s="92"/>
      <c r="F69" s="93"/>
    </row>
    <row r="70" spans="1:6" x14ac:dyDescent="0.3">
      <c r="A70" s="27" t="s">
        <v>75</v>
      </c>
      <c r="B70" s="42" t="s">
        <v>76</v>
      </c>
      <c r="C70" s="44"/>
      <c r="D70" s="45"/>
      <c r="E70" s="62"/>
      <c r="F70" s="37"/>
    </row>
    <row r="71" spans="1:6" x14ac:dyDescent="0.3">
      <c r="A71" s="46" t="s">
        <v>77</v>
      </c>
      <c r="B71" s="47" t="s">
        <v>406</v>
      </c>
      <c r="C71" s="46" t="s">
        <v>14</v>
      </c>
      <c r="D71" s="48">
        <v>88.54</v>
      </c>
      <c r="E71" s="63">
        <v>115175</v>
      </c>
      <c r="F71" s="37">
        <f t="shared" si="1"/>
        <v>10197595</v>
      </c>
    </row>
    <row r="72" spans="1:6" x14ac:dyDescent="0.3">
      <c r="A72" s="46" t="s">
        <v>78</v>
      </c>
      <c r="B72" s="47" t="s">
        <v>407</v>
      </c>
      <c r="C72" s="46" t="s">
        <v>14</v>
      </c>
      <c r="D72" s="106">
        <v>1188.73</v>
      </c>
      <c r="E72" s="63">
        <v>29466</v>
      </c>
      <c r="F72" s="37">
        <f t="shared" si="1"/>
        <v>35027118</v>
      </c>
    </row>
    <row r="73" spans="1:6" x14ac:dyDescent="0.3">
      <c r="A73" s="46" t="s">
        <v>79</v>
      </c>
      <c r="B73" s="49" t="s">
        <v>408</v>
      </c>
      <c r="C73" s="46" t="s">
        <v>14</v>
      </c>
      <c r="D73" s="106">
        <v>6</v>
      </c>
      <c r="E73" s="63">
        <v>116395</v>
      </c>
      <c r="F73" s="37">
        <f t="shared" si="1"/>
        <v>698370</v>
      </c>
    </row>
    <row r="74" spans="1:6" x14ac:dyDescent="0.3">
      <c r="A74" s="25" t="s">
        <v>80</v>
      </c>
      <c r="B74" s="50" t="s">
        <v>81</v>
      </c>
      <c r="C74" s="46"/>
      <c r="D74" s="106"/>
      <c r="E74" s="63"/>
      <c r="F74" s="37"/>
    </row>
    <row r="75" spans="1:6" x14ac:dyDescent="0.3">
      <c r="A75" s="46" t="s">
        <v>82</v>
      </c>
      <c r="B75" s="51" t="s">
        <v>410</v>
      </c>
      <c r="C75" s="46" t="s">
        <v>15</v>
      </c>
      <c r="D75" s="106">
        <v>1164.18</v>
      </c>
      <c r="E75" s="63">
        <v>25292</v>
      </c>
      <c r="F75" s="37">
        <f t="shared" si="1"/>
        <v>29444441</v>
      </c>
    </row>
    <row r="76" spans="1:6" x14ac:dyDescent="0.3">
      <c r="A76" s="46" t="s">
        <v>83</v>
      </c>
      <c r="B76" s="51" t="s">
        <v>411</v>
      </c>
      <c r="C76" s="46" t="s">
        <v>15</v>
      </c>
      <c r="D76" s="106">
        <v>1967.91</v>
      </c>
      <c r="E76" s="63">
        <v>115584</v>
      </c>
      <c r="F76" s="37">
        <f t="shared" si="1"/>
        <v>227458909</v>
      </c>
    </row>
    <row r="77" spans="1:6" x14ac:dyDescent="0.3">
      <c r="A77" s="25" t="s">
        <v>84</v>
      </c>
      <c r="B77" s="50" t="s">
        <v>85</v>
      </c>
      <c r="C77" s="46"/>
      <c r="D77" s="106"/>
      <c r="E77" s="63"/>
      <c r="F77" s="37"/>
    </row>
    <row r="78" spans="1:6" x14ac:dyDescent="0.3">
      <c r="A78" s="46" t="s">
        <v>86</v>
      </c>
      <c r="B78" s="51" t="s">
        <v>390</v>
      </c>
      <c r="C78" s="46" t="s">
        <v>14</v>
      </c>
      <c r="D78" s="106">
        <v>9.1199999999999992</v>
      </c>
      <c r="E78" s="63">
        <v>237093</v>
      </c>
      <c r="F78" s="37">
        <f t="shared" si="1"/>
        <v>2162288</v>
      </c>
    </row>
    <row r="79" spans="1:6" x14ac:dyDescent="0.3">
      <c r="A79" s="46" t="s">
        <v>87</v>
      </c>
      <c r="B79" s="51" t="s">
        <v>388</v>
      </c>
      <c r="C79" s="46" t="s">
        <v>14</v>
      </c>
      <c r="D79" s="106">
        <v>126.84</v>
      </c>
      <c r="E79" s="63">
        <v>240328</v>
      </c>
      <c r="F79" s="37">
        <f t="shared" si="1"/>
        <v>30483204</v>
      </c>
    </row>
    <row r="80" spans="1:6" x14ac:dyDescent="0.3">
      <c r="A80" s="46" t="s">
        <v>88</v>
      </c>
      <c r="B80" s="51" t="s">
        <v>389</v>
      </c>
      <c r="C80" s="46" t="s">
        <v>14</v>
      </c>
      <c r="D80" s="106">
        <v>1044.79</v>
      </c>
      <c r="E80" s="63">
        <v>43328</v>
      </c>
      <c r="F80" s="37">
        <f t="shared" si="1"/>
        <v>45268661</v>
      </c>
    </row>
    <row r="81" spans="1:6" x14ac:dyDescent="0.3">
      <c r="A81" s="46" t="s">
        <v>89</v>
      </c>
      <c r="B81" s="51" t="s">
        <v>387</v>
      </c>
      <c r="C81" s="46" t="s">
        <v>14</v>
      </c>
      <c r="D81" s="106">
        <v>5.7</v>
      </c>
      <c r="E81" s="63">
        <v>289020</v>
      </c>
      <c r="F81" s="37">
        <f t="shared" si="1"/>
        <v>1647414</v>
      </c>
    </row>
    <row r="82" spans="1:6" x14ac:dyDescent="0.3">
      <c r="A82" s="27" t="s">
        <v>90</v>
      </c>
      <c r="B82" s="42" t="s">
        <v>91</v>
      </c>
      <c r="C82" s="34"/>
      <c r="D82" s="107"/>
      <c r="E82" s="63"/>
      <c r="F82" s="37"/>
    </row>
    <row r="83" spans="1:6" x14ac:dyDescent="0.3">
      <c r="A83" s="44" t="s">
        <v>133</v>
      </c>
      <c r="B83" s="38" t="s">
        <v>519</v>
      </c>
      <c r="C83" s="34" t="s">
        <v>14</v>
      </c>
      <c r="D83" s="35">
        <v>739.24</v>
      </c>
      <c r="E83" s="63">
        <v>181427</v>
      </c>
      <c r="F83" s="37">
        <f t="shared" si="1"/>
        <v>134118095</v>
      </c>
    </row>
    <row r="84" spans="1:6" x14ac:dyDescent="0.3">
      <c r="A84" s="44"/>
      <c r="B84" s="30" t="s">
        <v>92</v>
      </c>
      <c r="C84" s="34"/>
      <c r="D84" s="35"/>
      <c r="E84" s="63"/>
      <c r="F84" s="40">
        <f>+SUM(F71:F83)</f>
        <v>516506095</v>
      </c>
    </row>
    <row r="85" spans="1:6" x14ac:dyDescent="0.3">
      <c r="A85" s="27"/>
      <c r="B85" s="42"/>
      <c r="C85" s="27"/>
      <c r="D85" s="29"/>
      <c r="E85" s="63"/>
      <c r="F85" s="37"/>
    </row>
    <row r="86" spans="1:6" x14ac:dyDescent="0.3">
      <c r="A86" s="81">
        <v>3</v>
      </c>
      <c r="B86" s="89" t="s">
        <v>93</v>
      </c>
      <c r="C86" s="90"/>
      <c r="D86" s="94"/>
      <c r="E86" s="95"/>
      <c r="F86" s="93"/>
    </row>
    <row r="87" spans="1:6" x14ac:dyDescent="0.3">
      <c r="A87" s="28" t="s">
        <v>94</v>
      </c>
      <c r="B87" s="42" t="s">
        <v>95</v>
      </c>
      <c r="C87" s="43"/>
      <c r="D87" s="52"/>
      <c r="E87" s="63"/>
      <c r="F87" s="37"/>
    </row>
    <row r="88" spans="1:6" x14ac:dyDescent="0.3">
      <c r="A88" s="43" t="s">
        <v>98</v>
      </c>
      <c r="B88" s="53" t="s">
        <v>134</v>
      </c>
      <c r="C88" s="43" t="s">
        <v>10</v>
      </c>
      <c r="D88" s="52">
        <v>57</v>
      </c>
      <c r="E88" s="63">
        <v>93287</v>
      </c>
      <c r="F88" s="37">
        <f t="shared" si="1"/>
        <v>5317359</v>
      </c>
    </row>
    <row r="89" spans="1:6" x14ac:dyDescent="0.3">
      <c r="A89" s="43" t="s">
        <v>100</v>
      </c>
      <c r="B89" s="53" t="s">
        <v>135</v>
      </c>
      <c r="C89" s="43" t="s">
        <v>10</v>
      </c>
      <c r="D89" s="52">
        <v>386.7</v>
      </c>
      <c r="E89" s="63">
        <v>130582</v>
      </c>
      <c r="F89" s="37">
        <f t="shared" si="1"/>
        <v>50496059</v>
      </c>
    </row>
    <row r="90" spans="1:6" x14ac:dyDescent="0.3">
      <c r="A90" s="43" t="s">
        <v>102</v>
      </c>
      <c r="B90" s="53" t="s">
        <v>136</v>
      </c>
      <c r="C90" s="43" t="s">
        <v>10</v>
      </c>
      <c r="D90" s="52">
        <v>19.8</v>
      </c>
      <c r="E90" s="63">
        <v>185221</v>
      </c>
      <c r="F90" s="37">
        <f t="shared" si="1"/>
        <v>3667376</v>
      </c>
    </row>
    <row r="91" spans="1:6" x14ac:dyDescent="0.3">
      <c r="A91" s="43" t="s">
        <v>137</v>
      </c>
      <c r="B91" s="53" t="s">
        <v>138</v>
      </c>
      <c r="C91" s="43" t="s">
        <v>10</v>
      </c>
      <c r="D91" s="52">
        <v>247.2</v>
      </c>
      <c r="E91" s="63">
        <v>257800</v>
      </c>
      <c r="F91" s="37">
        <f t="shared" si="1"/>
        <v>63728160</v>
      </c>
    </row>
    <row r="92" spans="1:6" x14ac:dyDescent="0.3">
      <c r="A92" s="43" t="s">
        <v>139</v>
      </c>
      <c r="B92" s="53" t="s">
        <v>140</v>
      </c>
      <c r="C92" s="43" t="s">
        <v>125</v>
      </c>
      <c r="D92" s="52">
        <v>4</v>
      </c>
      <c r="E92" s="63">
        <v>374287</v>
      </c>
      <c r="F92" s="37">
        <f t="shared" si="1"/>
        <v>1497148</v>
      </c>
    </row>
    <row r="93" spans="1:6" x14ac:dyDescent="0.3">
      <c r="A93" s="43" t="s">
        <v>141</v>
      </c>
      <c r="B93" s="53" t="s">
        <v>142</v>
      </c>
      <c r="C93" s="43" t="s">
        <v>125</v>
      </c>
      <c r="D93" s="52">
        <v>4</v>
      </c>
      <c r="E93" s="63">
        <v>717273</v>
      </c>
      <c r="F93" s="37">
        <f t="shared" si="1"/>
        <v>2869092</v>
      </c>
    </row>
    <row r="94" spans="1:6" x14ac:dyDescent="0.3">
      <c r="A94" s="43" t="s">
        <v>143</v>
      </c>
      <c r="B94" s="56" t="s">
        <v>144</v>
      </c>
      <c r="C94" s="44" t="s">
        <v>18</v>
      </c>
      <c r="D94" s="35">
        <v>26</v>
      </c>
      <c r="E94" s="63">
        <v>389254</v>
      </c>
      <c r="F94" s="37">
        <f t="shared" si="1"/>
        <v>10120604</v>
      </c>
    </row>
    <row r="95" spans="1:6" x14ac:dyDescent="0.3">
      <c r="A95" s="28"/>
      <c r="B95" s="42" t="s">
        <v>171</v>
      </c>
      <c r="C95" s="43"/>
      <c r="D95" s="52"/>
      <c r="E95" s="63"/>
      <c r="F95" s="40">
        <f>+SUM(F88:F94)</f>
        <v>137695798</v>
      </c>
    </row>
    <row r="96" spans="1:6" x14ac:dyDescent="0.3">
      <c r="A96" s="28"/>
      <c r="B96" s="42"/>
      <c r="C96" s="43"/>
      <c r="D96" s="52"/>
      <c r="E96" s="63"/>
      <c r="F96" s="37"/>
    </row>
    <row r="97" spans="1:6" x14ac:dyDescent="0.3">
      <c r="A97" s="81">
        <v>4</v>
      </c>
      <c r="B97" s="89" t="s">
        <v>145</v>
      </c>
      <c r="C97" s="90"/>
      <c r="D97" s="94"/>
      <c r="E97" s="95"/>
      <c r="F97" s="93"/>
    </row>
    <row r="98" spans="1:6" x14ac:dyDescent="0.3">
      <c r="A98" s="44" t="s">
        <v>110</v>
      </c>
      <c r="B98" s="53" t="s">
        <v>146</v>
      </c>
      <c r="C98" s="44" t="s">
        <v>15</v>
      </c>
      <c r="D98" s="35">
        <v>20.010000000000002</v>
      </c>
      <c r="E98" s="63">
        <v>103227</v>
      </c>
      <c r="F98" s="37">
        <f t="shared" si="1"/>
        <v>2065572</v>
      </c>
    </row>
    <row r="99" spans="1:6" ht="20.399999999999999" x14ac:dyDescent="0.3">
      <c r="A99" s="44" t="s">
        <v>112</v>
      </c>
      <c r="B99" s="53" t="s">
        <v>147</v>
      </c>
      <c r="C99" s="44" t="s">
        <v>10</v>
      </c>
      <c r="D99" s="35">
        <v>100</v>
      </c>
      <c r="E99" s="63">
        <v>1257421</v>
      </c>
      <c r="F99" s="37">
        <f t="shared" si="1"/>
        <v>125742100</v>
      </c>
    </row>
    <row r="100" spans="1:6" ht="20.399999999999999" x14ac:dyDescent="0.3">
      <c r="A100" s="44" t="s">
        <v>115</v>
      </c>
      <c r="B100" s="53" t="s">
        <v>148</v>
      </c>
      <c r="C100" s="44" t="s">
        <v>10</v>
      </c>
      <c r="D100" s="35">
        <v>83.7</v>
      </c>
      <c r="E100" s="63">
        <v>1748173</v>
      </c>
      <c r="F100" s="37">
        <f t="shared" si="1"/>
        <v>146322080</v>
      </c>
    </row>
    <row r="101" spans="1:6" x14ac:dyDescent="0.3">
      <c r="A101" s="44" t="s">
        <v>117</v>
      </c>
      <c r="B101" s="53" t="s">
        <v>113</v>
      </c>
      <c r="C101" s="44" t="s">
        <v>114</v>
      </c>
      <c r="D101" s="35">
        <v>5000</v>
      </c>
      <c r="E101" s="63">
        <v>11246</v>
      </c>
      <c r="F101" s="37">
        <f t="shared" si="1"/>
        <v>56230000</v>
      </c>
    </row>
    <row r="102" spans="1:6" x14ac:dyDescent="0.3">
      <c r="A102" s="44" t="s">
        <v>119</v>
      </c>
      <c r="B102" s="53" t="s">
        <v>149</v>
      </c>
      <c r="C102" s="44" t="s">
        <v>14</v>
      </c>
      <c r="D102" s="35">
        <v>7.2</v>
      </c>
      <c r="E102" s="63">
        <v>1427436</v>
      </c>
      <c r="F102" s="37">
        <f t="shared" si="1"/>
        <v>10277539</v>
      </c>
    </row>
    <row r="103" spans="1:6" x14ac:dyDescent="0.3">
      <c r="A103" s="44" t="s">
        <v>121</v>
      </c>
      <c r="B103" s="53" t="s">
        <v>394</v>
      </c>
      <c r="C103" s="44" t="s">
        <v>14</v>
      </c>
      <c r="D103" s="35">
        <v>5.12</v>
      </c>
      <c r="E103" s="63">
        <v>1500221</v>
      </c>
      <c r="F103" s="37">
        <f t="shared" si="1"/>
        <v>7681132</v>
      </c>
    </row>
    <row r="104" spans="1:6" x14ac:dyDescent="0.3">
      <c r="A104" s="44" t="s">
        <v>123</v>
      </c>
      <c r="B104" s="53" t="s">
        <v>150</v>
      </c>
      <c r="C104" s="44" t="s">
        <v>14</v>
      </c>
      <c r="D104" s="35">
        <v>5.74</v>
      </c>
      <c r="E104" s="63">
        <v>1500221</v>
      </c>
      <c r="F104" s="37">
        <f t="shared" si="1"/>
        <v>8611269</v>
      </c>
    </row>
    <row r="105" spans="1:6" x14ac:dyDescent="0.3">
      <c r="A105" s="44" t="s">
        <v>126</v>
      </c>
      <c r="B105" s="53" t="s">
        <v>151</v>
      </c>
      <c r="C105" s="44" t="s">
        <v>14</v>
      </c>
      <c r="D105" s="35">
        <v>4</v>
      </c>
      <c r="E105" s="63">
        <v>985955</v>
      </c>
      <c r="F105" s="37">
        <f t="shared" si="1"/>
        <v>3943820</v>
      </c>
    </row>
    <row r="106" spans="1:6" x14ac:dyDescent="0.3">
      <c r="A106" s="44" t="s">
        <v>128</v>
      </c>
      <c r="B106" s="53" t="s">
        <v>152</v>
      </c>
      <c r="C106" s="44" t="s">
        <v>14</v>
      </c>
      <c r="D106" s="35">
        <v>32.270000000000003</v>
      </c>
      <c r="E106" s="63">
        <v>1427436</v>
      </c>
      <c r="F106" s="37">
        <f t="shared" si="1"/>
        <v>46063360</v>
      </c>
    </row>
    <row r="107" spans="1:6" ht="20.399999999999999" x14ac:dyDescent="0.3">
      <c r="A107" s="44" t="s">
        <v>130</v>
      </c>
      <c r="B107" s="53" t="s">
        <v>153</v>
      </c>
      <c r="C107" s="44" t="s">
        <v>125</v>
      </c>
      <c r="D107" s="35">
        <v>26</v>
      </c>
      <c r="E107" s="63">
        <v>306612</v>
      </c>
      <c r="F107" s="37">
        <f t="shared" si="1"/>
        <v>7971912</v>
      </c>
    </row>
    <row r="108" spans="1:6" x14ac:dyDescent="0.3">
      <c r="A108" s="44" t="s">
        <v>131</v>
      </c>
      <c r="B108" s="53" t="s">
        <v>127</v>
      </c>
      <c r="C108" s="44" t="s">
        <v>125</v>
      </c>
      <c r="D108" s="35">
        <v>24</v>
      </c>
      <c r="E108" s="63">
        <v>781900</v>
      </c>
      <c r="F108" s="37">
        <f t="shared" si="1"/>
        <v>18765600</v>
      </c>
    </row>
    <row r="109" spans="1:6" x14ac:dyDescent="0.3">
      <c r="A109" s="44" t="s">
        <v>154</v>
      </c>
      <c r="B109" s="53" t="s">
        <v>155</v>
      </c>
      <c r="C109" s="44" t="s">
        <v>14</v>
      </c>
      <c r="D109" s="35">
        <v>2.6</v>
      </c>
      <c r="E109" s="63">
        <v>573450</v>
      </c>
      <c r="F109" s="37">
        <f t="shared" si="1"/>
        <v>1490970</v>
      </c>
    </row>
    <row r="110" spans="1:6" x14ac:dyDescent="0.3">
      <c r="A110" s="44" t="s">
        <v>156</v>
      </c>
      <c r="B110" s="39" t="s">
        <v>129</v>
      </c>
      <c r="C110" s="44" t="s">
        <v>15</v>
      </c>
      <c r="D110" s="35">
        <v>2</v>
      </c>
      <c r="E110" s="63">
        <v>16992</v>
      </c>
      <c r="F110" s="37">
        <f t="shared" si="1"/>
        <v>33984</v>
      </c>
    </row>
    <row r="111" spans="1:6" x14ac:dyDescent="0.3">
      <c r="A111" s="44" t="s">
        <v>157</v>
      </c>
      <c r="B111" s="39" t="s">
        <v>158</v>
      </c>
      <c r="C111" s="44" t="s">
        <v>15</v>
      </c>
      <c r="D111" s="35">
        <v>28.73</v>
      </c>
      <c r="E111" s="63">
        <v>8376</v>
      </c>
      <c r="F111" s="37">
        <f t="shared" si="1"/>
        <v>240642</v>
      </c>
    </row>
    <row r="112" spans="1:6" x14ac:dyDescent="0.3">
      <c r="A112" s="44" t="s">
        <v>159</v>
      </c>
      <c r="B112" s="53" t="s">
        <v>160</v>
      </c>
      <c r="C112" s="44" t="s">
        <v>15</v>
      </c>
      <c r="D112" s="35">
        <v>20.010000000000002</v>
      </c>
      <c r="E112" s="63">
        <v>47171</v>
      </c>
      <c r="F112" s="37">
        <f t="shared" si="1"/>
        <v>943892</v>
      </c>
    </row>
    <row r="113" spans="1:7" x14ac:dyDescent="0.3">
      <c r="A113" s="44"/>
      <c r="B113" s="42" t="s">
        <v>172</v>
      </c>
      <c r="C113" s="44"/>
      <c r="D113" s="35"/>
      <c r="E113" s="36"/>
      <c r="F113" s="40">
        <f>+SUM(F98:F112)</f>
        <v>436383872</v>
      </c>
    </row>
    <row r="114" spans="1:7" x14ac:dyDescent="0.3">
      <c r="A114" s="44"/>
      <c r="B114" s="42"/>
      <c r="C114" s="44"/>
      <c r="D114" s="35"/>
      <c r="E114" s="36"/>
      <c r="F114" s="37"/>
    </row>
    <row r="115" spans="1:7" x14ac:dyDescent="0.3">
      <c r="A115" s="81">
        <v>5</v>
      </c>
      <c r="B115" s="89" t="s">
        <v>395</v>
      </c>
      <c r="C115" s="90"/>
      <c r="D115" s="94"/>
      <c r="E115" s="95"/>
      <c r="F115" s="93"/>
    </row>
    <row r="116" spans="1:7" x14ac:dyDescent="0.3">
      <c r="A116" s="44">
        <v>5.0999999999999996</v>
      </c>
      <c r="B116" s="53" t="s">
        <v>396</v>
      </c>
      <c r="C116" s="44" t="s">
        <v>15</v>
      </c>
      <c r="D116" s="35">
        <v>50</v>
      </c>
      <c r="E116" s="36">
        <v>70340</v>
      </c>
      <c r="F116" s="37">
        <f>ROUND(D116*E116,0)</f>
        <v>3517000</v>
      </c>
    </row>
    <row r="117" spans="1:7" x14ac:dyDescent="0.3">
      <c r="A117" s="44"/>
      <c r="B117" s="42" t="s">
        <v>397</v>
      </c>
      <c r="C117" s="44"/>
      <c r="D117" s="35"/>
      <c r="E117" s="36"/>
      <c r="F117" s="40">
        <f>+F116</f>
        <v>3517000</v>
      </c>
    </row>
    <row r="118" spans="1:7" x14ac:dyDescent="0.3">
      <c r="A118" s="44"/>
      <c r="B118" s="42"/>
      <c r="C118" s="44"/>
      <c r="D118" s="35"/>
      <c r="E118" s="36"/>
      <c r="F118" s="37"/>
    </row>
    <row r="119" spans="1:7" ht="23.4" customHeight="1" x14ac:dyDescent="0.3">
      <c r="A119" s="96"/>
      <c r="B119" s="264" t="s">
        <v>161</v>
      </c>
      <c r="C119" s="264"/>
      <c r="D119" s="264"/>
      <c r="E119" s="264"/>
      <c r="F119" s="97">
        <f>+F67+F84+F95+F113+F117</f>
        <v>1400917652</v>
      </c>
    </row>
    <row r="120" spans="1:7" x14ac:dyDescent="0.3">
      <c r="A120" s="39"/>
      <c r="B120" s="39"/>
      <c r="C120" s="39"/>
      <c r="D120" s="55"/>
      <c r="E120" s="39"/>
      <c r="F120" s="39"/>
    </row>
    <row r="121" spans="1:7" ht="12" customHeight="1" x14ac:dyDescent="0.3">
      <c r="A121" s="39"/>
      <c r="B121" s="269" t="s">
        <v>162</v>
      </c>
      <c r="C121" s="270"/>
      <c r="D121" s="270"/>
      <c r="E121" s="271"/>
      <c r="F121" s="57">
        <f>+F55+F119</f>
        <v>2572327369</v>
      </c>
    </row>
    <row r="122" spans="1:7" ht="12" customHeight="1" x14ac:dyDescent="0.3">
      <c r="A122" s="39"/>
      <c r="B122" s="266" t="s">
        <v>38</v>
      </c>
      <c r="C122" s="267"/>
      <c r="D122" s="267"/>
      <c r="E122" s="268"/>
      <c r="F122" s="57">
        <v>135147888</v>
      </c>
    </row>
    <row r="123" spans="1:7" ht="12" customHeight="1" x14ac:dyDescent="0.3">
      <c r="A123" s="39"/>
      <c r="B123" s="266" t="s">
        <v>163</v>
      </c>
      <c r="C123" s="267"/>
      <c r="D123" s="267"/>
      <c r="E123" s="268"/>
      <c r="F123" s="59">
        <v>50909924</v>
      </c>
    </row>
    <row r="124" spans="1:7" ht="12" customHeight="1" x14ac:dyDescent="0.3">
      <c r="A124" s="39"/>
      <c r="B124" s="266" t="s">
        <v>164</v>
      </c>
      <c r="C124" s="267"/>
      <c r="D124" s="267"/>
      <c r="E124" s="268"/>
      <c r="F124" s="59">
        <v>61225563</v>
      </c>
    </row>
    <row r="125" spans="1:7" ht="12" customHeight="1" x14ac:dyDescent="0.3">
      <c r="A125" s="39"/>
      <c r="B125" s="266" t="s">
        <v>165</v>
      </c>
      <c r="C125" s="267"/>
      <c r="D125" s="267"/>
      <c r="E125" s="268"/>
      <c r="F125" s="59">
        <v>48311005</v>
      </c>
    </row>
    <row r="126" spans="1:7" ht="12" customHeight="1" x14ac:dyDescent="0.3">
      <c r="A126" s="39"/>
      <c r="B126" s="266" t="s">
        <v>166</v>
      </c>
      <c r="C126" s="267"/>
      <c r="D126" s="267"/>
      <c r="E126" s="268"/>
      <c r="F126" s="59">
        <v>47444808</v>
      </c>
    </row>
    <row r="127" spans="1:7" ht="14.4" customHeight="1" x14ac:dyDescent="0.3">
      <c r="A127" s="39"/>
      <c r="B127" s="266" t="s">
        <v>167</v>
      </c>
      <c r="C127" s="267"/>
      <c r="D127" s="267"/>
      <c r="E127" s="268"/>
      <c r="F127" s="60">
        <f>ROUND(SUM(F123:F126),0)</f>
        <v>207891300</v>
      </c>
      <c r="G127" s="256"/>
    </row>
    <row r="128" spans="1:7" ht="14.4" customHeight="1" x14ac:dyDescent="0.3">
      <c r="A128" s="39"/>
      <c r="B128" s="266" t="s">
        <v>520</v>
      </c>
      <c r="C128" s="267"/>
      <c r="D128" s="267"/>
      <c r="E128" s="268"/>
      <c r="F128" s="57">
        <f>+F121+F127</f>
        <v>2780218669</v>
      </c>
      <c r="G128" s="256"/>
    </row>
    <row r="129" spans="1:21" x14ac:dyDescent="0.3">
      <c r="A129" s="39"/>
      <c r="B129" s="54"/>
      <c r="C129" s="54"/>
      <c r="D129" s="58"/>
      <c r="E129" s="54"/>
      <c r="F129" s="60"/>
    </row>
    <row r="130" spans="1:21" ht="27.6" customHeight="1" x14ac:dyDescent="0.3">
      <c r="A130" s="272" t="s">
        <v>173</v>
      </c>
      <c r="B130" s="273"/>
      <c r="C130" s="273"/>
      <c r="D130" s="273"/>
      <c r="E130" s="274"/>
      <c r="F130" s="98">
        <f>+F122+F128</f>
        <v>2915366557</v>
      </c>
    </row>
    <row r="132" spans="1:21" s="5" customFormat="1" ht="14.4" customHeight="1" x14ac:dyDescent="0.2">
      <c r="A132" s="280" t="s">
        <v>174</v>
      </c>
      <c r="B132" s="280"/>
      <c r="C132" s="280"/>
      <c r="D132" s="280"/>
      <c r="E132" s="280"/>
      <c r="F132" s="280"/>
      <c r="G132" s="4"/>
      <c r="H132" s="4"/>
      <c r="I132" s="108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</row>
    <row r="133" spans="1:21" s="5" customFormat="1" ht="14.4" customHeight="1" x14ac:dyDescent="0.2">
      <c r="A133" s="275" t="s">
        <v>48</v>
      </c>
      <c r="B133" s="275"/>
      <c r="C133" s="275"/>
      <c r="D133" s="275"/>
      <c r="E133" s="275"/>
      <c r="F133" s="23">
        <v>0.33879999999999999</v>
      </c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</row>
    <row r="134" spans="1:21" s="5" customFormat="1" ht="14.4" customHeight="1" x14ac:dyDescent="0.2">
      <c r="A134" s="275" t="s">
        <v>49</v>
      </c>
      <c r="B134" s="275"/>
      <c r="C134" s="275"/>
      <c r="D134" s="275"/>
      <c r="E134" s="275"/>
      <c r="F134" s="23">
        <v>0.01</v>
      </c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</row>
    <row r="135" spans="1:21" s="5" customFormat="1" ht="14.4" customHeight="1" x14ac:dyDescent="0.2">
      <c r="A135" s="275" t="s">
        <v>50</v>
      </c>
      <c r="B135" s="275"/>
      <c r="C135" s="275"/>
      <c r="D135" s="275"/>
      <c r="E135" s="275"/>
      <c r="F135" s="23">
        <v>0.05</v>
      </c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</row>
    <row r="136" spans="1:21" s="5" customFormat="1" ht="14.4" customHeight="1" x14ac:dyDescent="0.2">
      <c r="A136" s="265" t="s">
        <v>51</v>
      </c>
      <c r="B136" s="265"/>
      <c r="C136" s="265"/>
      <c r="D136" s="265"/>
      <c r="E136" s="265"/>
      <c r="F136" s="24">
        <f>+F133+F134+F135</f>
        <v>0.39879999999999999</v>
      </c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</row>
    <row r="137" spans="1:21" s="5" customFormat="1" ht="11.4" x14ac:dyDescent="0.2">
      <c r="A137" s="19"/>
      <c r="B137" s="20"/>
      <c r="C137" s="20"/>
      <c r="D137" s="21"/>
      <c r="E137" s="14"/>
      <c r="F137" s="20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</row>
    <row r="138" spans="1:21" customFormat="1" ht="14.4" customHeight="1" x14ac:dyDescent="0.3">
      <c r="A138" s="279" t="s">
        <v>175</v>
      </c>
      <c r="B138" s="279"/>
      <c r="C138" s="279"/>
      <c r="D138" s="279"/>
      <c r="E138" s="279"/>
      <c r="F138" s="279"/>
      <c r="G138" s="22"/>
      <c r="H138" s="22"/>
      <c r="I138" s="22"/>
      <c r="J138" s="22"/>
    </row>
    <row r="139" spans="1:21" customFormat="1" ht="33.6" customHeight="1" x14ac:dyDescent="0.3">
      <c r="A139" s="279" t="s">
        <v>44</v>
      </c>
      <c r="B139" s="279"/>
      <c r="C139" s="279"/>
      <c r="D139" s="279"/>
      <c r="E139" s="279"/>
      <c r="F139" s="279"/>
      <c r="G139" s="22"/>
      <c r="H139" s="22"/>
      <c r="I139" s="22"/>
      <c r="J139" s="22"/>
    </row>
    <row r="140" spans="1:21" customFormat="1" ht="14.4" customHeight="1" x14ac:dyDescent="0.3">
      <c r="A140" s="279" t="s">
        <v>45</v>
      </c>
      <c r="B140" s="279"/>
      <c r="C140" s="279"/>
      <c r="D140" s="279"/>
      <c r="E140" s="279"/>
      <c r="F140" s="279"/>
      <c r="G140" s="22"/>
      <c r="H140" s="22"/>
      <c r="I140" s="22"/>
      <c r="J140" s="22"/>
    </row>
    <row r="141" spans="1:21" customFormat="1" ht="14.4" customHeight="1" x14ac:dyDescent="0.3">
      <c r="A141" s="276" t="s">
        <v>521</v>
      </c>
      <c r="B141" s="277"/>
      <c r="C141" s="277"/>
      <c r="D141" s="277"/>
      <c r="E141" s="277"/>
      <c r="F141" s="278"/>
      <c r="G141" s="22"/>
      <c r="H141" s="257"/>
    </row>
  </sheetData>
  <mergeCells count="24">
    <mergeCell ref="A141:F141"/>
    <mergeCell ref="A140:F140"/>
    <mergeCell ref="A138:F138"/>
    <mergeCell ref="A139:F139"/>
    <mergeCell ref="A2:F2"/>
    <mergeCell ref="B119:E119"/>
    <mergeCell ref="A132:F132"/>
    <mergeCell ref="B128:E128"/>
    <mergeCell ref="A1:F1"/>
    <mergeCell ref="A3:F3"/>
    <mergeCell ref="B55:E55"/>
    <mergeCell ref="A57:F57"/>
    <mergeCell ref="A136:E136"/>
    <mergeCell ref="B125:E125"/>
    <mergeCell ref="B126:E126"/>
    <mergeCell ref="B121:E121"/>
    <mergeCell ref="B122:E122"/>
    <mergeCell ref="B123:E123"/>
    <mergeCell ref="B124:E124"/>
    <mergeCell ref="A130:E130"/>
    <mergeCell ref="B127:E127"/>
    <mergeCell ref="A133:E133"/>
    <mergeCell ref="A134:E134"/>
    <mergeCell ref="A135:E135"/>
  </mergeCells>
  <printOptions horizontalCentered="1"/>
  <pageMargins left="0.70866141732283472" right="0.70866141732283472" top="0.74803149606299213" bottom="0.74803149606299213" header="0.31496062992125984" footer="0.31496062992125984"/>
  <pageSetup scale="69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3483-F7BF-4056-96A8-0426FA1F19F6}">
  <sheetPr>
    <pageSetUpPr fitToPage="1"/>
  </sheetPr>
  <dimension ref="A1:U141"/>
  <sheetViews>
    <sheetView view="pageBreakPreview" zoomScaleNormal="100" zoomScaleSheetLayoutView="100" workbookViewId="0">
      <selection activeCell="A3" sqref="A3:F3"/>
    </sheetView>
  </sheetViews>
  <sheetFormatPr baseColWidth="10" defaultColWidth="11.5546875" defaultRowHeight="10.199999999999999" x14ac:dyDescent="0.3"/>
  <cols>
    <col min="1" max="1" width="11.5546875" style="26"/>
    <col min="2" max="2" width="55.77734375" style="26" customWidth="1"/>
    <col min="3" max="3" width="10.5546875" style="26" customWidth="1"/>
    <col min="4" max="4" width="13.88671875" style="61" customWidth="1"/>
    <col min="5" max="5" width="15.21875" style="26" customWidth="1"/>
    <col min="6" max="6" width="23.5546875" style="26" customWidth="1"/>
    <col min="7" max="7" width="16.88671875" style="26" customWidth="1"/>
    <col min="8" max="8" width="11.5546875" style="26"/>
    <col min="9" max="9" width="13.33203125" style="26" bestFit="1" customWidth="1"/>
    <col min="10" max="16384" width="11.5546875" style="26"/>
  </cols>
  <sheetData>
    <row r="1" spans="1:6" ht="25.2" customHeight="1" x14ac:dyDescent="0.3">
      <c r="A1" s="262" t="s">
        <v>53</v>
      </c>
      <c r="B1" s="262"/>
      <c r="C1" s="262"/>
      <c r="D1" s="262"/>
      <c r="E1" s="262"/>
      <c r="F1" s="262"/>
    </row>
    <row r="2" spans="1:6" ht="23.4" customHeight="1" x14ac:dyDescent="0.3">
      <c r="A2" s="262" t="s">
        <v>528</v>
      </c>
      <c r="B2" s="262"/>
      <c r="C2" s="262"/>
      <c r="D2" s="262"/>
      <c r="E2" s="262"/>
      <c r="F2" s="262"/>
    </row>
    <row r="3" spans="1:6" ht="24.6" customHeight="1" x14ac:dyDescent="0.3">
      <c r="A3" s="263" t="s">
        <v>54</v>
      </c>
      <c r="B3" s="263"/>
      <c r="C3" s="263"/>
      <c r="D3" s="263"/>
      <c r="E3" s="263"/>
      <c r="F3" s="263"/>
    </row>
    <row r="4" spans="1:6" ht="24.6" customHeight="1" x14ac:dyDescent="0.3">
      <c r="A4" s="65" t="s">
        <v>3</v>
      </c>
      <c r="B4" s="66" t="s">
        <v>55</v>
      </c>
      <c r="C4" s="65" t="s">
        <v>18</v>
      </c>
      <c r="D4" s="67" t="s">
        <v>6</v>
      </c>
      <c r="E4" s="68" t="s">
        <v>56</v>
      </c>
      <c r="F4" s="68" t="s">
        <v>57</v>
      </c>
    </row>
    <row r="5" spans="1:6" x14ac:dyDescent="0.3">
      <c r="A5" s="69">
        <v>1</v>
      </c>
      <c r="B5" s="70" t="s">
        <v>58</v>
      </c>
      <c r="C5" s="71"/>
      <c r="D5" s="72"/>
      <c r="E5" s="73"/>
      <c r="F5" s="74"/>
    </row>
    <row r="6" spans="1:6" x14ac:dyDescent="0.3">
      <c r="A6" s="33" t="s">
        <v>59</v>
      </c>
      <c r="B6" s="30" t="s">
        <v>60</v>
      </c>
      <c r="C6" s="34"/>
      <c r="D6" s="35"/>
      <c r="E6" s="36"/>
      <c r="F6" s="37"/>
    </row>
    <row r="7" spans="1:6" x14ac:dyDescent="0.3">
      <c r="A7" s="34" t="s">
        <v>61</v>
      </c>
      <c r="B7" s="38" t="s">
        <v>62</v>
      </c>
      <c r="C7" s="34" t="s">
        <v>15</v>
      </c>
      <c r="D7" s="35">
        <v>94.74</v>
      </c>
      <c r="E7" s="63"/>
      <c r="F7" s="63"/>
    </row>
    <row r="8" spans="1:6" x14ac:dyDescent="0.3">
      <c r="A8" s="34" t="s">
        <v>63</v>
      </c>
      <c r="B8" s="38" t="s">
        <v>64</v>
      </c>
      <c r="C8" s="34" t="s">
        <v>10</v>
      </c>
      <c r="D8" s="35">
        <v>634.79999999999995</v>
      </c>
      <c r="E8" s="63"/>
      <c r="F8" s="63"/>
    </row>
    <row r="9" spans="1:6" x14ac:dyDescent="0.3">
      <c r="A9" s="33" t="s">
        <v>65</v>
      </c>
      <c r="B9" s="30" t="s">
        <v>66</v>
      </c>
      <c r="C9" s="34"/>
      <c r="D9" s="35"/>
      <c r="E9" s="63"/>
      <c r="F9" s="63"/>
    </row>
    <row r="10" spans="1:6" x14ac:dyDescent="0.3">
      <c r="A10" s="34" t="s">
        <v>69</v>
      </c>
      <c r="B10" s="38" t="s">
        <v>517</v>
      </c>
      <c r="C10" s="34" t="s">
        <v>14</v>
      </c>
      <c r="D10" s="35">
        <v>192.35</v>
      </c>
      <c r="E10" s="63"/>
      <c r="F10" s="63"/>
    </row>
    <row r="11" spans="1:6" x14ac:dyDescent="0.3">
      <c r="A11" s="34" t="s">
        <v>70</v>
      </c>
      <c r="B11" s="38" t="s">
        <v>405</v>
      </c>
      <c r="C11" s="34" t="s">
        <v>10</v>
      </c>
      <c r="D11" s="35">
        <v>1349.1</v>
      </c>
      <c r="E11" s="63"/>
      <c r="F11" s="63"/>
    </row>
    <row r="12" spans="1:6" x14ac:dyDescent="0.3">
      <c r="A12" s="34" t="s">
        <v>71</v>
      </c>
      <c r="B12" s="38" t="s">
        <v>385</v>
      </c>
      <c r="C12" s="34" t="s">
        <v>14</v>
      </c>
      <c r="D12" s="35">
        <v>3.12</v>
      </c>
      <c r="E12" s="63"/>
      <c r="F12" s="63"/>
    </row>
    <row r="13" spans="1:6" x14ac:dyDescent="0.3">
      <c r="A13" s="34" t="s">
        <v>72</v>
      </c>
      <c r="B13" s="38" t="s">
        <v>386</v>
      </c>
      <c r="C13" s="34" t="s">
        <v>10</v>
      </c>
      <c r="D13" s="35">
        <v>52</v>
      </c>
      <c r="E13" s="63"/>
      <c r="F13" s="63"/>
    </row>
    <row r="14" spans="1:6" x14ac:dyDescent="0.3">
      <c r="A14" s="34"/>
      <c r="B14" s="30" t="s">
        <v>73</v>
      </c>
      <c r="C14" s="39"/>
      <c r="D14" s="35"/>
      <c r="E14" s="63"/>
      <c r="F14" s="64"/>
    </row>
    <row r="15" spans="1:6" x14ac:dyDescent="0.3">
      <c r="A15" s="33"/>
      <c r="C15" s="33"/>
      <c r="D15" s="41"/>
      <c r="E15" s="63"/>
      <c r="F15" s="63"/>
    </row>
    <row r="16" spans="1:6" x14ac:dyDescent="0.3">
      <c r="A16" s="75">
        <v>2</v>
      </c>
      <c r="B16" s="76" t="s">
        <v>74</v>
      </c>
      <c r="C16" s="77"/>
      <c r="D16" s="78"/>
      <c r="E16" s="79"/>
      <c r="F16" s="79"/>
    </row>
    <row r="17" spans="1:6" x14ac:dyDescent="0.3">
      <c r="A17" s="27" t="s">
        <v>75</v>
      </c>
      <c r="B17" s="42" t="s">
        <v>76</v>
      </c>
      <c r="C17" s="44"/>
      <c r="D17" s="45"/>
      <c r="E17" s="63"/>
      <c r="F17" s="63"/>
    </row>
    <row r="18" spans="1:6" x14ac:dyDescent="0.3">
      <c r="A18" s="46" t="s">
        <v>77</v>
      </c>
      <c r="B18" s="47" t="s">
        <v>406</v>
      </c>
      <c r="C18" s="46" t="s">
        <v>14</v>
      </c>
      <c r="D18" s="48">
        <v>6</v>
      </c>
      <c r="E18" s="63"/>
      <c r="F18" s="63"/>
    </row>
    <row r="19" spans="1:6" x14ac:dyDescent="0.3">
      <c r="A19" s="46" t="s">
        <v>78</v>
      </c>
      <c r="B19" s="47" t="s">
        <v>407</v>
      </c>
      <c r="C19" s="46" t="s">
        <v>14</v>
      </c>
      <c r="D19" s="106">
        <v>6</v>
      </c>
      <c r="E19" s="63"/>
      <c r="F19" s="63"/>
    </row>
    <row r="20" spans="1:6" x14ac:dyDescent="0.3">
      <c r="A20" s="46" t="s">
        <v>79</v>
      </c>
      <c r="B20" s="49" t="s">
        <v>408</v>
      </c>
      <c r="C20" s="46" t="s">
        <v>14</v>
      </c>
      <c r="D20" s="106">
        <v>863.33</v>
      </c>
      <c r="E20" s="63"/>
      <c r="F20" s="63"/>
    </row>
    <row r="21" spans="1:6" x14ac:dyDescent="0.3">
      <c r="A21" s="25" t="s">
        <v>80</v>
      </c>
      <c r="B21" s="50" t="s">
        <v>81</v>
      </c>
      <c r="C21" s="46"/>
      <c r="D21" s="106"/>
      <c r="E21" s="63"/>
      <c r="F21" s="63"/>
    </row>
    <row r="22" spans="1:6" x14ac:dyDescent="0.3">
      <c r="A22" s="46" t="s">
        <v>82</v>
      </c>
      <c r="B22" s="51" t="s">
        <v>518</v>
      </c>
      <c r="C22" s="46" t="s">
        <v>15</v>
      </c>
      <c r="D22" s="106">
        <v>1336.13</v>
      </c>
      <c r="E22" s="63"/>
      <c r="F22" s="63"/>
    </row>
    <row r="23" spans="1:6" x14ac:dyDescent="0.3">
      <c r="A23" s="25" t="s">
        <v>84</v>
      </c>
      <c r="B23" s="50" t="s">
        <v>85</v>
      </c>
      <c r="C23" s="46"/>
      <c r="D23" s="106"/>
      <c r="E23" s="63"/>
      <c r="F23" s="63"/>
    </row>
    <row r="24" spans="1:6" x14ac:dyDescent="0.3">
      <c r="A24" s="46" t="s">
        <v>86</v>
      </c>
      <c r="B24" s="51" t="s">
        <v>387</v>
      </c>
      <c r="C24" s="46" t="s">
        <v>14</v>
      </c>
      <c r="D24" s="106">
        <v>116.63</v>
      </c>
      <c r="E24" s="63"/>
      <c r="F24" s="63"/>
    </row>
    <row r="25" spans="1:6" x14ac:dyDescent="0.3">
      <c r="A25" s="46" t="s">
        <v>87</v>
      </c>
      <c r="B25" s="51" t="s">
        <v>388</v>
      </c>
      <c r="C25" s="46" t="s">
        <v>14</v>
      </c>
      <c r="D25" s="106">
        <v>139.96</v>
      </c>
      <c r="E25" s="63"/>
      <c r="F25" s="63"/>
    </row>
    <row r="26" spans="1:6" x14ac:dyDescent="0.3">
      <c r="A26" s="46" t="s">
        <v>88</v>
      </c>
      <c r="B26" s="51" t="s">
        <v>389</v>
      </c>
      <c r="C26" s="46" t="s">
        <v>14</v>
      </c>
      <c r="D26" s="106">
        <v>293.44</v>
      </c>
      <c r="E26" s="63"/>
      <c r="F26" s="63"/>
    </row>
    <row r="27" spans="1:6" x14ac:dyDescent="0.3">
      <c r="A27" s="46" t="s">
        <v>89</v>
      </c>
      <c r="B27" s="51" t="s">
        <v>390</v>
      </c>
      <c r="C27" s="46" t="s">
        <v>14</v>
      </c>
      <c r="D27" s="106">
        <v>186.61</v>
      </c>
      <c r="E27" s="63"/>
      <c r="F27" s="63"/>
    </row>
    <row r="28" spans="1:6" x14ac:dyDescent="0.3">
      <c r="A28" s="27" t="s">
        <v>90</v>
      </c>
      <c r="B28" s="42" t="s">
        <v>91</v>
      </c>
      <c r="C28" s="34"/>
      <c r="D28" s="107"/>
      <c r="E28" s="63"/>
      <c r="F28" s="63"/>
    </row>
    <row r="29" spans="1:6" x14ac:dyDescent="0.3">
      <c r="A29" s="44" t="s">
        <v>391</v>
      </c>
      <c r="B29" s="38" t="s">
        <v>519</v>
      </c>
      <c r="C29" s="34" t="s">
        <v>14</v>
      </c>
      <c r="D29" s="35">
        <v>641.09</v>
      </c>
      <c r="E29" s="63"/>
      <c r="F29" s="63"/>
    </row>
    <row r="30" spans="1:6" x14ac:dyDescent="0.3">
      <c r="A30" s="27"/>
      <c r="B30" s="42" t="s">
        <v>92</v>
      </c>
      <c r="C30" s="27"/>
      <c r="D30" s="29"/>
      <c r="E30" s="63"/>
      <c r="F30" s="64"/>
    </row>
    <row r="31" spans="1:6" x14ac:dyDescent="0.3">
      <c r="A31" s="27"/>
      <c r="B31" s="42"/>
      <c r="C31" s="27"/>
      <c r="D31" s="29"/>
      <c r="E31" s="63"/>
      <c r="F31" s="63"/>
    </row>
    <row r="32" spans="1:6" x14ac:dyDescent="0.3">
      <c r="A32" s="75">
        <v>3</v>
      </c>
      <c r="B32" s="76" t="s">
        <v>93</v>
      </c>
      <c r="C32" s="77"/>
      <c r="D32" s="80"/>
      <c r="E32" s="79"/>
      <c r="F32" s="79"/>
    </row>
    <row r="33" spans="1:6" x14ac:dyDescent="0.3">
      <c r="A33" s="28" t="s">
        <v>94</v>
      </c>
      <c r="B33" s="42" t="s">
        <v>95</v>
      </c>
      <c r="C33" s="43"/>
      <c r="D33" s="52"/>
      <c r="E33" s="63"/>
      <c r="F33" s="63"/>
    </row>
    <row r="34" spans="1:6" ht="40.799999999999997" x14ac:dyDescent="0.3">
      <c r="A34" s="28" t="s">
        <v>96</v>
      </c>
      <c r="B34" s="42" t="s">
        <v>97</v>
      </c>
      <c r="C34" s="43"/>
      <c r="D34" s="52"/>
      <c r="E34" s="63"/>
      <c r="F34" s="63"/>
    </row>
    <row r="35" spans="1:6" x14ac:dyDescent="0.3">
      <c r="A35" s="43" t="s">
        <v>98</v>
      </c>
      <c r="B35" s="53" t="s">
        <v>99</v>
      </c>
      <c r="C35" s="43" t="s">
        <v>10</v>
      </c>
      <c r="D35" s="52">
        <v>408.5</v>
      </c>
      <c r="E35" s="63"/>
      <c r="F35" s="63"/>
    </row>
    <row r="36" spans="1:6" x14ac:dyDescent="0.3">
      <c r="A36" s="43" t="s">
        <v>100</v>
      </c>
      <c r="B36" s="53" t="s">
        <v>101</v>
      </c>
      <c r="C36" s="43" t="s">
        <v>10</v>
      </c>
      <c r="D36" s="52">
        <v>103.8</v>
      </c>
      <c r="E36" s="63"/>
      <c r="F36" s="63"/>
    </row>
    <row r="37" spans="1:6" x14ac:dyDescent="0.3">
      <c r="A37" s="43" t="s">
        <v>102</v>
      </c>
      <c r="B37" s="53" t="s">
        <v>103</v>
      </c>
      <c r="C37" s="43" t="s">
        <v>10</v>
      </c>
      <c r="D37" s="52">
        <v>122.5</v>
      </c>
      <c r="E37" s="63"/>
      <c r="F37" s="63"/>
    </row>
    <row r="38" spans="1:6" x14ac:dyDescent="0.3">
      <c r="A38" s="44"/>
      <c r="B38" s="42" t="s">
        <v>104</v>
      </c>
      <c r="C38" s="44"/>
      <c r="D38" s="35"/>
      <c r="E38" s="63"/>
      <c r="F38" s="64"/>
    </row>
    <row r="39" spans="1:6" x14ac:dyDescent="0.3">
      <c r="A39" s="44"/>
      <c r="B39" s="42"/>
      <c r="C39" s="44"/>
      <c r="D39" s="35"/>
      <c r="E39" s="63"/>
      <c r="F39" s="63"/>
    </row>
    <row r="40" spans="1:6" x14ac:dyDescent="0.3">
      <c r="A40" s="75">
        <v>4</v>
      </c>
      <c r="B40" s="76" t="s">
        <v>105</v>
      </c>
      <c r="C40" s="77"/>
      <c r="D40" s="80"/>
      <c r="E40" s="79"/>
      <c r="F40" s="79"/>
    </row>
    <row r="41" spans="1:6" x14ac:dyDescent="0.3">
      <c r="A41" s="28" t="s">
        <v>106</v>
      </c>
      <c r="B41" s="42" t="s">
        <v>107</v>
      </c>
      <c r="C41" s="43"/>
      <c r="D41" s="52"/>
      <c r="E41" s="63"/>
      <c r="F41" s="63"/>
    </row>
    <row r="42" spans="1:6" x14ac:dyDescent="0.3">
      <c r="A42" s="28" t="s">
        <v>108</v>
      </c>
      <c r="B42" s="42" t="s">
        <v>109</v>
      </c>
      <c r="C42" s="44"/>
      <c r="D42" s="35"/>
      <c r="E42" s="63"/>
      <c r="F42" s="63"/>
    </row>
    <row r="43" spans="1:6" ht="20.399999999999999" x14ac:dyDescent="0.3">
      <c r="A43" s="44" t="s">
        <v>110</v>
      </c>
      <c r="B43" s="53" t="s">
        <v>111</v>
      </c>
      <c r="C43" s="44" t="s">
        <v>10</v>
      </c>
      <c r="D43" s="35">
        <v>99.33</v>
      </c>
      <c r="E43" s="63"/>
      <c r="F43" s="63"/>
    </row>
    <row r="44" spans="1:6" x14ac:dyDescent="0.3">
      <c r="A44" s="44" t="s">
        <v>112</v>
      </c>
      <c r="B44" s="53" t="s">
        <v>113</v>
      </c>
      <c r="C44" s="44" t="s">
        <v>114</v>
      </c>
      <c r="D44" s="35">
        <v>5296.45</v>
      </c>
      <c r="E44" s="63"/>
      <c r="F44" s="63"/>
    </row>
    <row r="45" spans="1:6" x14ac:dyDescent="0.3">
      <c r="A45" s="44" t="s">
        <v>115</v>
      </c>
      <c r="B45" s="53" t="s">
        <v>116</v>
      </c>
      <c r="C45" s="44" t="s">
        <v>14</v>
      </c>
      <c r="D45" s="35">
        <v>67.510000000000005</v>
      </c>
      <c r="E45" s="63"/>
      <c r="F45" s="63"/>
    </row>
    <row r="46" spans="1:6" x14ac:dyDescent="0.3">
      <c r="A46" s="44" t="s">
        <v>117</v>
      </c>
      <c r="B46" s="53" t="s">
        <v>118</v>
      </c>
      <c r="C46" s="44" t="s">
        <v>14</v>
      </c>
      <c r="D46" s="35">
        <v>4.8099999999999996</v>
      </c>
      <c r="E46" s="63"/>
      <c r="F46" s="63"/>
    </row>
    <row r="47" spans="1:6" x14ac:dyDescent="0.3">
      <c r="A47" s="44" t="s">
        <v>119</v>
      </c>
      <c r="B47" s="53" t="s">
        <v>120</v>
      </c>
      <c r="C47" s="44" t="s">
        <v>14</v>
      </c>
      <c r="D47" s="35">
        <v>41.38</v>
      </c>
      <c r="E47" s="63"/>
      <c r="F47" s="63"/>
    </row>
    <row r="48" spans="1:6" x14ac:dyDescent="0.3">
      <c r="A48" s="44" t="s">
        <v>121</v>
      </c>
      <c r="B48" s="53" t="s">
        <v>122</v>
      </c>
      <c r="C48" s="44" t="s">
        <v>114</v>
      </c>
      <c r="D48" s="35">
        <v>8809.7000000000007</v>
      </c>
      <c r="E48" s="63"/>
      <c r="F48" s="63"/>
    </row>
    <row r="49" spans="1:6" x14ac:dyDescent="0.3">
      <c r="A49" s="44" t="s">
        <v>123</v>
      </c>
      <c r="B49" s="53" t="s">
        <v>124</v>
      </c>
      <c r="C49" s="44" t="s">
        <v>125</v>
      </c>
      <c r="D49" s="35">
        <v>26</v>
      </c>
      <c r="E49" s="63"/>
      <c r="F49" s="63"/>
    </row>
    <row r="50" spans="1:6" x14ac:dyDescent="0.3">
      <c r="A50" s="44" t="s">
        <v>126</v>
      </c>
      <c r="B50" s="53" t="s">
        <v>127</v>
      </c>
      <c r="C50" s="44" t="s">
        <v>125</v>
      </c>
      <c r="D50" s="35">
        <v>15</v>
      </c>
      <c r="E50" s="63"/>
      <c r="F50" s="63"/>
    </row>
    <row r="51" spans="1:6" x14ac:dyDescent="0.3">
      <c r="A51" s="44" t="s">
        <v>130</v>
      </c>
      <c r="B51" s="53" t="s">
        <v>392</v>
      </c>
      <c r="C51" s="44" t="s">
        <v>18</v>
      </c>
      <c r="D51" s="35">
        <v>21</v>
      </c>
      <c r="E51" s="63"/>
      <c r="F51" s="63"/>
    </row>
    <row r="52" spans="1:6" x14ac:dyDescent="0.3">
      <c r="A52" s="44" t="s">
        <v>131</v>
      </c>
      <c r="B52" s="39" t="s">
        <v>393</v>
      </c>
      <c r="C52" s="31" t="s">
        <v>18</v>
      </c>
      <c r="D52" s="32">
        <v>21</v>
      </c>
      <c r="E52" s="63"/>
      <c r="F52" s="63"/>
    </row>
    <row r="53" spans="1:6" x14ac:dyDescent="0.3">
      <c r="A53" s="44"/>
      <c r="B53" s="54" t="s">
        <v>168</v>
      </c>
      <c r="C53" s="31"/>
      <c r="D53" s="32"/>
      <c r="E53" s="36"/>
      <c r="F53" s="64"/>
    </row>
    <row r="54" spans="1:6" x14ac:dyDescent="0.3">
      <c r="A54" s="44"/>
      <c r="B54" s="39"/>
      <c r="C54" s="31"/>
      <c r="D54" s="32"/>
      <c r="E54" s="36"/>
      <c r="F54" s="63"/>
    </row>
    <row r="55" spans="1:6" ht="21.6" customHeight="1" x14ac:dyDescent="0.3">
      <c r="A55" s="81"/>
      <c r="B55" s="264" t="s">
        <v>169</v>
      </c>
      <c r="C55" s="264"/>
      <c r="D55" s="264"/>
      <c r="E55" s="264"/>
      <c r="F55" s="82"/>
    </row>
    <row r="56" spans="1:6" x14ac:dyDescent="0.3">
      <c r="A56" s="39"/>
      <c r="B56" s="39"/>
      <c r="C56" s="39"/>
      <c r="D56" s="55"/>
      <c r="E56" s="39"/>
      <c r="F56" s="39"/>
    </row>
    <row r="57" spans="1:6" ht="25.2" customHeight="1" x14ac:dyDescent="0.3">
      <c r="A57" s="263" t="s">
        <v>132</v>
      </c>
      <c r="B57" s="263"/>
      <c r="C57" s="263"/>
      <c r="D57" s="263"/>
      <c r="E57" s="263"/>
      <c r="F57" s="263"/>
    </row>
    <row r="58" spans="1:6" ht="23.4" customHeight="1" x14ac:dyDescent="0.3">
      <c r="A58" s="65" t="s">
        <v>3</v>
      </c>
      <c r="B58" s="66" t="s">
        <v>55</v>
      </c>
      <c r="C58" s="65" t="s">
        <v>18</v>
      </c>
      <c r="D58" s="67" t="s">
        <v>6</v>
      </c>
      <c r="E58" s="68" t="s">
        <v>56</v>
      </c>
      <c r="F58" s="68" t="s">
        <v>57</v>
      </c>
    </row>
    <row r="59" spans="1:6" x14ac:dyDescent="0.3">
      <c r="A59" s="83">
        <v>1</v>
      </c>
      <c r="B59" s="84" t="s">
        <v>58</v>
      </c>
      <c r="C59" s="85"/>
      <c r="D59" s="86"/>
      <c r="E59" s="87"/>
      <c r="F59" s="88"/>
    </row>
    <row r="60" spans="1:6" x14ac:dyDescent="0.3">
      <c r="A60" s="33" t="s">
        <v>59</v>
      </c>
      <c r="B60" s="30" t="s">
        <v>60</v>
      </c>
      <c r="C60" s="34"/>
      <c r="D60" s="35"/>
      <c r="E60" s="36"/>
      <c r="F60" s="37"/>
    </row>
    <row r="61" spans="1:6" x14ac:dyDescent="0.3">
      <c r="A61" s="34" t="s">
        <v>61</v>
      </c>
      <c r="B61" s="38" t="s">
        <v>62</v>
      </c>
      <c r="C61" s="34" t="s">
        <v>15</v>
      </c>
      <c r="D61" s="35">
        <v>120.54</v>
      </c>
      <c r="E61" s="63"/>
      <c r="F61" s="37"/>
    </row>
    <row r="62" spans="1:6" x14ac:dyDescent="0.3">
      <c r="A62" s="34" t="s">
        <v>63</v>
      </c>
      <c r="B62" s="38" t="s">
        <v>64</v>
      </c>
      <c r="C62" s="34" t="s">
        <v>10</v>
      </c>
      <c r="D62" s="35">
        <v>718.7</v>
      </c>
      <c r="E62" s="63"/>
      <c r="F62" s="37"/>
    </row>
    <row r="63" spans="1:6" x14ac:dyDescent="0.3">
      <c r="A63" s="33" t="s">
        <v>65</v>
      </c>
      <c r="B63" s="30" t="s">
        <v>66</v>
      </c>
      <c r="C63" s="34"/>
      <c r="D63" s="35"/>
      <c r="E63" s="63"/>
      <c r="F63" s="37"/>
    </row>
    <row r="64" spans="1:6" x14ac:dyDescent="0.3">
      <c r="A64" s="34" t="s">
        <v>67</v>
      </c>
      <c r="B64" s="38" t="s">
        <v>68</v>
      </c>
      <c r="C64" s="34" t="s">
        <v>14</v>
      </c>
      <c r="D64" s="35">
        <v>92.34</v>
      </c>
      <c r="E64" s="63"/>
      <c r="F64" s="37"/>
    </row>
    <row r="65" spans="1:6" x14ac:dyDescent="0.3">
      <c r="A65" s="34" t="s">
        <v>69</v>
      </c>
      <c r="B65" s="38" t="s">
        <v>517</v>
      </c>
      <c r="C65" s="34" t="s">
        <v>14</v>
      </c>
      <c r="D65" s="35">
        <v>429.36</v>
      </c>
      <c r="E65" s="63"/>
      <c r="F65" s="37"/>
    </row>
    <row r="66" spans="1:6" x14ac:dyDescent="0.3">
      <c r="A66" s="34" t="s">
        <v>70</v>
      </c>
      <c r="B66" s="38" t="s">
        <v>405</v>
      </c>
      <c r="C66" s="34" t="s">
        <v>10</v>
      </c>
      <c r="D66" s="35">
        <v>1642.2</v>
      </c>
      <c r="E66" s="63"/>
      <c r="F66" s="37"/>
    </row>
    <row r="67" spans="1:6" x14ac:dyDescent="0.3">
      <c r="A67" s="34"/>
      <c r="B67" s="54" t="s">
        <v>170</v>
      </c>
      <c r="C67" s="39"/>
      <c r="D67" s="35"/>
      <c r="E67" s="62"/>
      <c r="F67" s="40"/>
    </row>
    <row r="68" spans="1:6" x14ac:dyDescent="0.3">
      <c r="A68" s="33"/>
      <c r="B68" s="30"/>
      <c r="C68" s="33"/>
      <c r="D68" s="41"/>
      <c r="E68" s="62"/>
      <c r="F68" s="37"/>
    </row>
    <row r="69" spans="1:6" x14ac:dyDescent="0.3">
      <c r="A69" s="81">
        <v>2</v>
      </c>
      <c r="B69" s="89" t="s">
        <v>74</v>
      </c>
      <c r="C69" s="90"/>
      <c r="D69" s="91"/>
      <c r="E69" s="92"/>
      <c r="F69" s="93"/>
    </row>
    <row r="70" spans="1:6" x14ac:dyDescent="0.3">
      <c r="A70" s="27" t="s">
        <v>75</v>
      </c>
      <c r="B70" s="42" t="s">
        <v>76</v>
      </c>
      <c r="C70" s="44"/>
      <c r="D70" s="45"/>
      <c r="E70" s="62"/>
      <c r="F70" s="37"/>
    </row>
    <row r="71" spans="1:6" x14ac:dyDescent="0.3">
      <c r="A71" s="46" t="s">
        <v>77</v>
      </c>
      <c r="B71" s="47" t="s">
        <v>406</v>
      </c>
      <c r="C71" s="46" t="s">
        <v>14</v>
      </c>
      <c r="D71" s="48">
        <v>88.54</v>
      </c>
      <c r="E71" s="63"/>
      <c r="F71" s="37"/>
    </row>
    <row r="72" spans="1:6" x14ac:dyDescent="0.3">
      <c r="A72" s="46" t="s">
        <v>78</v>
      </c>
      <c r="B72" s="47" t="s">
        <v>407</v>
      </c>
      <c r="C72" s="46" t="s">
        <v>14</v>
      </c>
      <c r="D72" s="106">
        <v>1188.73</v>
      </c>
      <c r="E72" s="63"/>
      <c r="F72" s="37"/>
    </row>
    <row r="73" spans="1:6" x14ac:dyDescent="0.3">
      <c r="A73" s="46" t="s">
        <v>79</v>
      </c>
      <c r="B73" s="49" t="s">
        <v>408</v>
      </c>
      <c r="C73" s="46" t="s">
        <v>14</v>
      </c>
      <c r="D73" s="106">
        <v>6</v>
      </c>
      <c r="E73" s="63"/>
      <c r="F73" s="37"/>
    </row>
    <row r="74" spans="1:6" x14ac:dyDescent="0.3">
      <c r="A74" s="25" t="s">
        <v>80</v>
      </c>
      <c r="B74" s="50" t="s">
        <v>81</v>
      </c>
      <c r="C74" s="46"/>
      <c r="D74" s="106"/>
      <c r="E74" s="63"/>
      <c r="F74" s="37"/>
    </row>
    <row r="75" spans="1:6" x14ac:dyDescent="0.3">
      <c r="A75" s="46" t="s">
        <v>82</v>
      </c>
      <c r="B75" s="51" t="s">
        <v>410</v>
      </c>
      <c r="C75" s="46" t="s">
        <v>15</v>
      </c>
      <c r="D75" s="106">
        <v>1164.18</v>
      </c>
      <c r="E75" s="63"/>
      <c r="F75" s="37"/>
    </row>
    <row r="76" spans="1:6" x14ac:dyDescent="0.3">
      <c r="A76" s="46" t="s">
        <v>83</v>
      </c>
      <c r="B76" s="51" t="s">
        <v>411</v>
      </c>
      <c r="C76" s="46" t="s">
        <v>15</v>
      </c>
      <c r="D76" s="106">
        <v>1967.91</v>
      </c>
      <c r="E76" s="63"/>
      <c r="F76" s="37"/>
    </row>
    <row r="77" spans="1:6" x14ac:dyDescent="0.3">
      <c r="A77" s="25" t="s">
        <v>84</v>
      </c>
      <c r="B77" s="50" t="s">
        <v>85</v>
      </c>
      <c r="C77" s="46"/>
      <c r="D77" s="106"/>
      <c r="E77" s="63"/>
      <c r="F77" s="37"/>
    </row>
    <row r="78" spans="1:6" x14ac:dyDescent="0.3">
      <c r="A78" s="46" t="s">
        <v>86</v>
      </c>
      <c r="B78" s="51" t="s">
        <v>390</v>
      </c>
      <c r="C78" s="46" t="s">
        <v>14</v>
      </c>
      <c r="D78" s="106">
        <v>9.1199999999999992</v>
      </c>
      <c r="E78" s="63"/>
      <c r="F78" s="37"/>
    </row>
    <row r="79" spans="1:6" x14ac:dyDescent="0.3">
      <c r="A79" s="46" t="s">
        <v>87</v>
      </c>
      <c r="B79" s="51" t="s">
        <v>388</v>
      </c>
      <c r="C79" s="46" t="s">
        <v>14</v>
      </c>
      <c r="D79" s="106">
        <v>126.84</v>
      </c>
      <c r="E79" s="63"/>
      <c r="F79" s="37"/>
    </row>
    <row r="80" spans="1:6" x14ac:dyDescent="0.3">
      <c r="A80" s="46" t="s">
        <v>88</v>
      </c>
      <c r="B80" s="51" t="s">
        <v>389</v>
      </c>
      <c r="C80" s="46" t="s">
        <v>14</v>
      </c>
      <c r="D80" s="106">
        <v>1044.79</v>
      </c>
      <c r="E80" s="63"/>
      <c r="F80" s="37"/>
    </row>
    <row r="81" spans="1:6" x14ac:dyDescent="0.3">
      <c r="A81" s="46" t="s">
        <v>89</v>
      </c>
      <c r="B81" s="51" t="s">
        <v>387</v>
      </c>
      <c r="C81" s="46" t="s">
        <v>14</v>
      </c>
      <c r="D81" s="106">
        <v>5.7</v>
      </c>
      <c r="E81" s="63"/>
      <c r="F81" s="37"/>
    </row>
    <row r="82" spans="1:6" x14ac:dyDescent="0.3">
      <c r="A82" s="27" t="s">
        <v>90</v>
      </c>
      <c r="B82" s="42" t="s">
        <v>91</v>
      </c>
      <c r="C82" s="34"/>
      <c r="D82" s="107"/>
      <c r="E82" s="63"/>
      <c r="F82" s="37"/>
    </row>
    <row r="83" spans="1:6" x14ac:dyDescent="0.3">
      <c r="A83" s="44" t="s">
        <v>133</v>
      </c>
      <c r="B83" s="38" t="s">
        <v>519</v>
      </c>
      <c r="C83" s="34" t="s">
        <v>14</v>
      </c>
      <c r="D83" s="35">
        <v>739.24</v>
      </c>
      <c r="E83" s="63"/>
      <c r="F83" s="37"/>
    </row>
    <row r="84" spans="1:6" x14ac:dyDescent="0.3">
      <c r="A84" s="44"/>
      <c r="B84" s="30" t="s">
        <v>92</v>
      </c>
      <c r="C84" s="34"/>
      <c r="D84" s="35"/>
      <c r="E84" s="63"/>
      <c r="F84" s="40"/>
    </row>
    <row r="85" spans="1:6" x14ac:dyDescent="0.3">
      <c r="A85" s="27"/>
      <c r="B85" s="42"/>
      <c r="C85" s="27"/>
      <c r="D85" s="29"/>
      <c r="E85" s="63"/>
      <c r="F85" s="37"/>
    </row>
    <row r="86" spans="1:6" x14ac:dyDescent="0.3">
      <c r="A86" s="81">
        <v>3</v>
      </c>
      <c r="B86" s="89" t="s">
        <v>93</v>
      </c>
      <c r="C86" s="90"/>
      <c r="D86" s="94"/>
      <c r="E86" s="95"/>
      <c r="F86" s="93"/>
    </row>
    <row r="87" spans="1:6" x14ac:dyDescent="0.3">
      <c r="A87" s="28" t="s">
        <v>94</v>
      </c>
      <c r="B87" s="42" t="s">
        <v>95</v>
      </c>
      <c r="C87" s="43"/>
      <c r="D87" s="52"/>
      <c r="E87" s="63"/>
      <c r="F87" s="37"/>
    </row>
    <row r="88" spans="1:6" x14ac:dyDescent="0.3">
      <c r="A88" s="43" t="s">
        <v>98</v>
      </c>
      <c r="B88" s="53" t="s">
        <v>134</v>
      </c>
      <c r="C88" s="43" t="s">
        <v>10</v>
      </c>
      <c r="D88" s="52">
        <v>57</v>
      </c>
      <c r="E88" s="63"/>
      <c r="F88" s="37"/>
    </row>
    <row r="89" spans="1:6" x14ac:dyDescent="0.3">
      <c r="A89" s="43" t="s">
        <v>100</v>
      </c>
      <c r="B89" s="53" t="s">
        <v>135</v>
      </c>
      <c r="C89" s="43" t="s">
        <v>10</v>
      </c>
      <c r="D89" s="52">
        <v>386.7</v>
      </c>
      <c r="E89" s="63"/>
      <c r="F89" s="37"/>
    </row>
    <row r="90" spans="1:6" x14ac:dyDescent="0.3">
      <c r="A90" s="43" t="s">
        <v>102</v>
      </c>
      <c r="B90" s="53" t="s">
        <v>136</v>
      </c>
      <c r="C90" s="43" t="s">
        <v>10</v>
      </c>
      <c r="D90" s="52">
        <v>19.8</v>
      </c>
      <c r="E90" s="63"/>
      <c r="F90" s="37"/>
    </row>
    <row r="91" spans="1:6" x14ac:dyDescent="0.3">
      <c r="A91" s="43" t="s">
        <v>137</v>
      </c>
      <c r="B91" s="53" t="s">
        <v>138</v>
      </c>
      <c r="C91" s="43" t="s">
        <v>10</v>
      </c>
      <c r="D91" s="52">
        <v>247.2</v>
      </c>
      <c r="E91" s="63"/>
      <c r="F91" s="37"/>
    </row>
    <row r="92" spans="1:6" x14ac:dyDescent="0.3">
      <c r="A92" s="43" t="s">
        <v>139</v>
      </c>
      <c r="B92" s="53" t="s">
        <v>140</v>
      </c>
      <c r="C92" s="43" t="s">
        <v>125</v>
      </c>
      <c r="D92" s="52">
        <v>4</v>
      </c>
      <c r="E92" s="63"/>
      <c r="F92" s="37"/>
    </row>
    <row r="93" spans="1:6" x14ac:dyDescent="0.3">
      <c r="A93" s="43" t="s">
        <v>141</v>
      </c>
      <c r="B93" s="53" t="s">
        <v>142</v>
      </c>
      <c r="C93" s="43" t="s">
        <v>125</v>
      </c>
      <c r="D93" s="52">
        <v>4</v>
      </c>
      <c r="E93" s="63"/>
      <c r="F93" s="37"/>
    </row>
    <row r="94" spans="1:6" x14ac:dyDescent="0.3">
      <c r="A94" s="43" t="s">
        <v>143</v>
      </c>
      <c r="B94" s="56" t="s">
        <v>144</v>
      </c>
      <c r="C94" s="44" t="s">
        <v>18</v>
      </c>
      <c r="D94" s="35">
        <v>26</v>
      </c>
      <c r="E94" s="63"/>
      <c r="F94" s="37"/>
    </row>
    <row r="95" spans="1:6" x14ac:dyDescent="0.3">
      <c r="A95" s="28"/>
      <c r="B95" s="42" t="s">
        <v>171</v>
      </c>
      <c r="C95" s="43"/>
      <c r="D95" s="52"/>
      <c r="E95" s="63"/>
      <c r="F95" s="40"/>
    </row>
    <row r="96" spans="1:6" x14ac:dyDescent="0.3">
      <c r="A96" s="28"/>
      <c r="B96" s="42"/>
      <c r="C96" s="43"/>
      <c r="D96" s="52"/>
      <c r="E96" s="63"/>
      <c r="F96" s="37"/>
    </row>
    <row r="97" spans="1:6" x14ac:dyDescent="0.3">
      <c r="A97" s="81">
        <v>4</v>
      </c>
      <c r="B97" s="89" t="s">
        <v>145</v>
      </c>
      <c r="C97" s="90"/>
      <c r="D97" s="94"/>
      <c r="E97" s="95"/>
      <c r="F97" s="93"/>
    </row>
    <row r="98" spans="1:6" x14ac:dyDescent="0.3">
      <c r="A98" s="44" t="s">
        <v>110</v>
      </c>
      <c r="B98" s="53" t="s">
        <v>146</v>
      </c>
      <c r="C98" s="44" t="s">
        <v>15</v>
      </c>
      <c r="D98" s="35">
        <v>20.010000000000002</v>
      </c>
      <c r="E98" s="63"/>
      <c r="F98" s="37"/>
    </row>
    <row r="99" spans="1:6" ht="20.399999999999999" x14ac:dyDescent="0.3">
      <c r="A99" s="44" t="s">
        <v>112</v>
      </c>
      <c r="B99" s="53" t="s">
        <v>147</v>
      </c>
      <c r="C99" s="44" t="s">
        <v>10</v>
      </c>
      <c r="D99" s="35">
        <v>100</v>
      </c>
      <c r="E99" s="63"/>
      <c r="F99" s="37"/>
    </row>
    <row r="100" spans="1:6" ht="20.399999999999999" x14ac:dyDescent="0.3">
      <c r="A100" s="44" t="s">
        <v>115</v>
      </c>
      <c r="B100" s="53" t="s">
        <v>148</v>
      </c>
      <c r="C100" s="44" t="s">
        <v>10</v>
      </c>
      <c r="D100" s="35">
        <v>83.7</v>
      </c>
      <c r="E100" s="63"/>
      <c r="F100" s="37"/>
    </row>
    <row r="101" spans="1:6" x14ac:dyDescent="0.3">
      <c r="A101" s="44" t="s">
        <v>117</v>
      </c>
      <c r="B101" s="53" t="s">
        <v>113</v>
      </c>
      <c r="C101" s="44" t="s">
        <v>114</v>
      </c>
      <c r="D101" s="35">
        <v>5000</v>
      </c>
      <c r="E101" s="63"/>
      <c r="F101" s="37"/>
    </row>
    <row r="102" spans="1:6" x14ac:dyDescent="0.3">
      <c r="A102" s="44" t="s">
        <v>119</v>
      </c>
      <c r="B102" s="53" t="s">
        <v>149</v>
      </c>
      <c r="C102" s="44" t="s">
        <v>14</v>
      </c>
      <c r="D102" s="35">
        <v>7.2</v>
      </c>
      <c r="E102" s="63"/>
      <c r="F102" s="37"/>
    </row>
    <row r="103" spans="1:6" x14ac:dyDescent="0.3">
      <c r="A103" s="44" t="s">
        <v>121</v>
      </c>
      <c r="B103" s="53" t="s">
        <v>394</v>
      </c>
      <c r="C103" s="44" t="s">
        <v>14</v>
      </c>
      <c r="D103" s="35">
        <v>5.12</v>
      </c>
      <c r="E103" s="63"/>
      <c r="F103" s="37"/>
    </row>
    <row r="104" spans="1:6" x14ac:dyDescent="0.3">
      <c r="A104" s="44" t="s">
        <v>123</v>
      </c>
      <c r="B104" s="53" t="s">
        <v>150</v>
      </c>
      <c r="C104" s="44" t="s">
        <v>14</v>
      </c>
      <c r="D104" s="35">
        <v>5.74</v>
      </c>
      <c r="E104" s="63"/>
      <c r="F104" s="37"/>
    </row>
    <row r="105" spans="1:6" x14ac:dyDescent="0.3">
      <c r="A105" s="44" t="s">
        <v>126</v>
      </c>
      <c r="B105" s="53" t="s">
        <v>151</v>
      </c>
      <c r="C105" s="44" t="s">
        <v>14</v>
      </c>
      <c r="D105" s="35">
        <v>4</v>
      </c>
      <c r="E105" s="63"/>
      <c r="F105" s="37"/>
    </row>
    <row r="106" spans="1:6" x14ac:dyDescent="0.3">
      <c r="A106" s="44" t="s">
        <v>128</v>
      </c>
      <c r="B106" s="53" t="s">
        <v>152</v>
      </c>
      <c r="C106" s="44" t="s">
        <v>14</v>
      </c>
      <c r="D106" s="35">
        <v>32.270000000000003</v>
      </c>
      <c r="E106" s="63"/>
      <c r="F106" s="37"/>
    </row>
    <row r="107" spans="1:6" ht="20.399999999999999" x14ac:dyDescent="0.3">
      <c r="A107" s="44" t="s">
        <v>130</v>
      </c>
      <c r="B107" s="53" t="s">
        <v>153</v>
      </c>
      <c r="C107" s="44" t="s">
        <v>125</v>
      </c>
      <c r="D107" s="35">
        <v>26</v>
      </c>
      <c r="E107" s="63"/>
      <c r="F107" s="37"/>
    </row>
    <row r="108" spans="1:6" x14ac:dyDescent="0.3">
      <c r="A108" s="44" t="s">
        <v>131</v>
      </c>
      <c r="B108" s="53" t="s">
        <v>127</v>
      </c>
      <c r="C108" s="44" t="s">
        <v>125</v>
      </c>
      <c r="D108" s="35">
        <v>24</v>
      </c>
      <c r="E108" s="63"/>
      <c r="F108" s="37"/>
    </row>
    <row r="109" spans="1:6" x14ac:dyDescent="0.3">
      <c r="A109" s="44" t="s">
        <v>154</v>
      </c>
      <c r="B109" s="53" t="s">
        <v>155</v>
      </c>
      <c r="C109" s="44" t="s">
        <v>14</v>
      </c>
      <c r="D109" s="35">
        <v>2.6</v>
      </c>
      <c r="E109" s="63"/>
      <c r="F109" s="37"/>
    </row>
    <row r="110" spans="1:6" x14ac:dyDescent="0.3">
      <c r="A110" s="44" t="s">
        <v>156</v>
      </c>
      <c r="B110" s="39" t="s">
        <v>129</v>
      </c>
      <c r="C110" s="44" t="s">
        <v>15</v>
      </c>
      <c r="D110" s="35">
        <v>2</v>
      </c>
      <c r="E110" s="63"/>
      <c r="F110" s="37"/>
    </row>
    <row r="111" spans="1:6" x14ac:dyDescent="0.3">
      <c r="A111" s="44" t="s">
        <v>157</v>
      </c>
      <c r="B111" s="39" t="s">
        <v>158</v>
      </c>
      <c r="C111" s="44" t="s">
        <v>15</v>
      </c>
      <c r="D111" s="35">
        <v>28.73</v>
      </c>
      <c r="E111" s="63"/>
      <c r="F111" s="37"/>
    </row>
    <row r="112" spans="1:6" x14ac:dyDescent="0.3">
      <c r="A112" s="44" t="s">
        <v>159</v>
      </c>
      <c r="B112" s="53" t="s">
        <v>160</v>
      </c>
      <c r="C112" s="44" t="s">
        <v>15</v>
      </c>
      <c r="D112" s="35">
        <v>20.010000000000002</v>
      </c>
      <c r="E112" s="63"/>
      <c r="F112" s="37"/>
    </row>
    <row r="113" spans="1:7" x14ac:dyDescent="0.3">
      <c r="A113" s="44"/>
      <c r="B113" s="42" t="s">
        <v>172</v>
      </c>
      <c r="C113" s="44"/>
      <c r="D113" s="35"/>
      <c r="E113" s="36"/>
      <c r="F113" s="40"/>
    </row>
    <row r="114" spans="1:7" x14ac:dyDescent="0.3">
      <c r="A114" s="44"/>
      <c r="B114" s="42"/>
      <c r="C114" s="44"/>
      <c r="D114" s="35"/>
      <c r="E114" s="36"/>
      <c r="F114" s="37"/>
    </row>
    <row r="115" spans="1:7" x14ac:dyDescent="0.3">
      <c r="A115" s="81">
        <v>5</v>
      </c>
      <c r="B115" s="89" t="s">
        <v>395</v>
      </c>
      <c r="C115" s="90"/>
      <c r="D115" s="94"/>
      <c r="E115" s="95"/>
      <c r="F115" s="93"/>
    </row>
    <row r="116" spans="1:7" x14ac:dyDescent="0.3">
      <c r="A116" s="44">
        <v>5.0999999999999996</v>
      </c>
      <c r="B116" s="53" t="s">
        <v>396</v>
      </c>
      <c r="C116" s="44" t="s">
        <v>15</v>
      </c>
      <c r="D116" s="35">
        <v>50</v>
      </c>
      <c r="E116" s="36"/>
      <c r="F116" s="37"/>
    </row>
    <row r="117" spans="1:7" x14ac:dyDescent="0.3">
      <c r="A117" s="44"/>
      <c r="B117" s="42" t="s">
        <v>397</v>
      </c>
      <c r="C117" s="44"/>
      <c r="D117" s="35"/>
      <c r="E117" s="36"/>
      <c r="F117" s="40"/>
    </row>
    <row r="118" spans="1:7" x14ac:dyDescent="0.3">
      <c r="A118" s="44"/>
      <c r="B118" s="42"/>
      <c r="C118" s="44"/>
      <c r="D118" s="35"/>
      <c r="E118" s="36"/>
      <c r="F118" s="37"/>
    </row>
    <row r="119" spans="1:7" ht="23.4" customHeight="1" x14ac:dyDescent="0.3">
      <c r="A119" s="96"/>
      <c r="B119" s="264" t="s">
        <v>161</v>
      </c>
      <c r="C119" s="264"/>
      <c r="D119" s="264"/>
      <c r="E119" s="264"/>
      <c r="F119" s="97"/>
    </row>
    <row r="120" spans="1:7" x14ac:dyDescent="0.3">
      <c r="A120" s="39"/>
      <c r="B120" s="39"/>
      <c r="C120" s="39"/>
      <c r="D120" s="55"/>
      <c r="E120" s="39"/>
      <c r="F120" s="39"/>
    </row>
    <row r="121" spans="1:7" ht="12" customHeight="1" x14ac:dyDescent="0.3">
      <c r="A121" s="39"/>
      <c r="B121" s="269" t="s">
        <v>162</v>
      </c>
      <c r="C121" s="270"/>
      <c r="D121" s="270"/>
      <c r="E121" s="271"/>
      <c r="F121" s="57"/>
    </row>
    <row r="122" spans="1:7" ht="12" customHeight="1" x14ac:dyDescent="0.3">
      <c r="A122" s="39"/>
      <c r="B122" s="266" t="s">
        <v>38</v>
      </c>
      <c r="C122" s="267"/>
      <c r="D122" s="267"/>
      <c r="E122" s="268"/>
      <c r="F122" s="57"/>
    </row>
    <row r="123" spans="1:7" ht="12" customHeight="1" x14ac:dyDescent="0.3">
      <c r="A123" s="39"/>
      <c r="B123" s="266" t="s">
        <v>163</v>
      </c>
      <c r="C123" s="267"/>
      <c r="D123" s="267"/>
      <c r="E123" s="268"/>
      <c r="F123" s="59"/>
    </row>
    <row r="124" spans="1:7" ht="12" customHeight="1" x14ac:dyDescent="0.3">
      <c r="A124" s="39"/>
      <c r="B124" s="266" t="s">
        <v>164</v>
      </c>
      <c r="C124" s="267"/>
      <c r="D124" s="267"/>
      <c r="E124" s="268"/>
      <c r="F124" s="59"/>
    </row>
    <row r="125" spans="1:7" ht="12" customHeight="1" x14ac:dyDescent="0.3">
      <c r="A125" s="39"/>
      <c r="B125" s="266" t="s">
        <v>165</v>
      </c>
      <c r="C125" s="267"/>
      <c r="D125" s="267"/>
      <c r="E125" s="268"/>
      <c r="F125" s="59"/>
    </row>
    <row r="126" spans="1:7" ht="12" customHeight="1" x14ac:dyDescent="0.3">
      <c r="A126" s="39"/>
      <c r="B126" s="266" t="s">
        <v>166</v>
      </c>
      <c r="C126" s="267"/>
      <c r="D126" s="267"/>
      <c r="E126" s="268"/>
      <c r="F126" s="59"/>
    </row>
    <row r="127" spans="1:7" ht="14.4" customHeight="1" x14ac:dyDescent="0.3">
      <c r="A127" s="39"/>
      <c r="B127" s="266" t="s">
        <v>167</v>
      </c>
      <c r="C127" s="267"/>
      <c r="D127" s="267"/>
      <c r="E127" s="268"/>
      <c r="F127" s="60"/>
      <c r="G127" s="256"/>
    </row>
    <row r="128" spans="1:7" ht="14.4" customHeight="1" x14ac:dyDescent="0.3">
      <c r="A128" s="39"/>
      <c r="B128" s="266" t="s">
        <v>520</v>
      </c>
      <c r="C128" s="267"/>
      <c r="D128" s="267"/>
      <c r="E128" s="268"/>
      <c r="F128" s="57"/>
      <c r="G128" s="256"/>
    </row>
    <row r="129" spans="1:21" x14ac:dyDescent="0.3">
      <c r="A129" s="39"/>
      <c r="B129" s="54"/>
      <c r="C129" s="54"/>
      <c r="D129" s="58"/>
      <c r="E129" s="54"/>
      <c r="F129" s="60"/>
    </row>
    <row r="130" spans="1:21" ht="27.6" customHeight="1" x14ac:dyDescent="0.3">
      <c r="A130" s="272" t="s">
        <v>173</v>
      </c>
      <c r="B130" s="273"/>
      <c r="C130" s="273"/>
      <c r="D130" s="273"/>
      <c r="E130" s="274"/>
      <c r="F130" s="98"/>
    </row>
    <row r="132" spans="1:21" s="5" customFormat="1" ht="14.4" customHeight="1" x14ac:dyDescent="0.2">
      <c r="A132" s="280" t="s">
        <v>174</v>
      </c>
      <c r="B132" s="280"/>
      <c r="C132" s="280"/>
      <c r="D132" s="280"/>
      <c r="E132" s="280"/>
      <c r="F132" s="280"/>
      <c r="G132" s="4"/>
      <c r="H132" s="4"/>
      <c r="I132" s="108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</row>
    <row r="133" spans="1:21" s="5" customFormat="1" ht="14.4" customHeight="1" x14ac:dyDescent="0.2">
      <c r="A133" s="275" t="s">
        <v>48</v>
      </c>
      <c r="B133" s="275"/>
      <c r="C133" s="275"/>
      <c r="D133" s="275"/>
      <c r="E133" s="275"/>
      <c r="F133" s="23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</row>
    <row r="134" spans="1:21" s="5" customFormat="1" ht="14.4" customHeight="1" x14ac:dyDescent="0.2">
      <c r="A134" s="275" t="s">
        <v>49</v>
      </c>
      <c r="B134" s="275"/>
      <c r="C134" s="275"/>
      <c r="D134" s="275"/>
      <c r="E134" s="275"/>
      <c r="F134" s="23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</row>
    <row r="135" spans="1:21" s="5" customFormat="1" ht="14.4" customHeight="1" x14ac:dyDescent="0.2">
      <c r="A135" s="275" t="s">
        <v>50</v>
      </c>
      <c r="B135" s="275"/>
      <c r="C135" s="275"/>
      <c r="D135" s="275"/>
      <c r="E135" s="275"/>
      <c r="F135" s="23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</row>
    <row r="136" spans="1:21" s="5" customFormat="1" ht="14.4" customHeight="1" x14ac:dyDescent="0.2">
      <c r="A136" s="265" t="s">
        <v>51</v>
      </c>
      <c r="B136" s="265"/>
      <c r="C136" s="265"/>
      <c r="D136" s="265"/>
      <c r="E136" s="265"/>
      <c r="F136" s="2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</row>
    <row r="137" spans="1:21" s="5" customFormat="1" ht="11.4" x14ac:dyDescent="0.2">
      <c r="A137" s="19"/>
      <c r="B137" s="20"/>
      <c r="C137" s="20"/>
      <c r="D137" s="21"/>
      <c r="E137" s="14"/>
      <c r="F137" s="20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</row>
    <row r="138" spans="1:21" customFormat="1" ht="14.4" customHeight="1" x14ac:dyDescent="0.3">
      <c r="A138" s="279" t="s">
        <v>175</v>
      </c>
      <c r="B138" s="279"/>
      <c r="C138" s="279"/>
      <c r="D138" s="279"/>
      <c r="E138" s="279"/>
      <c r="F138" s="279"/>
      <c r="G138" s="22"/>
      <c r="H138" s="22"/>
      <c r="I138" s="22"/>
      <c r="J138" s="22"/>
    </row>
    <row r="139" spans="1:21" customFormat="1" ht="33.6" customHeight="1" x14ac:dyDescent="0.3">
      <c r="A139" s="279" t="s">
        <v>44</v>
      </c>
      <c r="B139" s="279"/>
      <c r="C139" s="279"/>
      <c r="D139" s="279"/>
      <c r="E139" s="279"/>
      <c r="F139" s="279"/>
      <c r="G139" s="22"/>
      <c r="H139" s="22"/>
      <c r="I139" s="22"/>
      <c r="J139" s="22"/>
    </row>
    <row r="140" spans="1:21" customFormat="1" ht="14.4" customHeight="1" x14ac:dyDescent="0.3">
      <c r="A140" s="279" t="s">
        <v>45</v>
      </c>
      <c r="B140" s="279"/>
      <c r="C140" s="279"/>
      <c r="D140" s="279"/>
      <c r="E140" s="279"/>
      <c r="F140" s="279"/>
      <c r="G140" s="22"/>
      <c r="H140" s="22"/>
      <c r="I140" s="22"/>
      <c r="J140" s="22"/>
    </row>
    <row r="141" spans="1:21" customFormat="1" ht="14.4" customHeight="1" x14ac:dyDescent="0.3">
      <c r="A141" s="276" t="s">
        <v>521</v>
      </c>
      <c r="B141" s="277"/>
      <c r="C141" s="277"/>
      <c r="D141" s="277"/>
      <c r="E141" s="277"/>
      <c r="F141" s="278"/>
      <c r="G141" s="22"/>
      <c r="H141" s="257"/>
    </row>
  </sheetData>
  <mergeCells count="24">
    <mergeCell ref="B126:E126"/>
    <mergeCell ref="A1:F1"/>
    <mergeCell ref="A2:F2"/>
    <mergeCell ref="A3:F3"/>
    <mergeCell ref="B55:E55"/>
    <mergeCell ref="A57:F57"/>
    <mergeCell ref="B119:E119"/>
    <mergeCell ref="B121:E121"/>
    <mergeCell ref="B122:E122"/>
    <mergeCell ref="B123:E123"/>
    <mergeCell ref="B124:E124"/>
    <mergeCell ref="B125:E125"/>
    <mergeCell ref="A141:F141"/>
    <mergeCell ref="B127:E127"/>
    <mergeCell ref="B128:E128"/>
    <mergeCell ref="A130:E130"/>
    <mergeCell ref="A132:F132"/>
    <mergeCell ref="A133:E133"/>
    <mergeCell ref="A134:E134"/>
    <mergeCell ref="A135:E135"/>
    <mergeCell ref="A136:E136"/>
    <mergeCell ref="A138:F138"/>
    <mergeCell ref="A139:F139"/>
    <mergeCell ref="A140:F140"/>
  </mergeCells>
  <printOptions horizontalCentered="1"/>
  <pageMargins left="0.70866141732283472" right="0.70866141732283472" top="0.74803149606299213" bottom="0.74803149606299213" header="0.31496062992125984" footer="0.31496062992125984"/>
  <pageSetup scale="69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E4ED-9C60-45F9-8881-3802F16B51A6}">
  <sheetPr>
    <pageSetUpPr fitToPage="1"/>
  </sheetPr>
  <dimension ref="A1:I99"/>
  <sheetViews>
    <sheetView view="pageBreakPreview" zoomScaleNormal="100" zoomScaleSheetLayoutView="100" workbookViewId="0">
      <selection activeCell="D29" sqref="D29"/>
    </sheetView>
  </sheetViews>
  <sheetFormatPr baseColWidth="10" defaultRowHeight="11.4" x14ac:dyDescent="0.3"/>
  <cols>
    <col min="1" max="1" width="11.5546875" style="132"/>
    <col min="2" max="2" width="52" style="132" customWidth="1"/>
    <col min="3" max="3" width="11.5546875" style="132"/>
    <col min="4" max="4" width="11.88671875" style="136" customWidth="1"/>
    <col min="5" max="5" width="13" style="132" customWidth="1"/>
    <col min="6" max="6" width="23.33203125" style="132" customWidth="1"/>
    <col min="7" max="16384" width="11.5546875" style="4"/>
  </cols>
  <sheetData>
    <row r="1" spans="1:6" s="26" customFormat="1" ht="25.2" customHeight="1" x14ac:dyDescent="0.3">
      <c r="A1" s="262" t="s">
        <v>383</v>
      </c>
      <c r="B1" s="262"/>
      <c r="C1" s="262"/>
      <c r="D1" s="262"/>
      <c r="E1" s="262"/>
      <c r="F1" s="262"/>
    </row>
    <row r="2" spans="1:6" s="26" customFormat="1" ht="23.4" customHeight="1" x14ac:dyDescent="0.3">
      <c r="A2" s="262" t="s">
        <v>41</v>
      </c>
      <c r="B2" s="262"/>
      <c r="C2" s="262"/>
      <c r="D2" s="262"/>
      <c r="E2" s="262"/>
      <c r="F2" s="262"/>
    </row>
    <row r="3" spans="1:6" s="14" customFormat="1" ht="24.6" customHeight="1" x14ac:dyDescent="0.3">
      <c r="A3" s="288" t="s">
        <v>1</v>
      </c>
      <c r="B3" s="289"/>
      <c r="C3" s="289"/>
      <c r="D3" s="289"/>
      <c r="E3" s="289"/>
      <c r="F3" s="290"/>
    </row>
    <row r="4" spans="1:6" s="14" customFormat="1" x14ac:dyDescent="0.3">
      <c r="A4" s="291" t="s">
        <v>319</v>
      </c>
      <c r="B4" s="291"/>
      <c r="C4" s="291"/>
      <c r="D4" s="291"/>
      <c r="E4" s="291"/>
      <c r="F4" s="291"/>
    </row>
    <row r="5" spans="1:6" s="14" customFormat="1" ht="21.6" customHeight="1" x14ac:dyDescent="0.3">
      <c r="A5" s="65" t="s">
        <v>3</v>
      </c>
      <c r="B5" s="66" t="s">
        <v>55</v>
      </c>
      <c r="C5" s="65" t="s">
        <v>18</v>
      </c>
      <c r="D5" s="65" t="s">
        <v>6</v>
      </c>
      <c r="E5" s="68" t="s">
        <v>56</v>
      </c>
      <c r="F5" s="68" t="s">
        <v>57</v>
      </c>
    </row>
    <row r="6" spans="1:6" s="14" customFormat="1" x14ac:dyDescent="0.3">
      <c r="A6" s="110">
        <v>1</v>
      </c>
      <c r="B6" s="111" t="s">
        <v>268</v>
      </c>
      <c r="C6" s="112"/>
      <c r="D6" s="141"/>
      <c r="E6" s="113"/>
      <c r="F6" s="114"/>
    </row>
    <row r="7" spans="1:6" s="14" customFormat="1" x14ac:dyDescent="0.3">
      <c r="A7" s="115">
        <v>1.1000000000000001</v>
      </c>
      <c r="B7" s="116" t="s">
        <v>58</v>
      </c>
      <c r="C7" s="117"/>
      <c r="D7" s="138"/>
      <c r="E7" s="118"/>
      <c r="F7" s="117"/>
    </row>
    <row r="8" spans="1:6" s="14" customFormat="1" ht="20.399999999999999" x14ac:dyDescent="0.3">
      <c r="A8" s="117" t="s">
        <v>61</v>
      </c>
      <c r="B8" s="38" t="s">
        <v>320</v>
      </c>
      <c r="C8" s="46" t="s">
        <v>10</v>
      </c>
      <c r="D8" s="139">
        <v>1580.18</v>
      </c>
      <c r="E8" s="118">
        <v>6039</v>
      </c>
      <c r="F8" s="118">
        <f>+ROUND(D8*E8,0)</f>
        <v>9542707</v>
      </c>
    </row>
    <row r="9" spans="1:6" s="14" customFormat="1" x14ac:dyDescent="0.3">
      <c r="A9" s="110">
        <v>2</v>
      </c>
      <c r="B9" s="111" t="s">
        <v>270</v>
      </c>
      <c r="C9" s="120"/>
      <c r="D9" s="142"/>
      <c r="E9" s="113"/>
      <c r="F9" s="120"/>
    </row>
    <row r="10" spans="1:6" s="14" customFormat="1" x14ac:dyDescent="0.3">
      <c r="A10" s="115">
        <v>2.1</v>
      </c>
      <c r="B10" s="116" t="s">
        <v>321</v>
      </c>
      <c r="C10" s="117"/>
      <c r="D10" s="138"/>
      <c r="E10" s="118"/>
      <c r="F10" s="117"/>
    </row>
    <row r="11" spans="1:6" s="14" customFormat="1" x14ac:dyDescent="0.3">
      <c r="A11" s="115" t="s">
        <v>77</v>
      </c>
      <c r="B11" s="116" t="s">
        <v>272</v>
      </c>
      <c r="C11" s="117"/>
      <c r="D11" s="138"/>
      <c r="E11" s="118"/>
      <c r="F11" s="117"/>
    </row>
    <row r="12" spans="1:6" s="14" customFormat="1" x14ac:dyDescent="0.3">
      <c r="A12" s="121" t="s">
        <v>242</v>
      </c>
      <c r="B12" s="38" t="s">
        <v>273</v>
      </c>
      <c r="C12" s="46" t="s">
        <v>14</v>
      </c>
      <c r="D12" s="139">
        <v>1116.55</v>
      </c>
      <c r="E12" s="118">
        <v>55702</v>
      </c>
      <c r="F12" s="118">
        <f>+ROUND(D12*E12,0)</f>
        <v>62194068</v>
      </c>
    </row>
    <row r="13" spans="1:6" s="14" customFormat="1" x14ac:dyDescent="0.3">
      <c r="A13" s="115" t="s">
        <v>78</v>
      </c>
      <c r="B13" s="116" t="s">
        <v>322</v>
      </c>
      <c r="C13" s="117" t="s">
        <v>12</v>
      </c>
      <c r="D13" s="138"/>
      <c r="E13" s="118"/>
      <c r="F13" s="117"/>
    </row>
    <row r="14" spans="1:6" s="14" customFormat="1" x14ac:dyDescent="0.3">
      <c r="A14" s="121" t="s">
        <v>323</v>
      </c>
      <c r="B14" s="38" t="s">
        <v>324</v>
      </c>
      <c r="C14" s="46" t="s">
        <v>14</v>
      </c>
      <c r="D14" s="139">
        <v>2539.5100000000002</v>
      </c>
      <c r="E14" s="118">
        <v>72586</v>
      </c>
      <c r="F14" s="118">
        <f>+ROUND(D14*E14,0)</f>
        <v>184332873</v>
      </c>
    </row>
    <row r="15" spans="1:6" s="14" customFormat="1" x14ac:dyDescent="0.3">
      <c r="A15" s="115" t="s">
        <v>79</v>
      </c>
      <c r="B15" s="116" t="s">
        <v>325</v>
      </c>
      <c r="C15" s="117" t="s">
        <v>12</v>
      </c>
      <c r="D15" s="138"/>
      <c r="E15" s="118"/>
      <c r="F15" s="117"/>
    </row>
    <row r="16" spans="1:6" s="14" customFormat="1" x14ac:dyDescent="0.3">
      <c r="A16" s="121" t="s">
        <v>326</v>
      </c>
      <c r="B16" s="38" t="s">
        <v>327</v>
      </c>
      <c r="C16" s="46" t="s">
        <v>14</v>
      </c>
      <c r="D16" s="139">
        <v>300.13</v>
      </c>
      <c r="E16" s="118">
        <v>60488</v>
      </c>
      <c r="F16" s="118">
        <f>+ROUND(D16*E16,0)</f>
        <v>18154263</v>
      </c>
    </row>
    <row r="17" spans="1:6" s="14" customFormat="1" x14ac:dyDescent="0.3">
      <c r="A17" s="115">
        <v>2.2000000000000002</v>
      </c>
      <c r="B17" s="116" t="s">
        <v>328</v>
      </c>
      <c r="C17" s="117" t="s">
        <v>12</v>
      </c>
      <c r="D17" s="138"/>
      <c r="E17" s="118"/>
      <c r="F17" s="117"/>
    </row>
    <row r="18" spans="1:6" s="14" customFormat="1" x14ac:dyDescent="0.3">
      <c r="A18" s="117" t="s">
        <v>82</v>
      </c>
      <c r="B18" s="38" t="s">
        <v>276</v>
      </c>
      <c r="C18" s="46" t="s">
        <v>398</v>
      </c>
      <c r="D18" s="139">
        <v>1435.47</v>
      </c>
      <c r="E18" s="118">
        <v>33406</v>
      </c>
      <c r="F18" s="118">
        <f t="shared" ref="F18:F22" si="0">+ROUND(D18*E18,0)</f>
        <v>47953311</v>
      </c>
    </row>
    <row r="19" spans="1:6" s="14" customFormat="1" x14ac:dyDescent="0.3">
      <c r="A19" s="117" t="s">
        <v>83</v>
      </c>
      <c r="B19" s="38" t="s">
        <v>329</v>
      </c>
      <c r="C19" s="46" t="s">
        <v>398</v>
      </c>
      <c r="D19" s="139">
        <v>109.85</v>
      </c>
      <c r="E19" s="118">
        <v>162365</v>
      </c>
      <c r="F19" s="118">
        <f t="shared" si="0"/>
        <v>17835795</v>
      </c>
    </row>
    <row r="20" spans="1:6" s="14" customFormat="1" x14ac:dyDescent="0.3">
      <c r="A20" s="117" t="s">
        <v>330</v>
      </c>
      <c r="B20" s="38" t="s">
        <v>331</v>
      </c>
      <c r="C20" s="46" t="s">
        <v>398</v>
      </c>
      <c r="D20" s="139">
        <v>539.46</v>
      </c>
      <c r="E20" s="118">
        <v>154475</v>
      </c>
      <c r="F20" s="118">
        <f t="shared" si="0"/>
        <v>83333084</v>
      </c>
    </row>
    <row r="21" spans="1:6" s="14" customFormat="1" x14ac:dyDescent="0.3">
      <c r="A21" s="121" t="s">
        <v>244</v>
      </c>
      <c r="B21" s="38" t="s">
        <v>277</v>
      </c>
      <c r="C21" s="46" t="s">
        <v>398</v>
      </c>
      <c r="D21" s="139">
        <v>668.49</v>
      </c>
      <c r="E21" s="118">
        <v>86280</v>
      </c>
      <c r="F21" s="118">
        <f t="shared" si="0"/>
        <v>57677317</v>
      </c>
    </row>
    <row r="22" spans="1:6" s="14" customFormat="1" x14ac:dyDescent="0.3">
      <c r="A22" s="121" t="s">
        <v>245</v>
      </c>
      <c r="B22" s="38" t="s">
        <v>278</v>
      </c>
      <c r="C22" s="46" t="s">
        <v>398</v>
      </c>
      <c r="D22" s="139">
        <v>371.97</v>
      </c>
      <c r="E22" s="118">
        <v>185505</v>
      </c>
      <c r="F22" s="118">
        <f t="shared" si="0"/>
        <v>69002295</v>
      </c>
    </row>
    <row r="23" spans="1:6" s="14" customFormat="1" x14ac:dyDescent="0.3">
      <c r="A23" s="115">
        <v>2.5</v>
      </c>
      <c r="B23" s="116" t="s">
        <v>303</v>
      </c>
      <c r="C23" s="117" t="s">
        <v>12</v>
      </c>
      <c r="D23" s="138"/>
      <c r="E23" s="118"/>
      <c r="F23" s="117"/>
    </row>
    <row r="24" spans="1:6" s="14" customFormat="1" x14ac:dyDescent="0.3">
      <c r="A24" s="121" t="s">
        <v>332</v>
      </c>
      <c r="B24" s="38" t="s">
        <v>333</v>
      </c>
      <c r="C24" s="46" t="s">
        <v>14</v>
      </c>
      <c r="D24" s="139">
        <v>91.34</v>
      </c>
      <c r="E24" s="118">
        <v>120368</v>
      </c>
      <c r="F24" s="118">
        <f>+ROUND(D24*E24,0)</f>
        <v>10994413</v>
      </c>
    </row>
    <row r="25" spans="1:6" s="14" customFormat="1" x14ac:dyDescent="0.3">
      <c r="A25" s="115">
        <v>2.2999999999999998</v>
      </c>
      <c r="B25" s="116" t="s">
        <v>279</v>
      </c>
      <c r="C25" s="117" t="s">
        <v>12</v>
      </c>
      <c r="D25" s="138"/>
      <c r="E25" s="118"/>
      <c r="F25" s="117"/>
    </row>
    <row r="26" spans="1:6" s="14" customFormat="1" x14ac:dyDescent="0.3">
      <c r="A26" s="117" t="s">
        <v>88</v>
      </c>
      <c r="B26" s="38" t="s">
        <v>334</v>
      </c>
      <c r="C26" s="46" t="s">
        <v>398</v>
      </c>
      <c r="D26" s="139">
        <v>2605.2199999999998</v>
      </c>
      <c r="E26" s="118">
        <v>117991</v>
      </c>
      <c r="F26" s="118">
        <f>+ROUND(D26*E26,0)</f>
        <v>307392513</v>
      </c>
    </row>
    <row r="27" spans="1:6" s="14" customFormat="1" x14ac:dyDescent="0.3">
      <c r="A27" s="117"/>
      <c r="B27" s="38"/>
      <c r="C27" s="46" t="s">
        <v>12</v>
      </c>
      <c r="D27" s="139"/>
      <c r="E27" s="118"/>
      <c r="F27" s="118"/>
    </row>
    <row r="28" spans="1:6" s="14" customFormat="1" x14ac:dyDescent="0.3">
      <c r="A28" s="115">
        <v>2.6</v>
      </c>
      <c r="B28" s="116" t="s">
        <v>281</v>
      </c>
      <c r="C28" s="30" t="s">
        <v>12</v>
      </c>
      <c r="D28" s="140"/>
      <c r="E28" s="122"/>
      <c r="F28" s="30"/>
    </row>
    <row r="29" spans="1:6" s="14" customFormat="1" ht="20.399999999999999" x14ac:dyDescent="0.3">
      <c r="A29" s="117" t="s">
        <v>335</v>
      </c>
      <c r="B29" s="38" t="s">
        <v>336</v>
      </c>
      <c r="C29" s="46" t="s">
        <v>15</v>
      </c>
      <c r="D29" s="139">
        <v>1925.78</v>
      </c>
      <c r="E29" s="118">
        <v>78501</v>
      </c>
      <c r="F29" s="118">
        <f t="shared" ref="F29:F31" si="1">+ROUND(D29*E29,0)</f>
        <v>151175656</v>
      </c>
    </row>
    <row r="30" spans="1:6" s="14" customFormat="1" x14ac:dyDescent="0.3">
      <c r="A30" s="117" t="s">
        <v>337</v>
      </c>
      <c r="B30" s="38" t="s">
        <v>338</v>
      </c>
      <c r="C30" s="46" t="s">
        <v>15</v>
      </c>
      <c r="D30" s="139">
        <v>4587.6899999999996</v>
      </c>
      <c r="E30" s="118">
        <v>80012</v>
      </c>
      <c r="F30" s="118">
        <f t="shared" si="1"/>
        <v>367070252</v>
      </c>
    </row>
    <row r="31" spans="1:6" s="14" customFormat="1" x14ac:dyDescent="0.3">
      <c r="A31" s="117" t="s">
        <v>339</v>
      </c>
      <c r="B31" s="38" t="s">
        <v>340</v>
      </c>
      <c r="C31" s="46" t="s">
        <v>15</v>
      </c>
      <c r="D31" s="139">
        <v>593.55999999999995</v>
      </c>
      <c r="E31" s="118">
        <v>83918</v>
      </c>
      <c r="F31" s="118">
        <f t="shared" si="1"/>
        <v>49810368</v>
      </c>
    </row>
    <row r="32" spans="1:6" s="14" customFormat="1" x14ac:dyDescent="0.3">
      <c r="A32" s="123">
        <v>3</v>
      </c>
      <c r="B32" s="111" t="s">
        <v>283</v>
      </c>
      <c r="C32" s="70"/>
      <c r="D32" s="141"/>
      <c r="E32" s="124"/>
      <c r="F32" s="70"/>
    </row>
    <row r="33" spans="1:6" s="14" customFormat="1" x14ac:dyDescent="0.3">
      <c r="A33" s="115">
        <v>3.1</v>
      </c>
      <c r="B33" s="116" t="s">
        <v>224</v>
      </c>
      <c r="C33" s="30"/>
      <c r="D33" s="140"/>
      <c r="E33" s="122"/>
      <c r="F33" s="30"/>
    </row>
    <row r="34" spans="1:6" s="14" customFormat="1" x14ac:dyDescent="0.3">
      <c r="A34" s="115" t="s">
        <v>96</v>
      </c>
      <c r="B34" s="116" t="s">
        <v>305</v>
      </c>
      <c r="C34" s="117"/>
      <c r="D34" s="138"/>
      <c r="E34" s="118"/>
      <c r="F34" s="117"/>
    </row>
    <row r="35" spans="1:6" s="14" customFormat="1" x14ac:dyDescent="0.3">
      <c r="A35" s="117" t="s">
        <v>100</v>
      </c>
      <c r="B35" s="38" t="s">
        <v>341</v>
      </c>
      <c r="C35" s="46" t="s">
        <v>14</v>
      </c>
      <c r="D35" s="139">
        <v>10.26</v>
      </c>
      <c r="E35" s="118">
        <v>775028</v>
      </c>
      <c r="F35" s="118">
        <f>+ROUND(D35*E35,0)</f>
        <v>7951787</v>
      </c>
    </row>
    <row r="36" spans="1:6" s="14" customFormat="1" x14ac:dyDescent="0.3">
      <c r="A36" s="123">
        <v>5</v>
      </c>
      <c r="B36" s="111" t="s">
        <v>288</v>
      </c>
      <c r="C36" s="70"/>
      <c r="D36" s="141"/>
      <c r="E36" s="124"/>
      <c r="F36" s="70"/>
    </row>
    <row r="37" spans="1:6" s="14" customFormat="1" x14ac:dyDescent="0.3">
      <c r="A37" s="115">
        <v>5.0999999999999996</v>
      </c>
      <c r="B37" s="116" t="s">
        <v>289</v>
      </c>
      <c r="C37" s="30"/>
      <c r="D37" s="140"/>
      <c r="E37" s="122"/>
      <c r="F37" s="30"/>
    </row>
    <row r="38" spans="1:6" s="14" customFormat="1" x14ac:dyDescent="0.3">
      <c r="A38" s="117" t="s">
        <v>195</v>
      </c>
      <c r="B38" s="38" t="s">
        <v>248</v>
      </c>
      <c r="C38" s="46" t="s">
        <v>10</v>
      </c>
      <c r="D38" s="255">
        <v>210</v>
      </c>
      <c r="E38" s="118">
        <v>92622</v>
      </c>
      <c r="F38" s="118">
        <f t="shared" ref="F38:F40" si="2">+ROUND(D38*E38,0)</f>
        <v>19450620</v>
      </c>
    </row>
    <row r="39" spans="1:6" s="14" customFormat="1" x14ac:dyDescent="0.3">
      <c r="A39" s="117" t="s">
        <v>261</v>
      </c>
      <c r="B39" s="38" t="s">
        <v>342</v>
      </c>
      <c r="C39" s="46" t="s">
        <v>10</v>
      </c>
      <c r="D39" s="255">
        <v>538.78</v>
      </c>
      <c r="E39" s="118">
        <v>183427</v>
      </c>
      <c r="F39" s="118">
        <f t="shared" si="2"/>
        <v>98826799</v>
      </c>
    </row>
    <row r="40" spans="1:6" s="14" customFormat="1" x14ac:dyDescent="0.3">
      <c r="A40" s="117" t="s">
        <v>343</v>
      </c>
      <c r="B40" s="38" t="s">
        <v>344</v>
      </c>
      <c r="C40" s="46" t="s">
        <v>10</v>
      </c>
      <c r="D40" s="255">
        <v>831</v>
      </c>
      <c r="E40" s="118">
        <v>799107</v>
      </c>
      <c r="F40" s="118">
        <f t="shared" si="2"/>
        <v>664057917</v>
      </c>
    </row>
    <row r="41" spans="1:6" s="14" customFormat="1" x14ac:dyDescent="0.3">
      <c r="A41" s="115">
        <v>5.3</v>
      </c>
      <c r="B41" s="116" t="s">
        <v>290</v>
      </c>
      <c r="C41" s="30" t="s">
        <v>12</v>
      </c>
      <c r="D41" s="140"/>
      <c r="E41" s="122"/>
      <c r="F41" s="30"/>
    </row>
    <row r="42" spans="1:6" s="14" customFormat="1" x14ac:dyDescent="0.3">
      <c r="A42" s="117" t="s">
        <v>345</v>
      </c>
      <c r="B42" s="38" t="s">
        <v>346</v>
      </c>
      <c r="C42" s="46" t="s">
        <v>125</v>
      </c>
      <c r="D42" s="139">
        <v>54</v>
      </c>
      <c r="E42" s="118">
        <v>1475257</v>
      </c>
      <c r="F42" s="118">
        <f t="shared" ref="F42:F46" si="3">+ROUND(D42*E42,0)</f>
        <v>79663878</v>
      </c>
    </row>
    <row r="43" spans="1:6" s="14" customFormat="1" ht="20.399999999999999" x14ac:dyDescent="0.3">
      <c r="A43" s="117" t="s">
        <v>251</v>
      </c>
      <c r="B43" s="38" t="s">
        <v>292</v>
      </c>
      <c r="C43" s="46" t="s">
        <v>125</v>
      </c>
      <c r="D43" s="139">
        <v>54</v>
      </c>
      <c r="E43" s="118">
        <v>718944</v>
      </c>
      <c r="F43" s="118">
        <f t="shared" si="3"/>
        <v>38822976</v>
      </c>
    </row>
    <row r="44" spans="1:6" s="14" customFormat="1" x14ac:dyDescent="0.3">
      <c r="A44" s="117" t="s">
        <v>347</v>
      </c>
      <c r="B44" s="38" t="s">
        <v>348</v>
      </c>
      <c r="C44" s="46" t="s">
        <v>10</v>
      </c>
      <c r="D44" s="139">
        <v>96.62</v>
      </c>
      <c r="E44" s="118">
        <v>1156386</v>
      </c>
      <c r="F44" s="118">
        <f t="shared" si="3"/>
        <v>111730015</v>
      </c>
    </row>
    <row r="45" spans="1:6" s="14" customFormat="1" x14ac:dyDescent="0.3">
      <c r="A45" s="117" t="s">
        <v>349</v>
      </c>
      <c r="B45" s="38" t="s">
        <v>350</v>
      </c>
      <c r="C45" s="46" t="s">
        <v>125</v>
      </c>
      <c r="D45" s="139">
        <v>54</v>
      </c>
      <c r="E45" s="118">
        <v>1285659</v>
      </c>
      <c r="F45" s="118">
        <f t="shared" si="3"/>
        <v>69425586</v>
      </c>
    </row>
    <row r="46" spans="1:6" s="14" customFormat="1" ht="20.399999999999999" x14ac:dyDescent="0.3">
      <c r="A46" s="117" t="s">
        <v>351</v>
      </c>
      <c r="B46" s="38" t="s">
        <v>352</v>
      </c>
      <c r="C46" s="46" t="s">
        <v>10</v>
      </c>
      <c r="D46" s="139">
        <v>134.80000000000001</v>
      </c>
      <c r="E46" s="118">
        <v>238412</v>
      </c>
      <c r="F46" s="118">
        <f t="shared" si="3"/>
        <v>32137938</v>
      </c>
    </row>
    <row r="47" spans="1:6" s="14" customFormat="1" x14ac:dyDescent="0.3">
      <c r="A47" s="115">
        <v>5.4</v>
      </c>
      <c r="B47" s="116" t="s">
        <v>297</v>
      </c>
      <c r="C47" s="30" t="s">
        <v>12</v>
      </c>
      <c r="D47" s="140"/>
      <c r="E47" s="122"/>
      <c r="F47" s="30"/>
    </row>
    <row r="48" spans="1:6" s="14" customFormat="1" ht="18" customHeight="1" x14ac:dyDescent="0.3">
      <c r="A48" s="117" t="s">
        <v>255</v>
      </c>
      <c r="B48" s="38" t="s">
        <v>353</v>
      </c>
      <c r="C48" s="46" t="s">
        <v>24</v>
      </c>
      <c r="D48" s="139">
        <v>58.62</v>
      </c>
      <c r="E48" s="118">
        <v>1114262</v>
      </c>
      <c r="F48" s="118">
        <f t="shared" ref="F48:F49" si="4">+ROUND(D48*E48,0)</f>
        <v>65318038</v>
      </c>
    </row>
    <row r="49" spans="1:7" s="14" customFormat="1" ht="16.2" customHeight="1" x14ac:dyDescent="0.3">
      <c r="A49" s="117" t="s">
        <v>266</v>
      </c>
      <c r="B49" s="38" t="s">
        <v>354</v>
      </c>
      <c r="C49" s="46" t="s">
        <v>24</v>
      </c>
      <c r="D49" s="139">
        <v>10.050000000000001</v>
      </c>
      <c r="E49" s="118">
        <v>1826269</v>
      </c>
      <c r="F49" s="118">
        <f t="shared" si="4"/>
        <v>18354003</v>
      </c>
    </row>
    <row r="50" spans="1:7" s="14" customFormat="1" x14ac:dyDescent="0.3">
      <c r="A50" s="125">
        <v>5.5</v>
      </c>
      <c r="B50" s="116" t="s">
        <v>355</v>
      </c>
      <c r="C50" s="30" t="s">
        <v>12</v>
      </c>
      <c r="D50" s="140"/>
      <c r="E50" s="122"/>
      <c r="F50" s="30"/>
    </row>
    <row r="51" spans="1:7" s="14" customFormat="1" ht="20.399999999999999" x14ac:dyDescent="0.3">
      <c r="A51" s="117" t="s">
        <v>356</v>
      </c>
      <c r="B51" s="38" t="s">
        <v>357</v>
      </c>
      <c r="C51" s="46" t="s">
        <v>125</v>
      </c>
      <c r="D51" s="139">
        <v>35</v>
      </c>
      <c r="E51" s="118">
        <v>1514954</v>
      </c>
      <c r="F51" s="118">
        <f>+ROUND(D51*E51,0)</f>
        <v>53023390</v>
      </c>
    </row>
    <row r="52" spans="1:7" s="14" customFormat="1" x14ac:dyDescent="0.3">
      <c r="A52" s="125">
        <v>5.6</v>
      </c>
      <c r="B52" s="116" t="s">
        <v>358</v>
      </c>
      <c r="C52" s="30" t="s">
        <v>12</v>
      </c>
      <c r="D52" s="140"/>
      <c r="E52" s="122"/>
      <c r="F52" s="30"/>
    </row>
    <row r="53" spans="1:7" s="14" customFormat="1" x14ac:dyDescent="0.3">
      <c r="A53" s="117" t="s">
        <v>359</v>
      </c>
      <c r="B53" s="38" t="s">
        <v>360</v>
      </c>
      <c r="C53" s="46" t="s">
        <v>125</v>
      </c>
      <c r="D53" s="139">
        <v>16</v>
      </c>
      <c r="E53" s="118">
        <v>452093</v>
      </c>
      <c r="F53" s="118">
        <f t="shared" ref="F53:F54" si="5">+ROUND(D53*E53,0)</f>
        <v>7233488</v>
      </c>
    </row>
    <row r="54" spans="1:7" s="14" customFormat="1" x14ac:dyDescent="0.3">
      <c r="A54" s="117" t="s">
        <v>361</v>
      </c>
      <c r="B54" s="38" t="s">
        <v>362</v>
      </c>
      <c r="C54" s="46" t="s">
        <v>125</v>
      </c>
      <c r="D54" s="139">
        <v>19</v>
      </c>
      <c r="E54" s="118">
        <v>1190939</v>
      </c>
      <c r="F54" s="118">
        <f t="shared" si="5"/>
        <v>22627841</v>
      </c>
    </row>
    <row r="55" spans="1:7" s="14" customFormat="1" x14ac:dyDescent="0.3">
      <c r="A55" s="125">
        <v>5.1100000000000003</v>
      </c>
      <c r="B55" s="116" t="s">
        <v>363</v>
      </c>
      <c r="C55" s="30" t="s">
        <v>12</v>
      </c>
      <c r="D55" s="140"/>
      <c r="E55" s="122"/>
      <c r="F55" s="30"/>
    </row>
    <row r="56" spans="1:7" s="14" customFormat="1" x14ac:dyDescent="0.3">
      <c r="A56" s="117" t="s">
        <v>364</v>
      </c>
      <c r="B56" s="38" t="s">
        <v>365</v>
      </c>
      <c r="C56" s="46" t="s">
        <v>14</v>
      </c>
      <c r="D56" s="139">
        <v>91.34</v>
      </c>
      <c r="E56" s="118">
        <v>1341852</v>
      </c>
      <c r="F56" s="118">
        <f>+ROUND(D56*E56,0)</f>
        <v>122564762</v>
      </c>
    </row>
    <row r="57" spans="1:7" s="14" customFormat="1" x14ac:dyDescent="0.3">
      <c r="A57" s="125">
        <v>3.3</v>
      </c>
      <c r="B57" s="116" t="s">
        <v>286</v>
      </c>
      <c r="C57" s="30" t="s">
        <v>12</v>
      </c>
      <c r="D57" s="140"/>
      <c r="E57" s="122"/>
      <c r="F57" s="30"/>
    </row>
    <row r="58" spans="1:7" s="14" customFormat="1" ht="20.399999999999999" x14ac:dyDescent="0.3">
      <c r="A58" s="117" t="s">
        <v>247</v>
      </c>
      <c r="B58" s="38" t="s">
        <v>287</v>
      </c>
      <c r="C58" s="46" t="s">
        <v>114</v>
      </c>
      <c r="D58" s="139">
        <v>1085.32</v>
      </c>
      <c r="E58" s="118">
        <v>10808</v>
      </c>
      <c r="F58" s="118">
        <f>+ROUND(D58*E58,0)</f>
        <v>11730139</v>
      </c>
    </row>
    <row r="59" spans="1:7" s="14" customFormat="1" x14ac:dyDescent="0.3">
      <c r="A59" s="117"/>
      <c r="B59" s="38"/>
      <c r="C59" s="46"/>
      <c r="D59" s="119"/>
      <c r="E59" s="118"/>
      <c r="F59" s="118"/>
    </row>
    <row r="60" spans="1:7" s="14" customFormat="1" x14ac:dyDescent="0.3">
      <c r="A60" s="292" t="s">
        <v>372</v>
      </c>
      <c r="B60" s="292"/>
      <c r="C60" s="292"/>
      <c r="D60" s="292"/>
      <c r="E60" s="292"/>
      <c r="F60" s="137">
        <f>+SUM(F8:F58)</f>
        <v>2859388092</v>
      </c>
      <c r="G60" s="99"/>
    </row>
    <row r="61" spans="1:7" s="14" customFormat="1" x14ac:dyDescent="0.3">
      <c r="A61" s="127"/>
      <c r="B61" s="127"/>
      <c r="C61" s="127"/>
      <c r="D61" s="135"/>
      <c r="E61" s="127"/>
      <c r="F61" s="126"/>
    </row>
    <row r="62" spans="1:7" s="14" customFormat="1" ht="14.4" customHeight="1" x14ac:dyDescent="0.3">
      <c r="A62" s="291" t="s">
        <v>366</v>
      </c>
      <c r="B62" s="291"/>
      <c r="C62" s="291"/>
      <c r="D62" s="291"/>
      <c r="E62" s="291"/>
      <c r="F62" s="291"/>
    </row>
    <row r="63" spans="1:7" s="14" customFormat="1" ht="22.8" customHeight="1" x14ac:dyDescent="0.3">
      <c r="A63" s="65" t="s">
        <v>3</v>
      </c>
      <c r="B63" s="66" t="s">
        <v>55</v>
      </c>
      <c r="C63" s="65" t="s">
        <v>18</v>
      </c>
      <c r="D63" s="65" t="s">
        <v>6</v>
      </c>
      <c r="E63" s="68" t="s">
        <v>56</v>
      </c>
      <c r="F63" s="68" t="s">
        <v>57</v>
      </c>
    </row>
    <row r="64" spans="1:7" s="14" customFormat="1" x14ac:dyDescent="0.3">
      <c r="A64" s="128">
        <v>2</v>
      </c>
      <c r="B64" s="116" t="s">
        <v>270</v>
      </c>
      <c r="C64" s="117"/>
      <c r="D64" s="138"/>
      <c r="E64" s="118"/>
      <c r="F64" s="117"/>
    </row>
    <row r="65" spans="1:7" s="14" customFormat="1" x14ac:dyDescent="0.3">
      <c r="A65" s="115">
        <v>2.1</v>
      </c>
      <c r="B65" s="116" t="s">
        <v>321</v>
      </c>
      <c r="C65" s="117"/>
      <c r="D65" s="138"/>
      <c r="E65" s="118"/>
      <c r="F65" s="117"/>
    </row>
    <row r="66" spans="1:7" s="14" customFormat="1" x14ac:dyDescent="0.3">
      <c r="A66" s="115" t="s">
        <v>77</v>
      </c>
      <c r="B66" s="116" t="s">
        <v>272</v>
      </c>
      <c r="C66" s="117"/>
      <c r="D66" s="138"/>
      <c r="E66" s="118"/>
      <c r="F66" s="117"/>
    </row>
    <row r="67" spans="1:7" s="14" customFormat="1" x14ac:dyDescent="0.3">
      <c r="A67" s="121" t="s">
        <v>242</v>
      </c>
      <c r="B67" s="38" t="s">
        <v>273</v>
      </c>
      <c r="C67" s="46" t="s">
        <v>14</v>
      </c>
      <c r="D67" s="139">
        <v>112</v>
      </c>
      <c r="E67" s="118">
        <v>55702</v>
      </c>
      <c r="F67" s="118">
        <f>+ROUND(D67*E67,0)</f>
        <v>6238624</v>
      </c>
    </row>
    <row r="68" spans="1:7" s="14" customFormat="1" x14ac:dyDescent="0.3">
      <c r="A68" s="115">
        <v>2.2999999999999998</v>
      </c>
      <c r="B68" s="116" t="s">
        <v>279</v>
      </c>
      <c r="C68" s="117" t="s">
        <v>12</v>
      </c>
      <c r="D68" s="138"/>
      <c r="E68" s="118"/>
      <c r="F68" s="117"/>
    </row>
    <row r="69" spans="1:7" s="14" customFormat="1" x14ac:dyDescent="0.3">
      <c r="A69" s="117" t="s">
        <v>88</v>
      </c>
      <c r="B69" s="38" t="s">
        <v>334</v>
      </c>
      <c r="C69" s="46" t="s">
        <v>398</v>
      </c>
      <c r="D69" s="139">
        <v>145.6</v>
      </c>
      <c r="E69" s="118">
        <v>117991</v>
      </c>
      <c r="F69" s="118">
        <f>+ROUND(D69*E69,0)</f>
        <v>17179490</v>
      </c>
    </row>
    <row r="70" spans="1:7" s="14" customFormat="1" x14ac:dyDescent="0.3">
      <c r="A70" s="115">
        <v>3</v>
      </c>
      <c r="B70" s="116" t="s">
        <v>283</v>
      </c>
      <c r="C70" s="30" t="s">
        <v>12</v>
      </c>
      <c r="D70" s="140"/>
      <c r="E70" s="122"/>
      <c r="F70" s="30"/>
    </row>
    <row r="71" spans="1:7" s="14" customFormat="1" x14ac:dyDescent="0.3">
      <c r="A71" s="115">
        <v>3.1</v>
      </c>
      <c r="B71" s="116" t="s">
        <v>224</v>
      </c>
      <c r="C71" s="30" t="s">
        <v>12</v>
      </c>
      <c r="D71" s="140"/>
      <c r="E71" s="122"/>
      <c r="F71" s="30"/>
    </row>
    <row r="72" spans="1:7" s="14" customFormat="1" x14ac:dyDescent="0.3">
      <c r="A72" s="115" t="s">
        <v>96</v>
      </c>
      <c r="B72" s="116" t="s">
        <v>305</v>
      </c>
      <c r="C72" s="117" t="s">
        <v>12</v>
      </c>
      <c r="D72" s="138"/>
      <c r="E72" s="118"/>
      <c r="F72" s="117"/>
    </row>
    <row r="73" spans="1:7" s="14" customFormat="1" x14ac:dyDescent="0.3">
      <c r="A73" s="117" t="s">
        <v>102</v>
      </c>
      <c r="B73" s="38" t="s">
        <v>367</v>
      </c>
      <c r="C73" s="46" t="s">
        <v>14</v>
      </c>
      <c r="D73" s="139">
        <v>0.66</v>
      </c>
      <c r="E73" s="118">
        <v>682179</v>
      </c>
      <c r="F73" s="118">
        <f t="shared" ref="F73:F74" si="6">+ROUND(D73*E73,0)</f>
        <v>450238</v>
      </c>
    </row>
    <row r="74" spans="1:7" s="14" customFormat="1" x14ac:dyDescent="0.3">
      <c r="A74" s="117" t="s">
        <v>139</v>
      </c>
      <c r="B74" s="38" t="s">
        <v>368</v>
      </c>
      <c r="C74" s="46" t="s">
        <v>14</v>
      </c>
      <c r="D74" s="139">
        <v>12</v>
      </c>
      <c r="E74" s="118">
        <v>794185</v>
      </c>
      <c r="F74" s="118">
        <f t="shared" si="6"/>
        <v>9530220</v>
      </c>
    </row>
    <row r="75" spans="1:7" s="14" customFormat="1" x14ac:dyDescent="0.3">
      <c r="A75" s="115">
        <v>3.3</v>
      </c>
      <c r="B75" s="116" t="s">
        <v>286</v>
      </c>
      <c r="C75" s="117" t="s">
        <v>12</v>
      </c>
      <c r="D75" s="138"/>
      <c r="E75" s="118"/>
      <c r="F75" s="117"/>
    </row>
    <row r="76" spans="1:7" s="14" customFormat="1" ht="20.399999999999999" x14ac:dyDescent="0.3">
      <c r="A76" s="117" t="s">
        <v>247</v>
      </c>
      <c r="B76" s="38" t="s">
        <v>287</v>
      </c>
      <c r="C76" s="46" t="s">
        <v>114</v>
      </c>
      <c r="D76" s="139">
        <v>1500.79</v>
      </c>
      <c r="E76" s="118">
        <v>10808</v>
      </c>
      <c r="F76" s="118">
        <f>+ROUND(D76*E76,0)</f>
        <v>16220538</v>
      </c>
    </row>
    <row r="77" spans="1:7" s="14" customFormat="1" ht="20.399999999999999" x14ac:dyDescent="0.3">
      <c r="A77" s="117" t="s">
        <v>369</v>
      </c>
      <c r="B77" s="38" t="s">
        <v>370</v>
      </c>
      <c r="C77" s="46" t="s">
        <v>114</v>
      </c>
      <c r="D77" s="139">
        <v>8659.48</v>
      </c>
      <c r="E77" s="118">
        <v>26509</v>
      </c>
      <c r="F77" s="118">
        <f>+ROUND(D77*E77,0)</f>
        <v>229554155</v>
      </c>
    </row>
    <row r="78" spans="1:7" s="14" customFormat="1" x14ac:dyDescent="0.3">
      <c r="A78" s="117"/>
      <c r="B78" s="38"/>
      <c r="C78" s="46"/>
      <c r="D78" s="119"/>
      <c r="E78" s="118"/>
      <c r="F78" s="118"/>
    </row>
    <row r="79" spans="1:7" s="14" customFormat="1" x14ac:dyDescent="0.3">
      <c r="A79" s="292" t="s">
        <v>373</v>
      </c>
      <c r="B79" s="292"/>
      <c r="C79" s="292"/>
      <c r="D79" s="292"/>
      <c r="E79" s="292"/>
      <c r="F79" s="137">
        <f>+SUM(F66:F77)</f>
        <v>279173265</v>
      </c>
      <c r="G79" s="99"/>
    </row>
    <row r="80" spans="1:7" x14ac:dyDescent="0.3">
      <c r="A80" s="129"/>
      <c r="B80" s="129"/>
      <c r="C80" s="129"/>
      <c r="D80" s="121"/>
      <c r="E80" s="129"/>
      <c r="F80" s="129"/>
    </row>
    <row r="81" spans="1:9" x14ac:dyDescent="0.3">
      <c r="A81" s="146"/>
      <c r="B81" s="284" t="s">
        <v>374</v>
      </c>
      <c r="C81" s="285"/>
      <c r="D81" s="285"/>
      <c r="E81" s="286"/>
      <c r="F81" s="131">
        <f>+F60+F79</f>
        <v>3138561357</v>
      </c>
    </row>
    <row r="82" spans="1:9" x14ac:dyDescent="0.3">
      <c r="A82" s="146"/>
      <c r="B82" s="284" t="s">
        <v>38</v>
      </c>
      <c r="C82" s="285"/>
      <c r="D82" s="285"/>
      <c r="E82" s="286"/>
      <c r="F82" s="131">
        <v>150412008</v>
      </c>
    </row>
    <row r="83" spans="1:9" x14ac:dyDescent="0.3">
      <c r="A83" s="146"/>
      <c r="B83" s="284" t="s">
        <v>164</v>
      </c>
      <c r="C83" s="285"/>
      <c r="D83" s="285"/>
      <c r="E83" s="286"/>
      <c r="F83" s="118">
        <v>27317545</v>
      </c>
    </row>
    <row r="84" spans="1:9" x14ac:dyDescent="0.3">
      <c r="A84" s="146"/>
      <c r="B84" s="284" t="s">
        <v>33</v>
      </c>
      <c r="C84" s="285"/>
      <c r="D84" s="285"/>
      <c r="E84" s="286"/>
      <c r="F84" s="118">
        <v>20960030</v>
      </c>
    </row>
    <row r="85" spans="1:9" x14ac:dyDescent="0.3">
      <c r="A85" s="146"/>
      <c r="B85" s="284" t="s">
        <v>371</v>
      </c>
      <c r="C85" s="285"/>
      <c r="D85" s="285"/>
      <c r="E85" s="286"/>
      <c r="F85" s="118">
        <v>16603800</v>
      </c>
    </row>
    <row r="86" spans="1:9" x14ac:dyDescent="0.3">
      <c r="A86" s="146"/>
      <c r="B86" s="284" t="s">
        <v>312</v>
      </c>
      <c r="C86" s="285"/>
      <c r="D86" s="285"/>
      <c r="E86" s="286"/>
      <c r="F86" s="131">
        <f>+F83+F84+F85</f>
        <v>64881375</v>
      </c>
    </row>
    <row r="87" spans="1:9" x14ac:dyDescent="0.3">
      <c r="A87" s="146"/>
      <c r="B87" s="284" t="s">
        <v>520</v>
      </c>
      <c r="C87" s="285"/>
      <c r="D87" s="285"/>
      <c r="E87" s="286"/>
      <c r="F87" s="131">
        <f>+F81+F86</f>
        <v>3203442732</v>
      </c>
    </row>
    <row r="88" spans="1:9" s="1" customFormat="1" ht="23.4" customHeight="1" x14ac:dyDescent="0.3">
      <c r="A88" s="287" t="s">
        <v>313</v>
      </c>
      <c r="B88" s="287"/>
      <c r="C88" s="287"/>
      <c r="D88" s="287"/>
      <c r="E88" s="287"/>
      <c r="F88" s="143">
        <f>+F82+F87</f>
        <v>3353854740</v>
      </c>
    </row>
    <row r="89" spans="1:9" ht="12" thickBot="1" x14ac:dyDescent="0.35"/>
    <row r="90" spans="1:9" ht="14.4" customHeight="1" x14ac:dyDescent="0.3">
      <c r="A90" s="281" t="s">
        <v>174</v>
      </c>
      <c r="B90" s="282"/>
      <c r="C90" s="282"/>
      <c r="D90" s="282"/>
      <c r="E90" s="282"/>
      <c r="F90" s="283"/>
    </row>
    <row r="91" spans="1:9" ht="14.4" customHeight="1" x14ac:dyDescent="0.3">
      <c r="A91" s="293" t="s">
        <v>48</v>
      </c>
      <c r="B91" s="294"/>
      <c r="C91" s="294"/>
      <c r="D91" s="294"/>
      <c r="E91" s="294"/>
      <c r="F91" s="144">
        <v>0.31879999999999997</v>
      </c>
    </row>
    <row r="92" spans="1:9" ht="14.4" customHeight="1" x14ac:dyDescent="0.3">
      <c r="A92" s="293" t="s">
        <v>49</v>
      </c>
      <c r="B92" s="294"/>
      <c r="C92" s="294"/>
      <c r="D92" s="294"/>
      <c r="E92" s="294"/>
      <c r="F92" s="144">
        <v>0.01</v>
      </c>
    </row>
    <row r="93" spans="1:9" ht="14.4" customHeight="1" x14ac:dyDescent="0.3">
      <c r="A93" s="293" t="s">
        <v>50</v>
      </c>
      <c r="B93" s="294"/>
      <c r="C93" s="294"/>
      <c r="D93" s="294"/>
      <c r="E93" s="294"/>
      <c r="F93" s="144">
        <v>0.05</v>
      </c>
    </row>
    <row r="94" spans="1:9" ht="14.4" customHeight="1" thickBot="1" x14ac:dyDescent="0.35">
      <c r="A94" s="295" t="s">
        <v>51</v>
      </c>
      <c r="B94" s="296"/>
      <c r="C94" s="296"/>
      <c r="D94" s="296"/>
      <c r="E94" s="296"/>
      <c r="F94" s="145">
        <f>+F91+F92+F93</f>
        <v>0.37879999999999997</v>
      </c>
    </row>
    <row r="96" spans="1:9" customFormat="1" ht="14.4" customHeight="1" x14ac:dyDescent="0.3">
      <c r="A96" s="279" t="s">
        <v>175</v>
      </c>
      <c r="B96" s="279"/>
      <c r="C96" s="279"/>
      <c r="D96" s="279"/>
      <c r="E96" s="279"/>
      <c r="F96" s="279"/>
      <c r="G96" s="22"/>
      <c r="H96" s="22"/>
      <c r="I96" s="22"/>
    </row>
    <row r="97" spans="1:9" customFormat="1" ht="33.6" customHeight="1" x14ac:dyDescent="0.3">
      <c r="A97" s="279" t="s">
        <v>44</v>
      </c>
      <c r="B97" s="279"/>
      <c r="C97" s="279"/>
      <c r="D97" s="279"/>
      <c r="E97" s="279"/>
      <c r="F97" s="279"/>
      <c r="G97" s="22"/>
      <c r="H97" s="22"/>
      <c r="I97" s="22"/>
    </row>
    <row r="98" spans="1:9" customFormat="1" ht="14.4" customHeight="1" x14ac:dyDescent="0.3">
      <c r="A98" s="279" t="s">
        <v>45</v>
      </c>
      <c r="B98" s="279"/>
      <c r="C98" s="279"/>
      <c r="D98" s="279"/>
      <c r="E98" s="279"/>
      <c r="F98" s="279"/>
      <c r="G98" s="22"/>
      <c r="H98" s="22"/>
      <c r="I98" s="22"/>
    </row>
    <row r="99" spans="1:9" customFormat="1" ht="14.4" customHeight="1" x14ac:dyDescent="0.3">
      <c r="A99" s="276" t="s">
        <v>522</v>
      </c>
      <c r="B99" s="277"/>
      <c r="C99" s="277"/>
      <c r="D99" s="277"/>
      <c r="E99" s="277"/>
      <c r="F99" s="278"/>
      <c r="G99" s="22"/>
      <c r="H99" s="257"/>
    </row>
  </sheetData>
  <mergeCells count="24">
    <mergeCell ref="A99:F99"/>
    <mergeCell ref="A97:F97"/>
    <mergeCell ref="A98:F98"/>
    <mergeCell ref="A96:F96"/>
    <mergeCell ref="A91:E91"/>
    <mergeCell ref="A92:E92"/>
    <mergeCell ref="A93:E93"/>
    <mergeCell ref="A94:E94"/>
    <mergeCell ref="A1:F1"/>
    <mergeCell ref="A2:F2"/>
    <mergeCell ref="A3:F3"/>
    <mergeCell ref="A62:F62"/>
    <mergeCell ref="A79:E79"/>
    <mergeCell ref="A4:F4"/>
    <mergeCell ref="A60:E60"/>
    <mergeCell ref="A90:F90"/>
    <mergeCell ref="B81:E81"/>
    <mergeCell ref="B82:E82"/>
    <mergeCell ref="B83:E83"/>
    <mergeCell ref="B84:E84"/>
    <mergeCell ref="B85:E85"/>
    <mergeCell ref="B86:E86"/>
    <mergeCell ref="A88:E88"/>
    <mergeCell ref="B87:E87"/>
  </mergeCells>
  <printOptions horizontalCentered="1"/>
  <pageMargins left="0.70866141732283472" right="0.70866141732283472" top="0.74803149606299213" bottom="0.74803149606299213" header="0.31496062992125984" footer="0.31496062992125984"/>
  <pageSetup scale="73" fitToHeight="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F8693-E57B-4D0D-AC2B-136B34AB22CB}">
  <sheetPr>
    <pageSetUpPr fitToPage="1"/>
  </sheetPr>
  <dimension ref="A1:I99"/>
  <sheetViews>
    <sheetView view="pageBreakPreview" zoomScaleNormal="100" zoomScaleSheetLayoutView="100" workbookViewId="0">
      <selection activeCell="A3" sqref="A3:F3"/>
    </sheetView>
  </sheetViews>
  <sheetFormatPr baseColWidth="10" defaultRowHeight="11.4" x14ac:dyDescent="0.3"/>
  <cols>
    <col min="1" max="1" width="11.5546875" style="132"/>
    <col min="2" max="2" width="52" style="132" customWidth="1"/>
    <col min="3" max="3" width="11.5546875" style="132"/>
    <col min="4" max="4" width="11.88671875" style="136" customWidth="1"/>
    <col min="5" max="5" width="13" style="132" customWidth="1"/>
    <col min="6" max="6" width="23.33203125" style="132" customWidth="1"/>
    <col min="7" max="16384" width="11.5546875" style="4"/>
  </cols>
  <sheetData>
    <row r="1" spans="1:6" s="26" customFormat="1" ht="25.2" customHeight="1" x14ac:dyDescent="0.3">
      <c r="A1" s="262" t="s">
        <v>383</v>
      </c>
      <c r="B1" s="262"/>
      <c r="C1" s="262"/>
      <c r="D1" s="262"/>
      <c r="E1" s="262"/>
      <c r="F1" s="262"/>
    </row>
    <row r="2" spans="1:6" s="26" customFormat="1" ht="23.4" customHeight="1" x14ac:dyDescent="0.3">
      <c r="A2" s="262" t="s">
        <v>528</v>
      </c>
      <c r="B2" s="262"/>
      <c r="C2" s="262"/>
      <c r="D2" s="262"/>
      <c r="E2" s="262"/>
      <c r="F2" s="262"/>
    </row>
    <row r="3" spans="1:6" s="14" customFormat="1" ht="24.6" customHeight="1" x14ac:dyDescent="0.3">
      <c r="A3" s="288" t="s">
        <v>1</v>
      </c>
      <c r="B3" s="289"/>
      <c r="C3" s="289"/>
      <c r="D3" s="289"/>
      <c r="E3" s="289"/>
      <c r="F3" s="290"/>
    </row>
    <row r="4" spans="1:6" s="14" customFormat="1" x14ac:dyDescent="0.3">
      <c r="A4" s="291" t="s">
        <v>319</v>
      </c>
      <c r="B4" s="291"/>
      <c r="C4" s="291"/>
      <c r="D4" s="291"/>
      <c r="E4" s="291"/>
      <c r="F4" s="291"/>
    </row>
    <row r="5" spans="1:6" s="14" customFormat="1" ht="21.6" customHeight="1" x14ac:dyDescent="0.3">
      <c r="A5" s="65" t="s">
        <v>3</v>
      </c>
      <c r="B5" s="66" t="s">
        <v>55</v>
      </c>
      <c r="C5" s="65" t="s">
        <v>18</v>
      </c>
      <c r="D5" s="65" t="s">
        <v>6</v>
      </c>
      <c r="E5" s="68" t="s">
        <v>56</v>
      </c>
      <c r="F5" s="68" t="s">
        <v>57</v>
      </c>
    </row>
    <row r="6" spans="1:6" s="14" customFormat="1" x14ac:dyDescent="0.3">
      <c r="A6" s="110">
        <v>1</v>
      </c>
      <c r="B6" s="111" t="s">
        <v>268</v>
      </c>
      <c r="C6" s="112"/>
      <c r="D6" s="141"/>
      <c r="E6" s="113"/>
      <c r="F6" s="114"/>
    </row>
    <row r="7" spans="1:6" s="14" customFormat="1" x14ac:dyDescent="0.3">
      <c r="A7" s="115">
        <v>1.1000000000000001</v>
      </c>
      <c r="B7" s="116" t="s">
        <v>58</v>
      </c>
      <c r="C7" s="117"/>
      <c r="D7" s="138"/>
      <c r="E7" s="118"/>
      <c r="F7" s="117"/>
    </row>
    <row r="8" spans="1:6" s="14" customFormat="1" ht="20.399999999999999" x14ac:dyDescent="0.3">
      <c r="A8" s="117" t="s">
        <v>61</v>
      </c>
      <c r="B8" s="38" t="s">
        <v>320</v>
      </c>
      <c r="C8" s="46" t="s">
        <v>10</v>
      </c>
      <c r="D8" s="139">
        <v>1580.18</v>
      </c>
      <c r="E8" s="118"/>
      <c r="F8" s="118"/>
    </row>
    <row r="9" spans="1:6" s="14" customFormat="1" x14ac:dyDescent="0.3">
      <c r="A9" s="110">
        <v>2</v>
      </c>
      <c r="B9" s="111" t="s">
        <v>270</v>
      </c>
      <c r="C9" s="120"/>
      <c r="D9" s="142"/>
      <c r="E9" s="113"/>
      <c r="F9" s="120"/>
    </row>
    <row r="10" spans="1:6" s="14" customFormat="1" x14ac:dyDescent="0.3">
      <c r="A10" s="115">
        <v>2.1</v>
      </c>
      <c r="B10" s="116" t="s">
        <v>321</v>
      </c>
      <c r="C10" s="117"/>
      <c r="D10" s="138"/>
      <c r="E10" s="118"/>
      <c r="F10" s="117"/>
    </row>
    <row r="11" spans="1:6" s="14" customFormat="1" x14ac:dyDescent="0.3">
      <c r="A11" s="115" t="s">
        <v>77</v>
      </c>
      <c r="B11" s="116" t="s">
        <v>272</v>
      </c>
      <c r="C11" s="117"/>
      <c r="D11" s="138"/>
      <c r="E11" s="118"/>
      <c r="F11" s="117"/>
    </row>
    <row r="12" spans="1:6" s="14" customFormat="1" x14ac:dyDescent="0.3">
      <c r="A12" s="121" t="s">
        <v>242</v>
      </c>
      <c r="B12" s="38" t="s">
        <v>273</v>
      </c>
      <c r="C12" s="46" t="s">
        <v>14</v>
      </c>
      <c r="D12" s="139">
        <v>1116.55</v>
      </c>
      <c r="E12" s="118"/>
      <c r="F12" s="118"/>
    </row>
    <row r="13" spans="1:6" s="14" customFormat="1" x14ac:dyDescent="0.3">
      <c r="A13" s="115" t="s">
        <v>78</v>
      </c>
      <c r="B13" s="116" t="s">
        <v>322</v>
      </c>
      <c r="C13" s="117" t="s">
        <v>12</v>
      </c>
      <c r="D13" s="138"/>
      <c r="E13" s="118"/>
      <c r="F13" s="117"/>
    </row>
    <row r="14" spans="1:6" s="14" customFormat="1" x14ac:dyDescent="0.3">
      <c r="A14" s="121" t="s">
        <v>323</v>
      </c>
      <c r="B14" s="38" t="s">
        <v>324</v>
      </c>
      <c r="C14" s="46" t="s">
        <v>14</v>
      </c>
      <c r="D14" s="139">
        <v>2539.5100000000002</v>
      </c>
      <c r="E14" s="118"/>
      <c r="F14" s="118"/>
    </row>
    <row r="15" spans="1:6" s="14" customFormat="1" x14ac:dyDescent="0.3">
      <c r="A15" s="115" t="s">
        <v>79</v>
      </c>
      <c r="B15" s="116" t="s">
        <v>325</v>
      </c>
      <c r="C15" s="117" t="s">
        <v>12</v>
      </c>
      <c r="D15" s="138"/>
      <c r="E15" s="118"/>
      <c r="F15" s="117"/>
    </row>
    <row r="16" spans="1:6" s="14" customFormat="1" x14ac:dyDescent="0.3">
      <c r="A16" s="121" t="s">
        <v>326</v>
      </c>
      <c r="B16" s="38" t="s">
        <v>327</v>
      </c>
      <c r="C16" s="46" t="s">
        <v>14</v>
      </c>
      <c r="D16" s="139">
        <v>300.13</v>
      </c>
      <c r="E16" s="118"/>
      <c r="F16" s="118"/>
    </row>
    <row r="17" spans="1:6" s="14" customFormat="1" x14ac:dyDescent="0.3">
      <c r="A17" s="115">
        <v>2.2000000000000002</v>
      </c>
      <c r="B17" s="116" t="s">
        <v>328</v>
      </c>
      <c r="C17" s="117" t="s">
        <v>12</v>
      </c>
      <c r="D17" s="138"/>
      <c r="E17" s="118"/>
      <c r="F17" s="117"/>
    </row>
    <row r="18" spans="1:6" s="14" customFormat="1" x14ac:dyDescent="0.3">
      <c r="A18" s="117" t="s">
        <v>82</v>
      </c>
      <c r="B18" s="38" t="s">
        <v>276</v>
      </c>
      <c r="C18" s="46" t="s">
        <v>398</v>
      </c>
      <c r="D18" s="139">
        <v>1435.47</v>
      </c>
      <c r="E18" s="118"/>
      <c r="F18" s="118"/>
    </row>
    <row r="19" spans="1:6" s="14" customFormat="1" x14ac:dyDescent="0.3">
      <c r="A19" s="117" t="s">
        <v>83</v>
      </c>
      <c r="B19" s="38" t="s">
        <v>329</v>
      </c>
      <c r="C19" s="46" t="s">
        <v>398</v>
      </c>
      <c r="D19" s="139">
        <v>109.85</v>
      </c>
      <c r="E19" s="118"/>
      <c r="F19" s="118"/>
    </row>
    <row r="20" spans="1:6" s="14" customFormat="1" x14ac:dyDescent="0.3">
      <c r="A20" s="117" t="s">
        <v>330</v>
      </c>
      <c r="B20" s="38" t="s">
        <v>331</v>
      </c>
      <c r="C20" s="46" t="s">
        <v>398</v>
      </c>
      <c r="D20" s="139">
        <v>539.46</v>
      </c>
      <c r="E20" s="118"/>
      <c r="F20" s="118"/>
    </row>
    <row r="21" spans="1:6" s="14" customFormat="1" x14ac:dyDescent="0.3">
      <c r="A21" s="121" t="s">
        <v>244</v>
      </c>
      <c r="B21" s="38" t="s">
        <v>277</v>
      </c>
      <c r="C21" s="46" t="s">
        <v>398</v>
      </c>
      <c r="D21" s="139">
        <v>668.49</v>
      </c>
      <c r="E21" s="118"/>
      <c r="F21" s="118"/>
    </row>
    <row r="22" spans="1:6" s="14" customFormat="1" x14ac:dyDescent="0.3">
      <c r="A22" s="121" t="s">
        <v>245</v>
      </c>
      <c r="B22" s="38" t="s">
        <v>278</v>
      </c>
      <c r="C22" s="46" t="s">
        <v>398</v>
      </c>
      <c r="D22" s="139">
        <v>371.97</v>
      </c>
      <c r="E22" s="118"/>
      <c r="F22" s="118"/>
    </row>
    <row r="23" spans="1:6" s="14" customFormat="1" x14ac:dyDescent="0.3">
      <c r="A23" s="115">
        <v>2.5</v>
      </c>
      <c r="B23" s="116" t="s">
        <v>303</v>
      </c>
      <c r="C23" s="117" t="s">
        <v>12</v>
      </c>
      <c r="D23" s="138"/>
      <c r="E23" s="118"/>
      <c r="F23" s="117"/>
    </row>
    <row r="24" spans="1:6" s="14" customFormat="1" x14ac:dyDescent="0.3">
      <c r="A24" s="121" t="s">
        <v>332</v>
      </c>
      <c r="B24" s="38" t="s">
        <v>333</v>
      </c>
      <c r="C24" s="46" t="s">
        <v>14</v>
      </c>
      <c r="D24" s="139">
        <v>91.34</v>
      </c>
      <c r="E24" s="118"/>
      <c r="F24" s="118"/>
    </row>
    <row r="25" spans="1:6" s="14" customFormat="1" x14ac:dyDescent="0.3">
      <c r="A25" s="115">
        <v>2.2999999999999998</v>
      </c>
      <c r="B25" s="116" t="s">
        <v>279</v>
      </c>
      <c r="C25" s="117" t="s">
        <v>12</v>
      </c>
      <c r="D25" s="138"/>
      <c r="E25" s="118"/>
      <c r="F25" s="117"/>
    </row>
    <row r="26" spans="1:6" s="14" customFormat="1" x14ac:dyDescent="0.3">
      <c r="A26" s="117" t="s">
        <v>88</v>
      </c>
      <c r="B26" s="38" t="s">
        <v>334</v>
      </c>
      <c r="C26" s="46" t="s">
        <v>398</v>
      </c>
      <c r="D26" s="139">
        <v>2605.2199999999998</v>
      </c>
      <c r="E26" s="118"/>
      <c r="F26" s="118"/>
    </row>
    <row r="27" spans="1:6" s="14" customFormat="1" x14ac:dyDescent="0.3">
      <c r="A27" s="117"/>
      <c r="B27" s="38"/>
      <c r="C27" s="46" t="s">
        <v>12</v>
      </c>
      <c r="D27" s="139"/>
      <c r="E27" s="118"/>
      <c r="F27" s="118"/>
    </row>
    <row r="28" spans="1:6" s="14" customFormat="1" x14ac:dyDescent="0.3">
      <c r="A28" s="115">
        <v>2.6</v>
      </c>
      <c r="B28" s="116" t="s">
        <v>281</v>
      </c>
      <c r="C28" s="30" t="s">
        <v>12</v>
      </c>
      <c r="D28" s="140"/>
      <c r="E28" s="122"/>
      <c r="F28" s="30"/>
    </row>
    <row r="29" spans="1:6" s="14" customFormat="1" ht="20.399999999999999" x14ac:dyDescent="0.3">
      <c r="A29" s="117" t="s">
        <v>335</v>
      </c>
      <c r="B29" s="38" t="s">
        <v>336</v>
      </c>
      <c r="C29" s="46" t="s">
        <v>15</v>
      </c>
      <c r="D29" s="139">
        <v>1925.78</v>
      </c>
      <c r="E29" s="118"/>
      <c r="F29" s="118"/>
    </row>
    <row r="30" spans="1:6" s="14" customFormat="1" x14ac:dyDescent="0.3">
      <c r="A30" s="117" t="s">
        <v>337</v>
      </c>
      <c r="B30" s="38" t="s">
        <v>338</v>
      </c>
      <c r="C30" s="46" t="s">
        <v>15</v>
      </c>
      <c r="D30" s="139">
        <v>4587.6899999999996</v>
      </c>
      <c r="E30" s="118"/>
      <c r="F30" s="118"/>
    </row>
    <row r="31" spans="1:6" s="14" customFormat="1" x14ac:dyDescent="0.3">
      <c r="A31" s="117" t="s">
        <v>339</v>
      </c>
      <c r="B31" s="38" t="s">
        <v>340</v>
      </c>
      <c r="C31" s="46" t="s">
        <v>15</v>
      </c>
      <c r="D31" s="139">
        <v>593.55999999999995</v>
      </c>
      <c r="E31" s="118"/>
      <c r="F31" s="118"/>
    </row>
    <row r="32" spans="1:6" s="14" customFormat="1" x14ac:dyDescent="0.3">
      <c r="A32" s="123">
        <v>3</v>
      </c>
      <c r="B32" s="111" t="s">
        <v>283</v>
      </c>
      <c r="C32" s="70"/>
      <c r="D32" s="141"/>
      <c r="E32" s="124"/>
      <c r="F32" s="70"/>
    </row>
    <row r="33" spans="1:6" s="14" customFormat="1" x14ac:dyDescent="0.3">
      <c r="A33" s="115">
        <v>3.1</v>
      </c>
      <c r="B33" s="116" t="s">
        <v>224</v>
      </c>
      <c r="C33" s="30"/>
      <c r="D33" s="140"/>
      <c r="E33" s="122"/>
      <c r="F33" s="30"/>
    </row>
    <row r="34" spans="1:6" s="14" customFormat="1" x14ac:dyDescent="0.3">
      <c r="A34" s="115" t="s">
        <v>96</v>
      </c>
      <c r="B34" s="116" t="s">
        <v>305</v>
      </c>
      <c r="C34" s="117"/>
      <c r="D34" s="138"/>
      <c r="E34" s="118"/>
      <c r="F34" s="117"/>
    </row>
    <row r="35" spans="1:6" s="14" customFormat="1" x14ac:dyDescent="0.3">
      <c r="A35" s="117" t="s">
        <v>100</v>
      </c>
      <c r="B35" s="38" t="s">
        <v>341</v>
      </c>
      <c r="C35" s="46" t="s">
        <v>14</v>
      </c>
      <c r="D35" s="139">
        <v>10.26</v>
      </c>
      <c r="E35" s="118"/>
      <c r="F35" s="118"/>
    </row>
    <row r="36" spans="1:6" s="14" customFormat="1" x14ac:dyDescent="0.3">
      <c r="A36" s="123">
        <v>5</v>
      </c>
      <c r="B36" s="111" t="s">
        <v>288</v>
      </c>
      <c r="C36" s="70"/>
      <c r="D36" s="141"/>
      <c r="E36" s="124"/>
      <c r="F36" s="70"/>
    </row>
    <row r="37" spans="1:6" s="14" customFormat="1" x14ac:dyDescent="0.3">
      <c r="A37" s="115">
        <v>5.0999999999999996</v>
      </c>
      <c r="B37" s="116" t="s">
        <v>289</v>
      </c>
      <c r="C37" s="30"/>
      <c r="D37" s="140"/>
      <c r="E37" s="122"/>
      <c r="F37" s="30"/>
    </row>
    <row r="38" spans="1:6" s="14" customFormat="1" x14ac:dyDescent="0.3">
      <c r="A38" s="117" t="s">
        <v>195</v>
      </c>
      <c r="B38" s="38" t="s">
        <v>248</v>
      </c>
      <c r="C38" s="46" t="s">
        <v>10</v>
      </c>
      <c r="D38" s="255">
        <v>210</v>
      </c>
      <c r="E38" s="118"/>
      <c r="F38" s="118"/>
    </row>
    <row r="39" spans="1:6" s="14" customFormat="1" x14ac:dyDescent="0.3">
      <c r="A39" s="117" t="s">
        <v>261</v>
      </c>
      <c r="B39" s="38" t="s">
        <v>342</v>
      </c>
      <c r="C39" s="46" t="s">
        <v>10</v>
      </c>
      <c r="D39" s="255">
        <v>538.78</v>
      </c>
      <c r="E39" s="118"/>
      <c r="F39" s="118"/>
    </row>
    <row r="40" spans="1:6" s="14" customFormat="1" x14ac:dyDescent="0.3">
      <c r="A40" s="117" t="s">
        <v>343</v>
      </c>
      <c r="B40" s="38" t="s">
        <v>344</v>
      </c>
      <c r="C40" s="46" t="s">
        <v>10</v>
      </c>
      <c r="D40" s="255">
        <v>831</v>
      </c>
      <c r="E40" s="118"/>
      <c r="F40" s="118"/>
    </row>
    <row r="41" spans="1:6" s="14" customFormat="1" x14ac:dyDescent="0.3">
      <c r="A41" s="115">
        <v>5.3</v>
      </c>
      <c r="B41" s="116" t="s">
        <v>290</v>
      </c>
      <c r="C41" s="30" t="s">
        <v>12</v>
      </c>
      <c r="D41" s="140"/>
      <c r="E41" s="122"/>
      <c r="F41" s="30"/>
    </row>
    <row r="42" spans="1:6" s="14" customFormat="1" x14ac:dyDescent="0.3">
      <c r="A42" s="117" t="s">
        <v>345</v>
      </c>
      <c r="B42" s="38" t="s">
        <v>346</v>
      </c>
      <c r="C42" s="46" t="s">
        <v>125</v>
      </c>
      <c r="D42" s="139">
        <v>54</v>
      </c>
      <c r="E42" s="118"/>
      <c r="F42" s="118"/>
    </row>
    <row r="43" spans="1:6" s="14" customFormat="1" ht="20.399999999999999" x14ac:dyDescent="0.3">
      <c r="A43" s="117" t="s">
        <v>251</v>
      </c>
      <c r="B43" s="38" t="s">
        <v>292</v>
      </c>
      <c r="C43" s="46" t="s">
        <v>125</v>
      </c>
      <c r="D43" s="139">
        <v>54</v>
      </c>
      <c r="E43" s="118"/>
      <c r="F43" s="118"/>
    </row>
    <row r="44" spans="1:6" s="14" customFormat="1" x14ac:dyDescent="0.3">
      <c r="A44" s="117" t="s">
        <v>347</v>
      </c>
      <c r="B44" s="38" t="s">
        <v>348</v>
      </c>
      <c r="C44" s="46" t="s">
        <v>10</v>
      </c>
      <c r="D44" s="139">
        <v>96.62</v>
      </c>
      <c r="E44" s="118"/>
      <c r="F44" s="118"/>
    </row>
    <row r="45" spans="1:6" s="14" customFormat="1" x14ac:dyDescent="0.3">
      <c r="A45" s="117" t="s">
        <v>349</v>
      </c>
      <c r="B45" s="38" t="s">
        <v>350</v>
      </c>
      <c r="C45" s="46" t="s">
        <v>125</v>
      </c>
      <c r="D45" s="139">
        <v>54</v>
      </c>
      <c r="E45" s="118"/>
      <c r="F45" s="118"/>
    </row>
    <row r="46" spans="1:6" s="14" customFormat="1" ht="20.399999999999999" x14ac:dyDescent="0.3">
      <c r="A46" s="117" t="s">
        <v>351</v>
      </c>
      <c r="B46" s="38" t="s">
        <v>352</v>
      </c>
      <c r="C46" s="46" t="s">
        <v>10</v>
      </c>
      <c r="D46" s="139">
        <v>134.80000000000001</v>
      </c>
      <c r="E46" s="118"/>
      <c r="F46" s="118"/>
    </row>
    <row r="47" spans="1:6" s="14" customFormat="1" x14ac:dyDescent="0.3">
      <c r="A47" s="115">
        <v>5.4</v>
      </c>
      <c r="B47" s="116" t="s">
        <v>297</v>
      </c>
      <c r="C47" s="30" t="s">
        <v>12</v>
      </c>
      <c r="D47" s="140"/>
      <c r="E47" s="122"/>
      <c r="F47" s="30"/>
    </row>
    <row r="48" spans="1:6" s="14" customFormat="1" ht="18" customHeight="1" x14ac:dyDescent="0.3">
      <c r="A48" s="117" t="s">
        <v>255</v>
      </c>
      <c r="B48" s="38" t="s">
        <v>353</v>
      </c>
      <c r="C48" s="46" t="s">
        <v>24</v>
      </c>
      <c r="D48" s="139">
        <v>58.62</v>
      </c>
      <c r="E48" s="118"/>
      <c r="F48" s="118"/>
    </row>
    <row r="49" spans="1:7" s="14" customFormat="1" ht="16.2" customHeight="1" x14ac:dyDescent="0.3">
      <c r="A49" s="117" t="s">
        <v>266</v>
      </c>
      <c r="B49" s="38" t="s">
        <v>354</v>
      </c>
      <c r="C49" s="46" t="s">
        <v>24</v>
      </c>
      <c r="D49" s="139">
        <v>10.050000000000001</v>
      </c>
      <c r="E49" s="118"/>
      <c r="F49" s="118"/>
    </row>
    <row r="50" spans="1:7" s="14" customFormat="1" x14ac:dyDescent="0.3">
      <c r="A50" s="125">
        <v>5.5</v>
      </c>
      <c r="B50" s="116" t="s">
        <v>355</v>
      </c>
      <c r="C50" s="30" t="s">
        <v>12</v>
      </c>
      <c r="D50" s="140"/>
      <c r="E50" s="122"/>
      <c r="F50" s="30"/>
    </row>
    <row r="51" spans="1:7" s="14" customFormat="1" ht="20.399999999999999" x14ac:dyDescent="0.3">
      <c r="A51" s="117" t="s">
        <v>356</v>
      </c>
      <c r="B51" s="38" t="s">
        <v>357</v>
      </c>
      <c r="C51" s="46" t="s">
        <v>125</v>
      </c>
      <c r="D51" s="139">
        <v>35</v>
      </c>
      <c r="E51" s="118"/>
      <c r="F51" s="118"/>
    </row>
    <row r="52" spans="1:7" s="14" customFormat="1" x14ac:dyDescent="0.3">
      <c r="A52" s="125">
        <v>5.6</v>
      </c>
      <c r="B52" s="116" t="s">
        <v>358</v>
      </c>
      <c r="C52" s="30" t="s">
        <v>12</v>
      </c>
      <c r="D52" s="140"/>
      <c r="E52" s="122"/>
      <c r="F52" s="30"/>
    </row>
    <row r="53" spans="1:7" s="14" customFormat="1" x14ac:dyDescent="0.3">
      <c r="A53" s="117" t="s">
        <v>359</v>
      </c>
      <c r="B53" s="38" t="s">
        <v>360</v>
      </c>
      <c r="C53" s="46" t="s">
        <v>125</v>
      </c>
      <c r="D53" s="139">
        <v>16</v>
      </c>
      <c r="E53" s="118"/>
      <c r="F53" s="118"/>
    </row>
    <row r="54" spans="1:7" s="14" customFormat="1" x14ac:dyDescent="0.3">
      <c r="A54" s="117" t="s">
        <v>361</v>
      </c>
      <c r="B54" s="38" t="s">
        <v>362</v>
      </c>
      <c r="C54" s="46" t="s">
        <v>125</v>
      </c>
      <c r="D54" s="139">
        <v>19</v>
      </c>
      <c r="E54" s="118"/>
      <c r="F54" s="118"/>
    </row>
    <row r="55" spans="1:7" s="14" customFormat="1" x14ac:dyDescent="0.3">
      <c r="A55" s="125">
        <v>5.1100000000000003</v>
      </c>
      <c r="B55" s="116" t="s">
        <v>363</v>
      </c>
      <c r="C55" s="30" t="s">
        <v>12</v>
      </c>
      <c r="D55" s="140"/>
      <c r="E55" s="122"/>
      <c r="F55" s="30"/>
    </row>
    <row r="56" spans="1:7" s="14" customFormat="1" x14ac:dyDescent="0.3">
      <c r="A56" s="117" t="s">
        <v>364</v>
      </c>
      <c r="B56" s="38" t="s">
        <v>365</v>
      </c>
      <c r="C56" s="46" t="s">
        <v>14</v>
      </c>
      <c r="D56" s="139">
        <v>91.34</v>
      </c>
      <c r="E56" s="118"/>
      <c r="F56" s="118"/>
    </row>
    <row r="57" spans="1:7" s="14" customFormat="1" x14ac:dyDescent="0.3">
      <c r="A57" s="125">
        <v>3.3</v>
      </c>
      <c r="B57" s="116" t="s">
        <v>286</v>
      </c>
      <c r="C57" s="30" t="s">
        <v>12</v>
      </c>
      <c r="D57" s="140"/>
      <c r="E57" s="122"/>
      <c r="F57" s="30"/>
    </row>
    <row r="58" spans="1:7" s="14" customFormat="1" ht="20.399999999999999" x14ac:dyDescent="0.3">
      <c r="A58" s="117" t="s">
        <v>247</v>
      </c>
      <c r="B58" s="38" t="s">
        <v>287</v>
      </c>
      <c r="C58" s="46" t="s">
        <v>114</v>
      </c>
      <c r="D58" s="139">
        <v>1085.32</v>
      </c>
      <c r="E58" s="118"/>
      <c r="F58" s="118"/>
    </row>
    <row r="59" spans="1:7" s="14" customFormat="1" x14ac:dyDescent="0.3">
      <c r="A59" s="117"/>
      <c r="B59" s="38"/>
      <c r="C59" s="46"/>
      <c r="D59" s="119"/>
      <c r="E59" s="118"/>
      <c r="F59" s="118"/>
    </row>
    <row r="60" spans="1:7" s="14" customFormat="1" x14ac:dyDescent="0.3">
      <c r="A60" s="292" t="s">
        <v>372</v>
      </c>
      <c r="B60" s="292"/>
      <c r="C60" s="292"/>
      <c r="D60" s="292"/>
      <c r="E60" s="292"/>
      <c r="F60" s="137"/>
      <c r="G60" s="99"/>
    </row>
    <row r="61" spans="1:7" s="14" customFormat="1" x14ac:dyDescent="0.3">
      <c r="A61" s="127"/>
      <c r="B61" s="127"/>
      <c r="C61" s="127"/>
      <c r="D61" s="135"/>
      <c r="E61" s="127"/>
      <c r="F61" s="126"/>
    </row>
    <row r="62" spans="1:7" s="14" customFormat="1" ht="14.4" customHeight="1" x14ac:dyDescent="0.3">
      <c r="A62" s="291" t="s">
        <v>366</v>
      </c>
      <c r="B62" s="291"/>
      <c r="C62" s="291"/>
      <c r="D62" s="291"/>
      <c r="E62" s="291"/>
      <c r="F62" s="291"/>
    </row>
    <row r="63" spans="1:7" s="14" customFormat="1" ht="22.8" customHeight="1" x14ac:dyDescent="0.3">
      <c r="A63" s="65" t="s">
        <v>3</v>
      </c>
      <c r="B63" s="66" t="s">
        <v>55</v>
      </c>
      <c r="C63" s="65" t="s">
        <v>18</v>
      </c>
      <c r="D63" s="65" t="s">
        <v>6</v>
      </c>
      <c r="E63" s="68" t="s">
        <v>56</v>
      </c>
      <c r="F63" s="68" t="s">
        <v>57</v>
      </c>
    </row>
    <row r="64" spans="1:7" s="14" customFormat="1" x14ac:dyDescent="0.3">
      <c r="A64" s="128">
        <v>2</v>
      </c>
      <c r="B64" s="116" t="s">
        <v>270</v>
      </c>
      <c r="C64" s="117"/>
      <c r="D64" s="138"/>
      <c r="E64" s="118"/>
      <c r="F64" s="117"/>
    </row>
    <row r="65" spans="1:7" s="14" customFormat="1" x14ac:dyDescent="0.3">
      <c r="A65" s="115">
        <v>2.1</v>
      </c>
      <c r="B65" s="116" t="s">
        <v>321</v>
      </c>
      <c r="C65" s="117"/>
      <c r="D65" s="138"/>
      <c r="E65" s="118"/>
      <c r="F65" s="117"/>
    </row>
    <row r="66" spans="1:7" s="14" customFormat="1" x14ac:dyDescent="0.3">
      <c r="A66" s="115" t="s">
        <v>77</v>
      </c>
      <c r="B66" s="116" t="s">
        <v>272</v>
      </c>
      <c r="C66" s="117"/>
      <c r="D66" s="138"/>
      <c r="E66" s="118"/>
      <c r="F66" s="117"/>
    </row>
    <row r="67" spans="1:7" s="14" customFormat="1" x14ac:dyDescent="0.3">
      <c r="A67" s="121" t="s">
        <v>242</v>
      </c>
      <c r="B67" s="38" t="s">
        <v>273</v>
      </c>
      <c r="C67" s="46" t="s">
        <v>14</v>
      </c>
      <c r="D67" s="139">
        <v>112</v>
      </c>
      <c r="E67" s="118"/>
      <c r="F67" s="118"/>
    </row>
    <row r="68" spans="1:7" s="14" customFormat="1" x14ac:dyDescent="0.3">
      <c r="A68" s="115">
        <v>2.2999999999999998</v>
      </c>
      <c r="B68" s="116" t="s">
        <v>279</v>
      </c>
      <c r="C68" s="117" t="s">
        <v>12</v>
      </c>
      <c r="D68" s="138"/>
      <c r="E68" s="118"/>
      <c r="F68" s="117"/>
    </row>
    <row r="69" spans="1:7" s="14" customFormat="1" x14ac:dyDescent="0.3">
      <c r="A69" s="117" t="s">
        <v>88</v>
      </c>
      <c r="B69" s="38" t="s">
        <v>334</v>
      </c>
      <c r="C69" s="46" t="s">
        <v>398</v>
      </c>
      <c r="D69" s="139">
        <v>145.6</v>
      </c>
      <c r="E69" s="118"/>
      <c r="F69" s="118"/>
    </row>
    <row r="70" spans="1:7" s="14" customFormat="1" x14ac:dyDescent="0.3">
      <c r="A70" s="115">
        <v>3</v>
      </c>
      <c r="B70" s="116" t="s">
        <v>283</v>
      </c>
      <c r="C70" s="30" t="s">
        <v>12</v>
      </c>
      <c r="D70" s="140"/>
      <c r="E70" s="122"/>
      <c r="F70" s="30"/>
    </row>
    <row r="71" spans="1:7" s="14" customFormat="1" x14ac:dyDescent="0.3">
      <c r="A71" s="115">
        <v>3.1</v>
      </c>
      <c r="B71" s="116" t="s">
        <v>224</v>
      </c>
      <c r="C71" s="30" t="s">
        <v>12</v>
      </c>
      <c r="D71" s="140"/>
      <c r="E71" s="122"/>
      <c r="F71" s="30"/>
    </row>
    <row r="72" spans="1:7" s="14" customFormat="1" x14ac:dyDescent="0.3">
      <c r="A72" s="115" t="s">
        <v>96</v>
      </c>
      <c r="B72" s="116" t="s">
        <v>305</v>
      </c>
      <c r="C72" s="117" t="s">
        <v>12</v>
      </c>
      <c r="D72" s="138"/>
      <c r="E72" s="118"/>
      <c r="F72" s="117"/>
    </row>
    <row r="73" spans="1:7" s="14" customFormat="1" x14ac:dyDescent="0.3">
      <c r="A73" s="117" t="s">
        <v>102</v>
      </c>
      <c r="B73" s="38" t="s">
        <v>367</v>
      </c>
      <c r="C73" s="46" t="s">
        <v>14</v>
      </c>
      <c r="D73" s="139">
        <v>0.66</v>
      </c>
      <c r="E73" s="118"/>
      <c r="F73" s="118"/>
    </row>
    <row r="74" spans="1:7" s="14" customFormat="1" x14ac:dyDescent="0.3">
      <c r="A74" s="117" t="s">
        <v>139</v>
      </c>
      <c r="B74" s="38" t="s">
        <v>368</v>
      </c>
      <c r="C74" s="46" t="s">
        <v>14</v>
      </c>
      <c r="D74" s="139">
        <v>12</v>
      </c>
      <c r="E74" s="118"/>
      <c r="F74" s="118"/>
    </row>
    <row r="75" spans="1:7" s="14" customFormat="1" x14ac:dyDescent="0.3">
      <c r="A75" s="115">
        <v>3.3</v>
      </c>
      <c r="B75" s="116" t="s">
        <v>286</v>
      </c>
      <c r="C75" s="117" t="s">
        <v>12</v>
      </c>
      <c r="D75" s="138"/>
      <c r="E75" s="118"/>
      <c r="F75" s="117"/>
    </row>
    <row r="76" spans="1:7" s="14" customFormat="1" ht="20.399999999999999" x14ac:dyDescent="0.3">
      <c r="A76" s="117" t="s">
        <v>247</v>
      </c>
      <c r="B76" s="38" t="s">
        <v>287</v>
      </c>
      <c r="C76" s="46" t="s">
        <v>114</v>
      </c>
      <c r="D76" s="139">
        <v>1500.79</v>
      </c>
      <c r="E76" s="118"/>
      <c r="F76" s="118"/>
    </row>
    <row r="77" spans="1:7" s="14" customFormat="1" ht="20.399999999999999" x14ac:dyDescent="0.3">
      <c r="A77" s="117" t="s">
        <v>369</v>
      </c>
      <c r="B77" s="38" t="s">
        <v>370</v>
      </c>
      <c r="C77" s="46" t="s">
        <v>114</v>
      </c>
      <c r="D77" s="139">
        <v>8659.48</v>
      </c>
      <c r="E77" s="118"/>
      <c r="F77" s="118"/>
    </row>
    <row r="78" spans="1:7" s="14" customFormat="1" x14ac:dyDescent="0.3">
      <c r="A78" s="117"/>
      <c r="B78" s="38"/>
      <c r="C78" s="46"/>
      <c r="D78" s="119"/>
      <c r="E78" s="118"/>
      <c r="F78" s="118"/>
    </row>
    <row r="79" spans="1:7" s="14" customFormat="1" x14ac:dyDescent="0.3">
      <c r="A79" s="292" t="s">
        <v>373</v>
      </c>
      <c r="B79" s="292"/>
      <c r="C79" s="292"/>
      <c r="D79" s="292"/>
      <c r="E79" s="292"/>
      <c r="F79" s="137"/>
      <c r="G79" s="99"/>
    </row>
    <row r="80" spans="1:7" x14ac:dyDescent="0.3">
      <c r="A80" s="129"/>
      <c r="B80" s="129"/>
      <c r="C80" s="129"/>
      <c r="D80" s="121"/>
      <c r="E80" s="129"/>
      <c r="F80" s="129"/>
    </row>
    <row r="81" spans="1:9" x14ac:dyDescent="0.3">
      <c r="A81" s="146"/>
      <c r="B81" s="284" t="s">
        <v>374</v>
      </c>
      <c r="C81" s="285"/>
      <c r="D81" s="285"/>
      <c r="E81" s="286"/>
      <c r="F81" s="131"/>
    </row>
    <row r="82" spans="1:9" x14ac:dyDescent="0.3">
      <c r="A82" s="146"/>
      <c r="B82" s="284" t="s">
        <v>38</v>
      </c>
      <c r="C82" s="285"/>
      <c r="D82" s="285"/>
      <c r="E82" s="286"/>
      <c r="F82" s="131"/>
    </row>
    <row r="83" spans="1:9" x14ac:dyDescent="0.3">
      <c r="A83" s="146"/>
      <c r="B83" s="284" t="s">
        <v>164</v>
      </c>
      <c r="C83" s="285"/>
      <c r="D83" s="285"/>
      <c r="E83" s="286"/>
      <c r="F83" s="118"/>
    </row>
    <row r="84" spans="1:9" x14ac:dyDescent="0.3">
      <c r="A84" s="146"/>
      <c r="B84" s="284" t="s">
        <v>33</v>
      </c>
      <c r="C84" s="285"/>
      <c r="D84" s="285"/>
      <c r="E84" s="286"/>
      <c r="F84" s="118"/>
    </row>
    <row r="85" spans="1:9" x14ac:dyDescent="0.3">
      <c r="A85" s="146"/>
      <c r="B85" s="284" t="s">
        <v>371</v>
      </c>
      <c r="C85" s="285"/>
      <c r="D85" s="285"/>
      <c r="E85" s="286"/>
      <c r="F85" s="118"/>
    </row>
    <row r="86" spans="1:9" x14ac:dyDescent="0.3">
      <c r="A86" s="146"/>
      <c r="B86" s="284" t="s">
        <v>312</v>
      </c>
      <c r="C86" s="285"/>
      <c r="D86" s="285"/>
      <c r="E86" s="286"/>
      <c r="F86" s="131"/>
    </row>
    <row r="87" spans="1:9" x14ac:dyDescent="0.3">
      <c r="A87" s="146"/>
      <c r="B87" s="284" t="s">
        <v>520</v>
      </c>
      <c r="C87" s="285"/>
      <c r="D87" s="285"/>
      <c r="E87" s="286"/>
      <c r="F87" s="131"/>
    </row>
    <row r="88" spans="1:9" s="1" customFormat="1" ht="23.4" customHeight="1" x14ac:dyDescent="0.3">
      <c r="A88" s="287" t="s">
        <v>313</v>
      </c>
      <c r="B88" s="287"/>
      <c r="C88" s="287"/>
      <c r="D88" s="287"/>
      <c r="E88" s="287"/>
      <c r="F88" s="143"/>
    </row>
    <row r="89" spans="1:9" ht="12" thickBot="1" x14ac:dyDescent="0.35"/>
    <row r="90" spans="1:9" ht="14.4" customHeight="1" x14ac:dyDescent="0.3">
      <c r="A90" s="281" t="s">
        <v>174</v>
      </c>
      <c r="B90" s="282"/>
      <c r="C90" s="282"/>
      <c r="D90" s="282"/>
      <c r="E90" s="282"/>
      <c r="F90" s="283"/>
    </row>
    <row r="91" spans="1:9" ht="14.4" customHeight="1" x14ac:dyDescent="0.3">
      <c r="A91" s="293" t="s">
        <v>48</v>
      </c>
      <c r="B91" s="294"/>
      <c r="C91" s="294"/>
      <c r="D91" s="294"/>
      <c r="E91" s="294"/>
      <c r="F91" s="144"/>
    </row>
    <row r="92" spans="1:9" ht="14.4" customHeight="1" x14ac:dyDescent="0.3">
      <c r="A92" s="293" t="s">
        <v>49</v>
      </c>
      <c r="B92" s="294"/>
      <c r="C92" s="294"/>
      <c r="D92" s="294"/>
      <c r="E92" s="294"/>
      <c r="F92" s="144"/>
    </row>
    <row r="93" spans="1:9" ht="14.4" customHeight="1" x14ac:dyDescent="0.3">
      <c r="A93" s="293" t="s">
        <v>50</v>
      </c>
      <c r="B93" s="294"/>
      <c r="C93" s="294"/>
      <c r="D93" s="294"/>
      <c r="E93" s="294"/>
      <c r="F93" s="144"/>
    </row>
    <row r="94" spans="1:9" ht="14.4" customHeight="1" thickBot="1" x14ac:dyDescent="0.35">
      <c r="A94" s="295" t="s">
        <v>51</v>
      </c>
      <c r="B94" s="296"/>
      <c r="C94" s="296"/>
      <c r="D94" s="296"/>
      <c r="E94" s="296"/>
      <c r="F94" s="145"/>
    </row>
    <row r="96" spans="1:9" customFormat="1" ht="14.4" customHeight="1" x14ac:dyDescent="0.3">
      <c r="A96" s="279" t="s">
        <v>175</v>
      </c>
      <c r="B96" s="279"/>
      <c r="C96" s="279"/>
      <c r="D96" s="279"/>
      <c r="E96" s="279"/>
      <c r="F96" s="279"/>
      <c r="G96" s="22"/>
      <c r="H96" s="22"/>
      <c r="I96" s="22"/>
    </row>
    <row r="97" spans="1:9" customFormat="1" ht="33.6" customHeight="1" x14ac:dyDescent="0.3">
      <c r="A97" s="279" t="s">
        <v>44</v>
      </c>
      <c r="B97" s="279"/>
      <c r="C97" s="279"/>
      <c r="D97" s="279"/>
      <c r="E97" s="279"/>
      <c r="F97" s="279"/>
      <c r="G97" s="22"/>
      <c r="H97" s="22"/>
      <c r="I97" s="22"/>
    </row>
    <row r="98" spans="1:9" customFormat="1" ht="14.4" customHeight="1" x14ac:dyDescent="0.3">
      <c r="A98" s="279" t="s">
        <v>45</v>
      </c>
      <c r="B98" s="279"/>
      <c r="C98" s="279"/>
      <c r="D98" s="279"/>
      <c r="E98" s="279"/>
      <c r="F98" s="279"/>
      <c r="G98" s="22"/>
      <c r="H98" s="22"/>
      <c r="I98" s="22"/>
    </row>
    <row r="99" spans="1:9" customFormat="1" ht="14.4" customHeight="1" x14ac:dyDescent="0.3">
      <c r="A99" s="276" t="s">
        <v>522</v>
      </c>
      <c r="B99" s="277"/>
      <c r="C99" s="277"/>
      <c r="D99" s="277"/>
      <c r="E99" s="277"/>
      <c r="F99" s="278"/>
      <c r="G99" s="22"/>
      <c r="H99" s="257"/>
    </row>
  </sheetData>
  <mergeCells count="24">
    <mergeCell ref="B85:E85"/>
    <mergeCell ref="A1:F1"/>
    <mergeCell ref="A2:F2"/>
    <mergeCell ref="A3:F3"/>
    <mergeCell ref="A4:F4"/>
    <mergeCell ref="A60:E60"/>
    <mergeCell ref="A62:F62"/>
    <mergeCell ref="A79:E79"/>
    <mergeCell ref="B81:E81"/>
    <mergeCell ref="B82:E82"/>
    <mergeCell ref="B83:E83"/>
    <mergeCell ref="B84:E84"/>
    <mergeCell ref="A99:F99"/>
    <mergeCell ref="B86:E86"/>
    <mergeCell ref="B87:E87"/>
    <mergeCell ref="A88:E88"/>
    <mergeCell ref="A90:F90"/>
    <mergeCell ref="A91:E91"/>
    <mergeCell ref="A92:E92"/>
    <mergeCell ref="A93:E93"/>
    <mergeCell ref="A94:E94"/>
    <mergeCell ref="A96:F96"/>
    <mergeCell ref="A97:F97"/>
    <mergeCell ref="A98:F98"/>
  </mergeCells>
  <printOptions horizontalCentered="1"/>
  <pageMargins left="0.70866141732283472" right="0.70866141732283472" top="0.74803149606299213" bottom="0.74803149606299213" header="0.31496062992125984" footer="0.31496062992125984"/>
  <pageSetup scale="73" fitToHeight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A2F45-5B01-4087-83F9-973B1F2B5C75}">
  <sheetPr>
    <pageSetUpPr fitToPage="1"/>
  </sheetPr>
  <dimension ref="A1:S116"/>
  <sheetViews>
    <sheetView view="pageBreakPreview" zoomScale="85" zoomScaleNormal="100" zoomScaleSheetLayoutView="85" workbookViewId="0">
      <selection activeCell="I26" sqref="I26"/>
    </sheetView>
  </sheetViews>
  <sheetFormatPr baseColWidth="10" defaultRowHeight="11.4" x14ac:dyDescent="0.2"/>
  <cols>
    <col min="1" max="1" width="10.21875" style="147" customWidth="1"/>
    <col min="2" max="2" width="73.5546875" style="147" customWidth="1"/>
    <col min="3" max="4" width="11.5546875" style="147"/>
    <col min="5" max="5" width="20.6640625" style="203" customWidth="1"/>
    <col min="6" max="6" width="24.77734375" style="147" customWidth="1"/>
    <col min="7" max="16384" width="11.5546875" style="5"/>
  </cols>
  <sheetData>
    <row r="1" spans="1:6" ht="24.6" customHeight="1" x14ac:dyDescent="0.2">
      <c r="A1" s="262" t="s">
        <v>176</v>
      </c>
      <c r="B1" s="262"/>
      <c r="C1" s="262"/>
      <c r="D1" s="262"/>
      <c r="E1" s="262"/>
      <c r="F1" s="262"/>
    </row>
    <row r="2" spans="1:6" ht="25.8" customHeight="1" x14ac:dyDescent="0.2">
      <c r="A2" s="305" t="s">
        <v>41</v>
      </c>
      <c r="B2" s="305"/>
      <c r="C2" s="305"/>
      <c r="D2" s="305"/>
      <c r="E2" s="305"/>
      <c r="F2" s="306"/>
    </row>
    <row r="3" spans="1:6" ht="23.4" customHeight="1" x14ac:dyDescent="0.2">
      <c r="A3" s="263" t="s">
        <v>177</v>
      </c>
      <c r="B3" s="263"/>
      <c r="C3" s="263"/>
      <c r="D3" s="263"/>
      <c r="E3" s="263"/>
      <c r="F3" s="263"/>
    </row>
    <row r="4" spans="1:6" ht="23.4" customHeight="1" x14ac:dyDescent="0.2">
      <c r="A4" s="65" t="s">
        <v>3</v>
      </c>
      <c r="B4" s="66" t="s">
        <v>55</v>
      </c>
      <c r="C4" s="65" t="s">
        <v>18</v>
      </c>
      <c r="D4" s="148" t="s">
        <v>6</v>
      </c>
      <c r="E4" s="149" t="s">
        <v>56</v>
      </c>
      <c r="F4" s="150" t="s">
        <v>57</v>
      </c>
    </row>
    <row r="5" spans="1:6" x14ac:dyDescent="0.2">
      <c r="A5" s="69">
        <v>1</v>
      </c>
      <c r="B5" s="70" t="s">
        <v>58</v>
      </c>
      <c r="C5" s="71"/>
      <c r="D5" s="151"/>
      <c r="E5" s="152"/>
      <c r="F5" s="153"/>
    </row>
    <row r="6" spans="1:6" x14ac:dyDescent="0.2">
      <c r="A6" s="33" t="s">
        <v>59</v>
      </c>
      <c r="B6" s="30" t="s">
        <v>60</v>
      </c>
      <c r="C6" s="34"/>
      <c r="D6" s="154"/>
      <c r="E6" s="155"/>
      <c r="F6" s="156"/>
    </row>
    <row r="7" spans="1:6" x14ac:dyDescent="0.2">
      <c r="A7" s="34" t="s">
        <v>61</v>
      </c>
      <c r="B7" s="38" t="s">
        <v>400</v>
      </c>
      <c r="C7" s="34" t="s">
        <v>10</v>
      </c>
      <c r="D7" s="157">
        <v>2891.82</v>
      </c>
      <c r="E7" s="155">
        <v>17432</v>
      </c>
      <c r="F7" s="156">
        <f>ROUND(D7*E7,0)</f>
        <v>50410206</v>
      </c>
    </row>
    <row r="8" spans="1:6" x14ac:dyDescent="0.2">
      <c r="A8" s="33" t="s">
        <v>65</v>
      </c>
      <c r="B8" s="30" t="s">
        <v>66</v>
      </c>
      <c r="C8" s="34" t="s">
        <v>12</v>
      </c>
      <c r="D8" s="157"/>
      <c r="E8" s="155"/>
      <c r="F8" s="158"/>
    </row>
    <row r="9" spans="1:6" x14ac:dyDescent="0.2">
      <c r="A9" s="34" t="s">
        <v>241</v>
      </c>
      <c r="B9" s="38" t="s">
        <v>401</v>
      </c>
      <c r="C9" s="34" t="s">
        <v>14</v>
      </c>
      <c r="D9" s="157">
        <v>105.04</v>
      </c>
      <c r="E9" s="155">
        <v>45845</v>
      </c>
      <c r="F9" s="156">
        <f>ROUND(D9*E9,0)</f>
        <v>4815559</v>
      </c>
    </row>
    <row r="10" spans="1:6" x14ac:dyDescent="0.2">
      <c r="A10" s="34" t="s">
        <v>69</v>
      </c>
      <c r="B10" s="38" t="s">
        <v>402</v>
      </c>
      <c r="C10" s="34" t="s">
        <v>14</v>
      </c>
      <c r="D10" s="157">
        <v>173.98</v>
      </c>
      <c r="E10" s="155">
        <v>24879</v>
      </c>
      <c r="F10" s="156">
        <f>ROUND(D10*E10,0)</f>
        <v>4328448</v>
      </c>
    </row>
    <row r="11" spans="1:6" x14ac:dyDescent="0.2">
      <c r="A11" s="34" t="s">
        <v>70</v>
      </c>
      <c r="B11" s="38" t="s">
        <v>403</v>
      </c>
      <c r="C11" s="34" t="s">
        <v>14</v>
      </c>
      <c r="D11" s="157">
        <v>81.42</v>
      </c>
      <c r="E11" s="155">
        <v>23960</v>
      </c>
      <c r="F11" s="156">
        <f>ROUND(D11*E11,0)</f>
        <v>1950823</v>
      </c>
    </row>
    <row r="12" spans="1:6" x14ac:dyDescent="0.2">
      <c r="A12" s="34" t="s">
        <v>71</v>
      </c>
      <c r="B12" s="38" t="s">
        <v>404</v>
      </c>
      <c r="C12" s="34" t="s">
        <v>15</v>
      </c>
      <c r="D12" s="157">
        <v>410.51</v>
      </c>
      <c r="E12" s="155">
        <v>18455</v>
      </c>
      <c r="F12" s="156">
        <f>ROUND(D12*E12,0)</f>
        <v>7575962</v>
      </c>
    </row>
    <row r="13" spans="1:6" x14ac:dyDescent="0.2">
      <c r="A13" s="34" t="s">
        <v>72</v>
      </c>
      <c r="B13" s="38" t="s">
        <v>405</v>
      </c>
      <c r="C13" s="34" t="s">
        <v>10</v>
      </c>
      <c r="D13" s="157">
        <v>3470.85</v>
      </c>
      <c r="E13" s="155">
        <v>15301</v>
      </c>
      <c r="F13" s="156">
        <f>ROUND(D13*E13,0)</f>
        <v>53107476</v>
      </c>
    </row>
    <row r="14" spans="1:6" x14ac:dyDescent="0.2">
      <c r="A14" s="33"/>
      <c r="B14" s="30" t="s">
        <v>73</v>
      </c>
      <c r="C14" s="33" t="s">
        <v>12</v>
      </c>
      <c r="D14" s="159"/>
      <c r="E14" s="160"/>
      <c r="F14" s="161">
        <f>ROUND(SUM(F7:F13),0)</f>
        <v>122188474</v>
      </c>
    </row>
    <row r="15" spans="1:6" x14ac:dyDescent="0.2">
      <c r="A15" s="75">
        <v>2</v>
      </c>
      <c r="B15" s="76" t="s">
        <v>74</v>
      </c>
      <c r="C15" s="77" t="s">
        <v>12</v>
      </c>
      <c r="D15" s="162"/>
      <c r="E15" s="163"/>
      <c r="F15" s="164"/>
    </row>
    <row r="16" spans="1:6" x14ac:dyDescent="0.2">
      <c r="A16" s="27" t="s">
        <v>75</v>
      </c>
      <c r="B16" s="42" t="s">
        <v>76</v>
      </c>
      <c r="C16" s="44" t="s">
        <v>12</v>
      </c>
      <c r="D16" s="165"/>
      <c r="E16" s="166"/>
      <c r="F16" s="167"/>
    </row>
    <row r="17" spans="1:6" x14ac:dyDescent="0.2">
      <c r="A17" s="46" t="s">
        <v>77</v>
      </c>
      <c r="B17" s="47" t="s">
        <v>406</v>
      </c>
      <c r="C17" s="46" t="s">
        <v>14</v>
      </c>
      <c r="D17" s="168">
        <v>837.62</v>
      </c>
      <c r="E17" s="155">
        <v>121186</v>
      </c>
      <c r="F17" s="156">
        <f>ROUND(D17*E17,0)</f>
        <v>101507817</v>
      </c>
    </row>
    <row r="18" spans="1:6" x14ac:dyDescent="0.2">
      <c r="A18" s="46" t="s">
        <v>78</v>
      </c>
      <c r="B18" s="169" t="s">
        <v>407</v>
      </c>
      <c r="C18" s="46" t="s">
        <v>14</v>
      </c>
      <c r="D18" s="170">
        <v>1386.87</v>
      </c>
      <c r="E18" s="155">
        <v>20907</v>
      </c>
      <c r="F18" s="156">
        <f>ROUND(D18*E18,0)</f>
        <v>28995291</v>
      </c>
    </row>
    <row r="19" spans="1:6" x14ac:dyDescent="0.2">
      <c r="A19" s="46" t="s">
        <v>79</v>
      </c>
      <c r="B19" s="169" t="s">
        <v>408</v>
      </c>
      <c r="C19" s="46" t="s">
        <v>14</v>
      </c>
      <c r="D19" s="170">
        <v>2512.86</v>
      </c>
      <c r="E19" s="155">
        <v>166026</v>
      </c>
      <c r="F19" s="156">
        <f>ROUND(D19*E19,0)</f>
        <v>417200094</v>
      </c>
    </row>
    <row r="20" spans="1:6" x14ac:dyDescent="0.2">
      <c r="A20" s="46" t="s">
        <v>178</v>
      </c>
      <c r="B20" s="169" t="s">
        <v>409</v>
      </c>
      <c r="C20" s="46" t="s">
        <v>14</v>
      </c>
      <c r="D20" s="170">
        <v>418.81</v>
      </c>
      <c r="E20" s="155">
        <v>286765</v>
      </c>
      <c r="F20" s="156">
        <f>ROUND(D20*E20,0)</f>
        <v>120100050</v>
      </c>
    </row>
    <row r="21" spans="1:6" x14ac:dyDescent="0.2">
      <c r="A21" s="25" t="s">
        <v>80</v>
      </c>
      <c r="B21" s="50" t="s">
        <v>81</v>
      </c>
      <c r="C21" s="46" t="s">
        <v>12</v>
      </c>
      <c r="D21" s="170"/>
      <c r="E21" s="155"/>
      <c r="F21" s="171"/>
    </row>
    <row r="22" spans="1:6" x14ac:dyDescent="0.2">
      <c r="A22" s="46" t="s">
        <v>82</v>
      </c>
      <c r="B22" s="51" t="s">
        <v>410</v>
      </c>
      <c r="C22" s="46" t="s">
        <v>15</v>
      </c>
      <c r="D22" s="170">
        <v>2507.0500000000002</v>
      </c>
      <c r="E22" s="155">
        <v>72884</v>
      </c>
      <c r="F22" s="156">
        <f>ROUND(D22*E22,0)</f>
        <v>182723832</v>
      </c>
    </row>
    <row r="23" spans="1:6" x14ac:dyDescent="0.2">
      <c r="A23" s="46" t="s">
        <v>83</v>
      </c>
      <c r="B23" s="51" t="s">
        <v>411</v>
      </c>
      <c r="C23" s="46" t="s">
        <v>15</v>
      </c>
      <c r="D23" s="170">
        <v>3781.16</v>
      </c>
      <c r="E23" s="155">
        <v>110970</v>
      </c>
      <c r="F23" s="156">
        <f>ROUND(D23*E23,0)</f>
        <v>419595325</v>
      </c>
    </row>
    <row r="24" spans="1:6" x14ac:dyDescent="0.2">
      <c r="A24" s="25" t="s">
        <v>84</v>
      </c>
      <c r="B24" s="50" t="s">
        <v>85</v>
      </c>
      <c r="C24" s="46" t="s">
        <v>12</v>
      </c>
      <c r="D24" s="170"/>
      <c r="E24" s="155"/>
      <c r="F24" s="172"/>
    </row>
    <row r="25" spans="1:6" ht="20.399999999999999" x14ac:dyDescent="0.2">
      <c r="A25" s="46" t="s">
        <v>86</v>
      </c>
      <c r="B25" s="51" t="s">
        <v>412</v>
      </c>
      <c r="C25" s="46" t="s">
        <v>14</v>
      </c>
      <c r="D25" s="170">
        <v>3545.25</v>
      </c>
      <c r="E25" s="155">
        <v>48558</v>
      </c>
      <c r="F25" s="156">
        <f>ROUND(D25*E25,0)</f>
        <v>172150250</v>
      </c>
    </row>
    <row r="26" spans="1:6" x14ac:dyDescent="0.2">
      <c r="A26" s="46" t="s">
        <v>87</v>
      </c>
      <c r="B26" s="51" t="s">
        <v>413</v>
      </c>
      <c r="C26" s="46" t="s">
        <v>14</v>
      </c>
      <c r="D26" s="170">
        <v>284.02999999999997</v>
      </c>
      <c r="E26" s="155">
        <v>345394</v>
      </c>
      <c r="F26" s="156">
        <f>ROUND(D26*E26,0)</f>
        <v>98102258</v>
      </c>
    </row>
    <row r="27" spans="1:6" x14ac:dyDescent="0.2">
      <c r="A27" s="46" t="s">
        <v>88</v>
      </c>
      <c r="B27" s="51" t="s">
        <v>414</v>
      </c>
      <c r="C27" s="46" t="s">
        <v>14</v>
      </c>
      <c r="D27" s="170">
        <v>284.02999999999997</v>
      </c>
      <c r="E27" s="155">
        <v>265714</v>
      </c>
      <c r="F27" s="156">
        <f>ROUND(D27*E27,0)</f>
        <v>75470747</v>
      </c>
    </row>
    <row r="28" spans="1:6" x14ac:dyDescent="0.2">
      <c r="A28" s="46" t="s">
        <v>89</v>
      </c>
      <c r="B28" s="51" t="s">
        <v>415</v>
      </c>
      <c r="C28" s="46" t="s">
        <v>14</v>
      </c>
      <c r="D28" s="170">
        <v>1081.55</v>
      </c>
      <c r="E28" s="155">
        <v>242277</v>
      </c>
      <c r="F28" s="156">
        <f>ROUND(D28*E28,0)</f>
        <v>262034689</v>
      </c>
    </row>
    <row r="29" spans="1:6" x14ac:dyDescent="0.2">
      <c r="A29" s="46" t="s">
        <v>180</v>
      </c>
      <c r="B29" s="51" t="s">
        <v>416</v>
      </c>
      <c r="C29" s="46" t="s">
        <v>14</v>
      </c>
      <c r="D29" s="170">
        <v>1399.13</v>
      </c>
      <c r="E29" s="155">
        <v>210453</v>
      </c>
      <c r="F29" s="156">
        <f>ROUND(D29*E29,0)</f>
        <v>294451106</v>
      </c>
    </row>
    <row r="30" spans="1:6" x14ac:dyDescent="0.2">
      <c r="A30" s="27" t="s">
        <v>90</v>
      </c>
      <c r="B30" s="42" t="s">
        <v>91</v>
      </c>
      <c r="C30" s="34" t="s">
        <v>12</v>
      </c>
      <c r="D30" s="173"/>
      <c r="E30" s="166"/>
      <c r="F30" s="167"/>
    </row>
    <row r="31" spans="1:6" ht="30.6" x14ac:dyDescent="0.2">
      <c r="A31" s="44" t="s">
        <v>133</v>
      </c>
      <c r="B31" s="174" t="s">
        <v>417</v>
      </c>
      <c r="C31" s="46" t="s">
        <v>14</v>
      </c>
      <c r="D31" s="157">
        <v>2077.44</v>
      </c>
      <c r="E31" s="155">
        <v>90650</v>
      </c>
      <c r="F31" s="156">
        <f>ROUND(D31*E31,0)</f>
        <v>188319936</v>
      </c>
    </row>
    <row r="32" spans="1:6" x14ac:dyDescent="0.2">
      <c r="A32" s="27"/>
      <c r="B32" s="42" t="s">
        <v>92</v>
      </c>
      <c r="C32" s="27" t="s">
        <v>12</v>
      </c>
      <c r="D32" s="175"/>
      <c r="E32" s="176"/>
      <c r="F32" s="177">
        <f>ROUND(SUM(F17:F31),0)</f>
        <v>2360651395</v>
      </c>
    </row>
    <row r="33" spans="1:6" x14ac:dyDescent="0.2">
      <c r="A33" s="75">
        <v>3</v>
      </c>
      <c r="B33" s="76" t="s">
        <v>93</v>
      </c>
      <c r="C33" s="77" t="s">
        <v>12</v>
      </c>
      <c r="D33" s="178"/>
      <c r="E33" s="163"/>
      <c r="F33" s="179"/>
    </row>
    <row r="34" spans="1:6" x14ac:dyDescent="0.2">
      <c r="A34" s="28" t="s">
        <v>94</v>
      </c>
      <c r="B34" s="42" t="s">
        <v>95</v>
      </c>
      <c r="C34" s="43" t="s">
        <v>12</v>
      </c>
      <c r="D34" s="180"/>
      <c r="E34" s="181"/>
      <c r="F34" s="182"/>
    </row>
    <row r="35" spans="1:6" ht="30.6" x14ac:dyDescent="0.2">
      <c r="A35" s="28" t="s">
        <v>96</v>
      </c>
      <c r="B35" s="42" t="s">
        <v>97</v>
      </c>
      <c r="C35" s="43" t="s">
        <v>12</v>
      </c>
      <c r="D35" s="180"/>
      <c r="E35" s="181"/>
      <c r="F35" s="182"/>
    </row>
    <row r="36" spans="1:6" ht="30.6" x14ac:dyDescent="0.2">
      <c r="A36" s="43" t="s">
        <v>98</v>
      </c>
      <c r="B36" s="53" t="s">
        <v>418</v>
      </c>
      <c r="C36" s="43" t="s">
        <v>10</v>
      </c>
      <c r="D36" s="180">
        <v>600</v>
      </c>
      <c r="E36" s="155">
        <v>10021</v>
      </c>
      <c r="F36" s="156">
        <f t="shared" ref="F36:F42" si="0">ROUND(D36*E36,0)</f>
        <v>6012600</v>
      </c>
    </row>
    <row r="37" spans="1:6" ht="30.6" x14ac:dyDescent="0.2">
      <c r="A37" s="43" t="s">
        <v>100</v>
      </c>
      <c r="B37" s="53" t="s">
        <v>419</v>
      </c>
      <c r="C37" s="43" t="s">
        <v>10</v>
      </c>
      <c r="D37" s="180">
        <v>1378.3</v>
      </c>
      <c r="E37" s="155">
        <v>11686</v>
      </c>
      <c r="F37" s="156">
        <f t="shared" si="0"/>
        <v>16106814</v>
      </c>
    </row>
    <row r="38" spans="1:6" ht="30.6" x14ac:dyDescent="0.2">
      <c r="A38" s="43" t="s">
        <v>102</v>
      </c>
      <c r="B38" s="53" t="s">
        <v>420</v>
      </c>
      <c r="C38" s="43" t="s">
        <v>10</v>
      </c>
      <c r="D38" s="180">
        <v>524.9</v>
      </c>
      <c r="E38" s="155">
        <v>13915</v>
      </c>
      <c r="F38" s="156">
        <f t="shared" si="0"/>
        <v>7303984</v>
      </c>
    </row>
    <row r="39" spans="1:6" ht="30.6" x14ac:dyDescent="0.2">
      <c r="A39" s="43" t="s">
        <v>137</v>
      </c>
      <c r="B39" s="53" t="s">
        <v>421</v>
      </c>
      <c r="C39" s="43" t="s">
        <v>10</v>
      </c>
      <c r="D39" s="180">
        <v>388.6222854865</v>
      </c>
      <c r="E39" s="155">
        <v>17315</v>
      </c>
      <c r="F39" s="156">
        <f t="shared" si="0"/>
        <v>6728995</v>
      </c>
    </row>
    <row r="40" spans="1:6" x14ac:dyDescent="0.2">
      <c r="A40" s="43" t="s">
        <v>139</v>
      </c>
      <c r="B40" s="53" t="s">
        <v>422</v>
      </c>
      <c r="C40" s="43" t="s">
        <v>5</v>
      </c>
      <c r="D40" s="180">
        <v>120</v>
      </c>
      <c r="E40" s="155">
        <v>29035</v>
      </c>
      <c r="F40" s="156">
        <f t="shared" si="0"/>
        <v>3484200</v>
      </c>
    </row>
    <row r="41" spans="1:6" x14ac:dyDescent="0.2">
      <c r="A41" s="43" t="s">
        <v>141</v>
      </c>
      <c r="B41" s="53" t="s">
        <v>423</v>
      </c>
      <c r="C41" s="43" t="s">
        <v>5</v>
      </c>
      <c r="D41" s="180">
        <v>46</v>
      </c>
      <c r="E41" s="155">
        <v>34751</v>
      </c>
      <c r="F41" s="156">
        <f t="shared" si="0"/>
        <v>1598546</v>
      </c>
    </row>
    <row r="42" spans="1:6" x14ac:dyDescent="0.2">
      <c r="A42" s="43" t="s">
        <v>143</v>
      </c>
      <c r="B42" s="53" t="s">
        <v>424</v>
      </c>
      <c r="C42" s="43" t="s">
        <v>5</v>
      </c>
      <c r="D42" s="180">
        <v>34</v>
      </c>
      <c r="E42" s="155">
        <v>49453</v>
      </c>
      <c r="F42" s="156">
        <f t="shared" si="0"/>
        <v>1681402</v>
      </c>
    </row>
    <row r="43" spans="1:6" x14ac:dyDescent="0.2">
      <c r="A43" s="44"/>
      <c r="B43" s="42" t="s">
        <v>104</v>
      </c>
      <c r="C43" s="44" t="s">
        <v>12</v>
      </c>
      <c r="D43" s="157"/>
      <c r="E43" s="181"/>
      <c r="F43" s="183">
        <f>ROUND(SUM(F36:F42),0)</f>
        <v>42916541</v>
      </c>
    </row>
    <row r="44" spans="1:6" x14ac:dyDescent="0.2">
      <c r="A44" s="75">
        <v>4</v>
      </c>
      <c r="B44" s="76" t="s">
        <v>105</v>
      </c>
      <c r="C44" s="77" t="s">
        <v>12</v>
      </c>
      <c r="D44" s="178"/>
      <c r="E44" s="163"/>
      <c r="F44" s="179"/>
    </row>
    <row r="45" spans="1:6" x14ac:dyDescent="0.2">
      <c r="A45" s="28" t="s">
        <v>106</v>
      </c>
      <c r="B45" s="42" t="s">
        <v>181</v>
      </c>
      <c r="C45" s="43" t="s">
        <v>12</v>
      </c>
      <c r="D45" s="180"/>
      <c r="E45" s="181"/>
      <c r="F45" s="182"/>
    </row>
    <row r="46" spans="1:6" x14ac:dyDescent="0.2">
      <c r="A46" s="28" t="s">
        <v>108</v>
      </c>
      <c r="B46" s="42" t="s">
        <v>182</v>
      </c>
      <c r="C46" s="44" t="s">
        <v>12</v>
      </c>
      <c r="D46" s="157"/>
      <c r="E46" s="166"/>
      <c r="F46" s="182"/>
    </row>
    <row r="47" spans="1:6" ht="20.399999999999999" x14ac:dyDescent="0.2">
      <c r="A47" s="44" t="s">
        <v>110</v>
      </c>
      <c r="B47" s="53" t="s">
        <v>425</v>
      </c>
      <c r="C47" s="43" t="s">
        <v>10</v>
      </c>
      <c r="D47" s="157">
        <v>146.99999999999991</v>
      </c>
      <c r="E47" s="181">
        <v>1185357</v>
      </c>
      <c r="F47" s="156">
        <f>ROUND(D47*E47,0)</f>
        <v>174247479</v>
      </c>
    </row>
    <row r="48" spans="1:6" x14ac:dyDescent="0.2">
      <c r="A48" s="44" t="s">
        <v>112</v>
      </c>
      <c r="B48" s="53" t="s">
        <v>183</v>
      </c>
      <c r="C48" s="43" t="s">
        <v>5</v>
      </c>
      <c r="D48" s="157">
        <v>200</v>
      </c>
      <c r="E48" s="181">
        <v>886261</v>
      </c>
      <c r="F48" s="156">
        <f>ROUND(D48*E48,0)</f>
        <v>177252200</v>
      </c>
    </row>
    <row r="49" spans="1:6" x14ac:dyDescent="0.2">
      <c r="A49" s="28" t="s">
        <v>184</v>
      </c>
      <c r="B49" s="42" t="s">
        <v>185</v>
      </c>
      <c r="C49" s="44" t="s">
        <v>12</v>
      </c>
      <c r="D49" s="157"/>
      <c r="E49" s="166"/>
      <c r="F49" s="184"/>
    </row>
    <row r="50" spans="1:6" x14ac:dyDescent="0.2">
      <c r="A50" s="43" t="s">
        <v>186</v>
      </c>
      <c r="B50" s="169" t="s">
        <v>187</v>
      </c>
      <c r="C50" s="44" t="s">
        <v>125</v>
      </c>
      <c r="D50" s="157">
        <v>40</v>
      </c>
      <c r="E50" s="155">
        <v>1549061</v>
      </c>
      <c r="F50" s="156">
        <f>ROUND(D50*E50,0)</f>
        <v>61962440</v>
      </c>
    </row>
    <row r="51" spans="1:6" x14ac:dyDescent="0.2">
      <c r="A51" s="28" t="s">
        <v>188</v>
      </c>
      <c r="B51" s="42" t="s">
        <v>189</v>
      </c>
      <c r="C51" s="44" t="s">
        <v>12</v>
      </c>
      <c r="D51" s="157"/>
      <c r="E51" s="166"/>
      <c r="F51" s="184"/>
    </row>
    <row r="52" spans="1:6" ht="24" customHeight="1" x14ac:dyDescent="0.2">
      <c r="A52" s="44" t="s">
        <v>190</v>
      </c>
      <c r="B52" s="169" t="s">
        <v>191</v>
      </c>
      <c r="C52" s="44" t="s">
        <v>5</v>
      </c>
      <c r="D52" s="157">
        <v>40</v>
      </c>
      <c r="E52" s="155">
        <v>1489666</v>
      </c>
      <c r="F52" s="156">
        <f>ROUND(D52*E52,0)</f>
        <v>59586640</v>
      </c>
    </row>
    <row r="53" spans="1:6" x14ac:dyDescent="0.2">
      <c r="A53" s="44"/>
      <c r="B53" s="42" t="s">
        <v>192</v>
      </c>
      <c r="C53" s="44" t="s">
        <v>12</v>
      </c>
      <c r="D53" s="157"/>
      <c r="E53" s="166"/>
      <c r="F53" s="183">
        <f>ROUND(SUM(F47:F52),0)</f>
        <v>473048759</v>
      </c>
    </row>
    <row r="54" spans="1:6" x14ac:dyDescent="0.2">
      <c r="A54" s="75">
        <v>5</v>
      </c>
      <c r="B54" s="76" t="s">
        <v>193</v>
      </c>
      <c r="C54" s="77" t="s">
        <v>12</v>
      </c>
      <c r="D54" s="178"/>
      <c r="E54" s="163"/>
      <c r="F54" s="179"/>
    </row>
    <row r="55" spans="1:6" x14ac:dyDescent="0.2">
      <c r="A55" s="28" t="s">
        <v>194</v>
      </c>
      <c r="B55" s="42" t="s">
        <v>189</v>
      </c>
      <c r="C55" s="44" t="s">
        <v>12</v>
      </c>
      <c r="D55" s="157"/>
      <c r="E55" s="166"/>
      <c r="F55" s="182"/>
    </row>
    <row r="56" spans="1:6" x14ac:dyDescent="0.2">
      <c r="A56" s="43" t="s">
        <v>195</v>
      </c>
      <c r="B56" s="169" t="s">
        <v>196</v>
      </c>
      <c r="C56" s="44" t="s">
        <v>125</v>
      </c>
      <c r="D56" s="157">
        <v>21</v>
      </c>
      <c r="E56" s="155">
        <v>1870408</v>
      </c>
      <c r="F56" s="156">
        <f>ROUND(D56*E56,0)</f>
        <v>39278568</v>
      </c>
    </row>
    <row r="57" spans="1:6" ht="20.399999999999999" x14ac:dyDescent="0.2">
      <c r="A57" s="43" t="s">
        <v>110</v>
      </c>
      <c r="B57" s="53" t="s">
        <v>425</v>
      </c>
      <c r="C57" s="44" t="s">
        <v>10</v>
      </c>
      <c r="D57" s="157">
        <v>18.899999999999999</v>
      </c>
      <c r="E57" s="155">
        <v>1185357</v>
      </c>
      <c r="F57" s="156">
        <f>ROUND(D57*E57,0)</f>
        <v>22403247</v>
      </c>
    </row>
    <row r="58" spans="1:6" ht="26.4" customHeight="1" x14ac:dyDescent="0.2">
      <c r="A58" s="43" t="s">
        <v>198</v>
      </c>
      <c r="B58" s="49" t="s">
        <v>199</v>
      </c>
      <c r="C58" s="44" t="s">
        <v>125</v>
      </c>
      <c r="D58" s="157">
        <v>21</v>
      </c>
      <c r="E58" s="155">
        <v>1731058</v>
      </c>
      <c r="F58" s="156">
        <f>ROUND(D58*E58,0)</f>
        <v>36352218</v>
      </c>
    </row>
    <row r="59" spans="1:6" x14ac:dyDescent="0.2">
      <c r="A59" s="44"/>
      <c r="B59" s="42" t="s">
        <v>200</v>
      </c>
      <c r="C59" s="44" t="s">
        <v>12</v>
      </c>
      <c r="D59" s="157"/>
      <c r="E59" s="166"/>
      <c r="F59" s="183">
        <f>ROUND(SUM(F56:F58),0)</f>
        <v>98034033</v>
      </c>
    </row>
    <row r="60" spans="1:6" x14ac:dyDescent="0.2">
      <c r="A60" s="75">
        <v>6</v>
      </c>
      <c r="B60" s="76" t="s">
        <v>201</v>
      </c>
      <c r="C60" s="185" t="s">
        <v>12</v>
      </c>
      <c r="D60" s="186"/>
      <c r="E60" s="187"/>
      <c r="F60" s="179"/>
    </row>
    <row r="61" spans="1:6" x14ac:dyDescent="0.2">
      <c r="A61" s="27" t="s">
        <v>202</v>
      </c>
      <c r="B61" s="42" t="s">
        <v>203</v>
      </c>
      <c r="C61" s="27" t="s">
        <v>12</v>
      </c>
      <c r="D61" s="159"/>
      <c r="E61" s="176"/>
      <c r="F61" s="183"/>
    </row>
    <row r="62" spans="1:6" x14ac:dyDescent="0.2">
      <c r="A62" s="28" t="s">
        <v>204</v>
      </c>
      <c r="B62" s="42" t="s">
        <v>205</v>
      </c>
      <c r="C62" s="44" t="s">
        <v>12</v>
      </c>
      <c r="D62" s="157"/>
      <c r="E62" s="166"/>
      <c r="F62" s="182"/>
    </row>
    <row r="63" spans="1:6" x14ac:dyDescent="0.2">
      <c r="A63" s="28" t="s">
        <v>206</v>
      </c>
      <c r="B63" s="53" t="s">
        <v>207</v>
      </c>
      <c r="C63" s="44" t="s">
        <v>14</v>
      </c>
      <c r="D63" s="157">
        <v>173.98</v>
      </c>
      <c r="E63" s="155">
        <v>1610557</v>
      </c>
      <c r="F63" s="156">
        <f>ROUND(D63*E63,0)</f>
        <v>280204707</v>
      </c>
    </row>
    <row r="64" spans="1:6" x14ac:dyDescent="0.2">
      <c r="A64" s="28" t="s">
        <v>208</v>
      </c>
      <c r="B64" s="53" t="s">
        <v>426</v>
      </c>
      <c r="C64" s="44" t="s">
        <v>15</v>
      </c>
      <c r="D64" s="157">
        <v>1449.85</v>
      </c>
      <c r="E64" s="155">
        <v>6780</v>
      </c>
      <c r="F64" s="156">
        <f>ROUND(D64*E64,0)</f>
        <v>9829983</v>
      </c>
    </row>
    <row r="65" spans="1:6" x14ac:dyDescent="0.2">
      <c r="A65" s="27" t="s">
        <v>209</v>
      </c>
      <c r="B65" s="42" t="s">
        <v>210</v>
      </c>
      <c r="C65" s="44" t="s">
        <v>12</v>
      </c>
      <c r="D65" s="157"/>
      <c r="E65" s="166"/>
      <c r="F65" s="184"/>
    </row>
    <row r="66" spans="1:6" ht="20.399999999999999" x14ac:dyDescent="0.2">
      <c r="A66" s="44" t="s">
        <v>211</v>
      </c>
      <c r="B66" s="188" t="s">
        <v>399</v>
      </c>
      <c r="C66" s="44" t="s">
        <v>14</v>
      </c>
      <c r="D66" s="157">
        <v>81.42</v>
      </c>
      <c r="E66" s="155">
        <v>1238571</v>
      </c>
      <c r="F66" s="156">
        <f>ROUND(D66*E66,0)</f>
        <v>100844451</v>
      </c>
    </row>
    <row r="67" spans="1:6" x14ac:dyDescent="0.2">
      <c r="A67" s="44" t="s">
        <v>208</v>
      </c>
      <c r="B67" s="53" t="s">
        <v>426</v>
      </c>
      <c r="C67" s="44" t="s">
        <v>15</v>
      </c>
      <c r="D67" s="157">
        <v>678.48</v>
      </c>
      <c r="E67" s="155">
        <v>6780</v>
      </c>
      <c r="F67" s="156">
        <f>ROUND(D67*E67,0)</f>
        <v>4600094</v>
      </c>
    </row>
    <row r="68" spans="1:6" x14ac:dyDescent="0.2">
      <c r="A68" s="28" t="s">
        <v>212</v>
      </c>
      <c r="B68" s="42" t="s">
        <v>213</v>
      </c>
      <c r="C68" s="44" t="s">
        <v>12</v>
      </c>
      <c r="D68" s="157"/>
      <c r="E68" s="166"/>
      <c r="F68" s="182"/>
    </row>
    <row r="69" spans="1:6" x14ac:dyDescent="0.2">
      <c r="A69" s="44" t="s">
        <v>214</v>
      </c>
      <c r="B69" s="53" t="s">
        <v>215</v>
      </c>
      <c r="C69" s="44" t="s">
        <v>15</v>
      </c>
      <c r="D69" s="157">
        <v>410.51</v>
      </c>
      <c r="E69" s="155">
        <v>128682</v>
      </c>
      <c r="F69" s="156">
        <f>ROUND(D69*E69,0)</f>
        <v>52825248</v>
      </c>
    </row>
    <row r="70" spans="1:6" x14ac:dyDescent="0.2">
      <c r="A70" s="27" t="s">
        <v>216</v>
      </c>
      <c r="B70" s="42" t="s">
        <v>217</v>
      </c>
      <c r="C70" s="27" t="s">
        <v>12</v>
      </c>
      <c r="D70" s="159"/>
      <c r="E70" s="176"/>
      <c r="F70" s="183"/>
    </row>
    <row r="71" spans="1:6" x14ac:dyDescent="0.2">
      <c r="A71" s="44" t="s">
        <v>218</v>
      </c>
      <c r="B71" s="189" t="s">
        <v>219</v>
      </c>
      <c r="C71" s="44" t="s">
        <v>15</v>
      </c>
      <c r="D71" s="157">
        <v>105.04</v>
      </c>
      <c r="E71" s="155">
        <v>566991</v>
      </c>
      <c r="F71" s="156">
        <f>ROUND(D71*E71,0)</f>
        <v>59556735</v>
      </c>
    </row>
    <row r="72" spans="1:6" x14ac:dyDescent="0.2">
      <c r="A72" s="44"/>
      <c r="B72" s="190" t="s">
        <v>220</v>
      </c>
      <c r="C72" s="44" t="s">
        <v>12</v>
      </c>
      <c r="D72" s="157"/>
      <c r="E72" s="166"/>
      <c r="F72" s="183">
        <f>ROUND(SUM(F63:F71),0)</f>
        <v>507861218</v>
      </c>
    </row>
    <row r="73" spans="1:6" x14ac:dyDescent="0.2">
      <c r="A73" s="75">
        <v>7</v>
      </c>
      <c r="B73" s="76" t="s">
        <v>221</v>
      </c>
      <c r="C73" s="185" t="s">
        <v>12</v>
      </c>
      <c r="D73" s="186"/>
      <c r="E73" s="187"/>
      <c r="F73" s="179"/>
    </row>
    <row r="74" spans="1:6" x14ac:dyDescent="0.2">
      <c r="A74" s="44">
        <v>7.1</v>
      </c>
      <c r="B74" s="189" t="s">
        <v>222</v>
      </c>
      <c r="C74" s="44" t="s">
        <v>15</v>
      </c>
      <c r="D74" s="157">
        <v>30</v>
      </c>
      <c r="E74" s="155">
        <v>100863</v>
      </c>
      <c r="F74" s="156">
        <f>ROUND(D74*E74,0)</f>
        <v>3025890</v>
      </c>
    </row>
    <row r="75" spans="1:6" x14ac:dyDescent="0.2">
      <c r="A75" s="44"/>
      <c r="B75" s="190" t="s">
        <v>223</v>
      </c>
      <c r="C75" s="44" t="s">
        <v>12</v>
      </c>
      <c r="D75" s="157"/>
      <c r="E75" s="166"/>
      <c r="F75" s="183">
        <f>ROUND(SUM(F74),0)</f>
        <v>3025890</v>
      </c>
    </row>
    <row r="76" spans="1:6" x14ac:dyDescent="0.2">
      <c r="A76" s="75">
        <v>8</v>
      </c>
      <c r="B76" s="76" t="s">
        <v>224</v>
      </c>
      <c r="C76" s="185" t="s">
        <v>12</v>
      </c>
      <c r="D76" s="186"/>
      <c r="E76" s="187"/>
      <c r="F76" s="179"/>
    </row>
    <row r="77" spans="1:6" x14ac:dyDescent="0.2">
      <c r="A77" s="44">
        <v>8.1</v>
      </c>
      <c r="B77" s="189" t="s">
        <v>225</v>
      </c>
      <c r="C77" s="44" t="s">
        <v>14</v>
      </c>
      <c r="D77" s="157">
        <v>20</v>
      </c>
      <c r="E77" s="155">
        <v>1176454</v>
      </c>
      <c r="F77" s="156">
        <f>ROUND(D77*E77,0)</f>
        <v>23529080</v>
      </c>
    </row>
    <row r="78" spans="1:6" x14ac:dyDescent="0.2">
      <c r="A78" s="44">
        <v>8.1999999999999993</v>
      </c>
      <c r="B78" s="189" t="s">
        <v>226</v>
      </c>
      <c r="C78" s="44" t="s">
        <v>114</v>
      </c>
      <c r="D78" s="157">
        <v>2600</v>
      </c>
      <c r="E78" s="155">
        <v>13001</v>
      </c>
      <c r="F78" s="156">
        <f>ROUND(D78*E78,0)</f>
        <v>33802600</v>
      </c>
    </row>
    <row r="79" spans="1:6" x14ac:dyDescent="0.2">
      <c r="A79" s="44">
        <v>8.3000000000000007</v>
      </c>
      <c r="B79" s="189" t="s">
        <v>227</v>
      </c>
      <c r="C79" s="44" t="s">
        <v>14</v>
      </c>
      <c r="D79" s="157">
        <v>30</v>
      </c>
      <c r="E79" s="155">
        <v>1936672</v>
      </c>
      <c r="F79" s="156">
        <f>ROUND(D79*E79,0)</f>
        <v>58100160</v>
      </c>
    </row>
    <row r="80" spans="1:6" x14ac:dyDescent="0.2">
      <c r="A80" s="44"/>
      <c r="B80" s="190" t="s">
        <v>228</v>
      </c>
      <c r="C80" s="44" t="s">
        <v>12</v>
      </c>
      <c r="D80" s="157"/>
      <c r="E80" s="166"/>
      <c r="F80" s="183">
        <f>ROUND(SUM(F77:F79),0)</f>
        <v>115431840</v>
      </c>
    </row>
    <row r="81" spans="1:18" x14ac:dyDescent="0.2">
      <c r="A81" s="191">
        <v>10</v>
      </c>
      <c r="B81" s="76" t="s">
        <v>229</v>
      </c>
      <c r="C81" s="191" t="s">
        <v>12</v>
      </c>
      <c r="D81" s="192"/>
      <c r="E81" s="193"/>
      <c r="F81" s="194"/>
    </row>
    <row r="82" spans="1:18" x14ac:dyDescent="0.2">
      <c r="A82" s="28">
        <v>10.1</v>
      </c>
      <c r="B82" s="42" t="s">
        <v>230</v>
      </c>
      <c r="C82" s="44" t="s">
        <v>12</v>
      </c>
      <c r="D82" s="157"/>
      <c r="E82" s="166"/>
      <c r="F82" s="182"/>
    </row>
    <row r="83" spans="1:18" ht="30.6" x14ac:dyDescent="0.2">
      <c r="A83" s="28" t="s">
        <v>231</v>
      </c>
      <c r="B83" s="53" t="s">
        <v>427</v>
      </c>
      <c r="C83" s="44" t="s">
        <v>10</v>
      </c>
      <c r="D83" s="157">
        <v>600</v>
      </c>
      <c r="E83" s="155">
        <v>50091</v>
      </c>
      <c r="F83" s="156">
        <f t="shared" ref="F83:F92" si="1">ROUND(D83*E83,0)</f>
        <v>30054600</v>
      </c>
    </row>
    <row r="84" spans="1:18" ht="30.6" x14ac:dyDescent="0.2">
      <c r="A84" s="28" t="s">
        <v>232</v>
      </c>
      <c r="B84" s="53" t="s">
        <v>428</v>
      </c>
      <c r="C84" s="44" t="s">
        <v>10</v>
      </c>
      <c r="D84" s="157">
        <v>1378.3</v>
      </c>
      <c r="E84" s="155">
        <v>76248</v>
      </c>
      <c r="F84" s="156">
        <f t="shared" si="1"/>
        <v>105092618</v>
      </c>
    </row>
    <row r="85" spans="1:18" ht="30.6" x14ac:dyDescent="0.2">
      <c r="A85" s="28" t="s">
        <v>233</v>
      </c>
      <c r="B85" s="53" t="s">
        <v>429</v>
      </c>
      <c r="C85" s="44" t="s">
        <v>10</v>
      </c>
      <c r="D85" s="157">
        <v>524.9</v>
      </c>
      <c r="E85" s="155">
        <v>111366</v>
      </c>
      <c r="F85" s="156">
        <f t="shared" si="1"/>
        <v>58456013</v>
      </c>
    </row>
    <row r="86" spans="1:18" ht="30.6" x14ac:dyDescent="0.2">
      <c r="A86" s="28" t="s">
        <v>234</v>
      </c>
      <c r="B86" s="53" t="s">
        <v>430</v>
      </c>
      <c r="C86" s="44" t="s">
        <v>10</v>
      </c>
      <c r="D86" s="157">
        <v>388.6222854865</v>
      </c>
      <c r="E86" s="155">
        <v>150515</v>
      </c>
      <c r="F86" s="156">
        <f t="shared" si="1"/>
        <v>58493483</v>
      </c>
    </row>
    <row r="87" spans="1:18" x14ac:dyDescent="0.2">
      <c r="A87" s="28" t="s">
        <v>235</v>
      </c>
      <c r="B87" s="53" t="s">
        <v>431</v>
      </c>
      <c r="C87" s="44" t="s">
        <v>18</v>
      </c>
      <c r="D87" s="157">
        <v>120</v>
      </c>
      <c r="E87" s="155">
        <v>159735</v>
      </c>
      <c r="F87" s="156">
        <f t="shared" si="1"/>
        <v>19168200</v>
      </c>
    </row>
    <row r="88" spans="1:18" x14ac:dyDescent="0.2">
      <c r="A88" s="28" t="s">
        <v>236</v>
      </c>
      <c r="B88" s="53" t="s">
        <v>432</v>
      </c>
      <c r="C88" s="44" t="s">
        <v>18</v>
      </c>
      <c r="D88" s="157">
        <v>46</v>
      </c>
      <c r="E88" s="155">
        <v>131275.95000000001</v>
      </c>
      <c r="F88" s="156">
        <f t="shared" si="1"/>
        <v>6038694</v>
      </c>
    </row>
    <row r="89" spans="1:18" x14ac:dyDescent="0.2">
      <c r="A89" s="28" t="s">
        <v>237</v>
      </c>
      <c r="B89" s="53" t="s">
        <v>433</v>
      </c>
      <c r="C89" s="44" t="s">
        <v>18</v>
      </c>
      <c r="D89" s="157">
        <v>34</v>
      </c>
      <c r="E89" s="155">
        <v>235635</v>
      </c>
      <c r="F89" s="156">
        <f t="shared" si="1"/>
        <v>8011590</v>
      </c>
    </row>
    <row r="90" spans="1:18" x14ac:dyDescent="0.2">
      <c r="A90" s="28" t="s">
        <v>238</v>
      </c>
      <c r="B90" s="53" t="s">
        <v>434</v>
      </c>
      <c r="C90" s="44" t="s">
        <v>18</v>
      </c>
      <c r="D90" s="157">
        <v>15</v>
      </c>
      <c r="E90" s="155">
        <v>1784757</v>
      </c>
      <c r="F90" s="156">
        <f t="shared" si="1"/>
        <v>26771355</v>
      </c>
    </row>
    <row r="91" spans="1:18" x14ac:dyDescent="0.2">
      <c r="A91" s="28" t="s">
        <v>239</v>
      </c>
      <c r="B91" s="53" t="s">
        <v>435</v>
      </c>
      <c r="C91" s="44" t="s">
        <v>18</v>
      </c>
      <c r="D91" s="157">
        <v>10</v>
      </c>
      <c r="E91" s="155">
        <v>1654099</v>
      </c>
      <c r="F91" s="156">
        <f t="shared" si="1"/>
        <v>16540990</v>
      </c>
    </row>
    <row r="92" spans="1:18" x14ac:dyDescent="0.2">
      <c r="A92" s="28" t="s">
        <v>240</v>
      </c>
      <c r="B92" s="53" t="s">
        <v>436</v>
      </c>
      <c r="C92" s="44" t="s">
        <v>18</v>
      </c>
      <c r="D92" s="157">
        <v>10</v>
      </c>
      <c r="E92" s="155">
        <v>1087913</v>
      </c>
      <c r="F92" s="156">
        <f t="shared" si="1"/>
        <v>10879130</v>
      </c>
    </row>
    <row r="93" spans="1:18" x14ac:dyDescent="0.2">
      <c r="A93" s="27"/>
      <c r="B93" s="42" t="s">
        <v>32</v>
      </c>
      <c r="C93" s="27" t="s">
        <v>12</v>
      </c>
      <c r="D93" s="159"/>
      <c r="E93" s="176"/>
      <c r="F93" s="183">
        <f>ROUND(SUM(F83:F92),0)</f>
        <v>339506673</v>
      </c>
    </row>
    <row r="94" spans="1:18" x14ac:dyDescent="0.2">
      <c r="A94" s="27"/>
      <c r="B94" s="42"/>
      <c r="C94" s="27"/>
      <c r="D94" s="159"/>
      <c r="E94" s="176"/>
      <c r="F94" s="183"/>
    </row>
    <row r="95" spans="1:18" ht="18.600000000000001" customHeight="1" x14ac:dyDescent="0.2">
      <c r="A95" s="307" t="s">
        <v>40</v>
      </c>
      <c r="B95" s="308"/>
      <c r="C95" s="308"/>
      <c r="D95" s="308"/>
      <c r="E95" s="309"/>
      <c r="F95" s="195">
        <f>+F14+F32+F43+F53+F59+F72+F75+F80+F93</f>
        <v>4062664823</v>
      </c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x14ac:dyDescent="0.2">
      <c r="A96" s="299"/>
      <c r="B96" s="300"/>
      <c r="C96" s="300"/>
      <c r="D96" s="300"/>
      <c r="E96" s="301"/>
      <c r="F96" s="189"/>
    </row>
    <row r="97" spans="1:19" x14ac:dyDescent="0.2">
      <c r="A97" s="299" t="s">
        <v>33</v>
      </c>
      <c r="B97" s="300"/>
      <c r="C97" s="300"/>
      <c r="D97" s="300"/>
      <c r="E97" s="301"/>
      <c r="F97" s="196">
        <v>50017332</v>
      </c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9" x14ac:dyDescent="0.2">
      <c r="A98" s="299" t="s">
        <v>35</v>
      </c>
      <c r="B98" s="300"/>
      <c r="C98" s="300"/>
      <c r="D98" s="300"/>
      <c r="E98" s="301"/>
      <c r="F98" s="196">
        <v>88540502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9" x14ac:dyDescent="0.2">
      <c r="A99" s="299" t="s">
        <v>36</v>
      </c>
      <c r="B99" s="300"/>
      <c r="C99" s="300"/>
      <c r="D99" s="300"/>
      <c r="E99" s="301"/>
      <c r="F99" s="196">
        <v>45193462</v>
      </c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9" x14ac:dyDescent="0.2">
      <c r="A100" s="299" t="s">
        <v>37</v>
      </c>
      <c r="B100" s="300"/>
      <c r="C100" s="300"/>
      <c r="D100" s="300"/>
      <c r="E100" s="301"/>
      <c r="F100" s="197">
        <f>+F97+F98+F99</f>
        <v>183751296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9" x14ac:dyDescent="0.2">
      <c r="A101" s="299" t="s">
        <v>43</v>
      </c>
      <c r="B101" s="300"/>
      <c r="C101" s="300"/>
      <c r="D101" s="300"/>
      <c r="E101" s="301"/>
      <c r="F101" s="197">
        <f>+F95+F100</f>
        <v>4246416119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9" x14ac:dyDescent="0.2">
      <c r="A102" s="299" t="s">
        <v>38</v>
      </c>
      <c r="B102" s="300"/>
      <c r="C102" s="300"/>
      <c r="D102" s="300"/>
      <c r="E102" s="301"/>
      <c r="F102" s="197">
        <v>173123405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9" s="2" customFormat="1" ht="24" customHeight="1" x14ac:dyDescent="0.25">
      <c r="A103" s="302" t="s">
        <v>39</v>
      </c>
      <c r="B103" s="303"/>
      <c r="C103" s="303"/>
      <c r="D103" s="303"/>
      <c r="E103" s="304"/>
      <c r="F103" s="198">
        <f>+F101+F102</f>
        <v>4419539524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5" spans="1:19" ht="14.4" customHeight="1" x14ac:dyDescent="0.2">
      <c r="A105" s="297" t="s">
        <v>47</v>
      </c>
      <c r="B105" s="297"/>
      <c r="C105" s="297"/>
      <c r="D105" s="297"/>
      <c r="E105" s="297"/>
      <c r="F105" s="297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spans="1:19" ht="14.4" customHeight="1" x14ac:dyDescent="0.2">
      <c r="A106" s="294" t="s">
        <v>48</v>
      </c>
      <c r="B106" s="294"/>
      <c r="C106" s="294"/>
      <c r="D106" s="294"/>
      <c r="E106" s="294"/>
      <c r="F106" s="133">
        <v>0.25600000000000001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spans="1:19" ht="14.4" customHeight="1" x14ac:dyDescent="0.2">
      <c r="A107" s="294" t="s">
        <v>49</v>
      </c>
      <c r="B107" s="294"/>
      <c r="C107" s="294"/>
      <c r="D107" s="294"/>
      <c r="E107" s="294"/>
      <c r="F107" s="133">
        <v>0.01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spans="1:19" ht="14.4" customHeight="1" x14ac:dyDescent="0.2">
      <c r="A108" s="294" t="s">
        <v>50</v>
      </c>
      <c r="B108" s="294"/>
      <c r="C108" s="294"/>
      <c r="D108" s="294"/>
      <c r="E108" s="294"/>
      <c r="F108" s="133">
        <v>0.05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spans="1:19" ht="14.4" customHeight="1" x14ac:dyDescent="0.2">
      <c r="A109" s="298" t="s">
        <v>51</v>
      </c>
      <c r="B109" s="298"/>
      <c r="C109" s="298"/>
      <c r="D109" s="298"/>
      <c r="E109" s="298"/>
      <c r="F109" s="134">
        <f>+F106+F107+F108</f>
        <v>0.316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spans="1:19" ht="14.4" customHeight="1" x14ac:dyDescent="0.2">
      <c r="A110" s="298" t="s">
        <v>52</v>
      </c>
      <c r="B110" s="298"/>
      <c r="C110" s="298"/>
      <c r="D110" s="298"/>
      <c r="E110" s="298"/>
      <c r="F110" s="200">
        <v>0.15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spans="1:19" x14ac:dyDescent="0.2">
      <c r="A111" s="199"/>
      <c r="B111" s="201"/>
      <c r="C111" s="201"/>
      <c r="D111" s="202"/>
      <c r="E111" s="136"/>
      <c r="F111" s="201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</row>
    <row r="112" spans="1:19" x14ac:dyDescent="0.2">
      <c r="A112" s="199"/>
      <c r="B112" s="201"/>
      <c r="C112" s="201"/>
      <c r="D112" s="202"/>
      <c r="E112" s="136"/>
      <c r="F112" s="201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</row>
    <row r="113" spans="1:8" customFormat="1" ht="14.4" customHeight="1" x14ac:dyDescent="0.3">
      <c r="A113" s="276" t="s">
        <v>46</v>
      </c>
      <c r="B113" s="277"/>
      <c r="C113" s="277"/>
      <c r="D113" s="277"/>
      <c r="E113" s="277"/>
      <c r="F113" s="278"/>
      <c r="G113" s="22"/>
      <c r="H113" s="22"/>
    </row>
    <row r="114" spans="1:8" customFormat="1" ht="33.6" customHeight="1" x14ac:dyDescent="0.3">
      <c r="A114" s="276" t="s">
        <v>44</v>
      </c>
      <c r="B114" s="277"/>
      <c r="C114" s="277"/>
      <c r="D114" s="277"/>
      <c r="E114" s="277"/>
      <c r="F114" s="278"/>
      <c r="G114" s="22"/>
      <c r="H114" s="22"/>
    </row>
    <row r="115" spans="1:8" customFormat="1" ht="14.4" customHeight="1" x14ac:dyDescent="0.3">
      <c r="A115" s="276" t="s">
        <v>45</v>
      </c>
      <c r="B115" s="277"/>
      <c r="C115" s="277"/>
      <c r="D115" s="277"/>
      <c r="E115" s="277"/>
      <c r="F115" s="278"/>
      <c r="G115" s="22"/>
      <c r="H115" s="22"/>
    </row>
    <row r="116" spans="1:8" customFormat="1" ht="14.4" customHeight="1" x14ac:dyDescent="0.3">
      <c r="A116" s="276" t="s">
        <v>523</v>
      </c>
      <c r="B116" s="277"/>
      <c r="C116" s="277"/>
      <c r="D116" s="277"/>
      <c r="E116" s="277"/>
      <c r="F116" s="278"/>
      <c r="G116" s="22"/>
      <c r="H116" s="257"/>
    </row>
  </sheetData>
  <mergeCells count="22">
    <mergeCell ref="A103:E103"/>
    <mergeCell ref="A1:F1"/>
    <mergeCell ref="A2:F2"/>
    <mergeCell ref="A3:F3"/>
    <mergeCell ref="A95:E95"/>
    <mergeCell ref="A96:E96"/>
    <mergeCell ref="A97:E97"/>
    <mergeCell ref="A98:E98"/>
    <mergeCell ref="A99:E99"/>
    <mergeCell ref="A100:E100"/>
    <mergeCell ref="A101:E101"/>
    <mergeCell ref="A102:E102"/>
    <mergeCell ref="A113:F113"/>
    <mergeCell ref="A114:F114"/>
    <mergeCell ref="A115:F115"/>
    <mergeCell ref="A116:F116"/>
    <mergeCell ref="A105:F105"/>
    <mergeCell ref="A106:E106"/>
    <mergeCell ref="A107:E107"/>
    <mergeCell ref="A108:E108"/>
    <mergeCell ref="A109:E109"/>
    <mergeCell ref="A110:E110"/>
  </mergeCells>
  <pageMargins left="0.70866141732283472" right="0.70866141732283472" top="0.74803149606299213" bottom="0.74803149606299213" header="0.31496062992125984" footer="0.31496062992125984"/>
  <pageSetup scale="59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48A6C-E91E-409F-A4C2-E23936680E42}">
  <sheetPr>
    <pageSetUpPr fitToPage="1"/>
  </sheetPr>
  <dimension ref="A1:S116"/>
  <sheetViews>
    <sheetView view="pageBreakPreview" zoomScale="85" zoomScaleNormal="100" zoomScaleSheetLayoutView="85" workbookViewId="0">
      <selection activeCell="A3" sqref="A3:F3"/>
    </sheetView>
  </sheetViews>
  <sheetFormatPr baseColWidth="10" defaultRowHeight="11.4" x14ac:dyDescent="0.2"/>
  <cols>
    <col min="1" max="1" width="10.21875" style="147" customWidth="1"/>
    <col min="2" max="2" width="73.5546875" style="147" customWidth="1"/>
    <col min="3" max="4" width="11.5546875" style="147"/>
    <col min="5" max="5" width="20.6640625" style="203" customWidth="1"/>
    <col min="6" max="6" width="24.77734375" style="147" customWidth="1"/>
    <col min="7" max="16384" width="11.5546875" style="5"/>
  </cols>
  <sheetData>
    <row r="1" spans="1:6" ht="24.6" customHeight="1" x14ac:dyDescent="0.2">
      <c r="A1" s="262" t="s">
        <v>176</v>
      </c>
      <c r="B1" s="262"/>
      <c r="C1" s="262"/>
      <c r="D1" s="262"/>
      <c r="E1" s="262"/>
      <c r="F1" s="262"/>
    </row>
    <row r="2" spans="1:6" ht="25.8" customHeight="1" x14ac:dyDescent="0.2">
      <c r="A2" s="305" t="s">
        <v>528</v>
      </c>
      <c r="B2" s="305"/>
      <c r="C2" s="305"/>
      <c r="D2" s="305"/>
      <c r="E2" s="305"/>
      <c r="F2" s="306"/>
    </row>
    <row r="3" spans="1:6" ht="23.4" customHeight="1" x14ac:dyDescent="0.2">
      <c r="A3" s="263" t="s">
        <v>177</v>
      </c>
      <c r="B3" s="263"/>
      <c r="C3" s="263"/>
      <c r="D3" s="263"/>
      <c r="E3" s="263"/>
      <c r="F3" s="263"/>
    </row>
    <row r="4" spans="1:6" ht="23.4" customHeight="1" x14ac:dyDescent="0.2">
      <c r="A4" s="65" t="s">
        <v>3</v>
      </c>
      <c r="B4" s="66" t="s">
        <v>55</v>
      </c>
      <c r="C4" s="65" t="s">
        <v>18</v>
      </c>
      <c r="D4" s="148" t="s">
        <v>6</v>
      </c>
      <c r="E4" s="149" t="s">
        <v>56</v>
      </c>
      <c r="F4" s="150" t="s">
        <v>57</v>
      </c>
    </row>
    <row r="5" spans="1:6" x14ac:dyDescent="0.2">
      <c r="A5" s="69">
        <v>1</v>
      </c>
      <c r="B5" s="70" t="s">
        <v>58</v>
      </c>
      <c r="C5" s="71"/>
      <c r="D5" s="151"/>
      <c r="E5" s="152"/>
      <c r="F5" s="153"/>
    </row>
    <row r="6" spans="1:6" x14ac:dyDescent="0.2">
      <c r="A6" s="33" t="s">
        <v>59</v>
      </c>
      <c r="B6" s="30" t="s">
        <v>60</v>
      </c>
      <c r="C6" s="34"/>
      <c r="D6" s="154"/>
      <c r="E6" s="155"/>
      <c r="F6" s="156"/>
    </row>
    <row r="7" spans="1:6" x14ac:dyDescent="0.2">
      <c r="A7" s="34" t="s">
        <v>61</v>
      </c>
      <c r="B7" s="38" t="s">
        <v>400</v>
      </c>
      <c r="C7" s="34" t="s">
        <v>10</v>
      </c>
      <c r="D7" s="157">
        <v>2891.82</v>
      </c>
      <c r="E7" s="155"/>
      <c r="F7" s="156"/>
    </row>
    <row r="8" spans="1:6" x14ac:dyDescent="0.2">
      <c r="A8" s="33" t="s">
        <v>65</v>
      </c>
      <c r="B8" s="30" t="s">
        <v>66</v>
      </c>
      <c r="C8" s="34" t="s">
        <v>12</v>
      </c>
      <c r="D8" s="157"/>
      <c r="E8" s="155"/>
      <c r="F8" s="158"/>
    </row>
    <row r="9" spans="1:6" x14ac:dyDescent="0.2">
      <c r="A9" s="34" t="s">
        <v>241</v>
      </c>
      <c r="B9" s="38" t="s">
        <v>401</v>
      </c>
      <c r="C9" s="34" t="s">
        <v>14</v>
      </c>
      <c r="D9" s="157">
        <v>105.04</v>
      </c>
      <c r="E9" s="155"/>
      <c r="F9" s="156"/>
    </row>
    <row r="10" spans="1:6" x14ac:dyDescent="0.2">
      <c r="A10" s="34" t="s">
        <v>69</v>
      </c>
      <c r="B10" s="38" t="s">
        <v>402</v>
      </c>
      <c r="C10" s="34" t="s">
        <v>14</v>
      </c>
      <c r="D10" s="157">
        <v>173.98</v>
      </c>
      <c r="E10" s="155"/>
      <c r="F10" s="156"/>
    </row>
    <row r="11" spans="1:6" x14ac:dyDescent="0.2">
      <c r="A11" s="34" t="s">
        <v>70</v>
      </c>
      <c r="B11" s="38" t="s">
        <v>403</v>
      </c>
      <c r="C11" s="34" t="s">
        <v>14</v>
      </c>
      <c r="D11" s="157">
        <v>81.42</v>
      </c>
      <c r="E11" s="155"/>
      <c r="F11" s="156"/>
    </row>
    <row r="12" spans="1:6" x14ac:dyDescent="0.2">
      <c r="A12" s="34" t="s">
        <v>71</v>
      </c>
      <c r="B12" s="38" t="s">
        <v>404</v>
      </c>
      <c r="C12" s="34" t="s">
        <v>15</v>
      </c>
      <c r="D12" s="157">
        <v>410.51</v>
      </c>
      <c r="E12" s="155"/>
      <c r="F12" s="156"/>
    </row>
    <row r="13" spans="1:6" x14ac:dyDescent="0.2">
      <c r="A13" s="34" t="s">
        <v>72</v>
      </c>
      <c r="B13" s="38" t="s">
        <v>405</v>
      </c>
      <c r="C13" s="34" t="s">
        <v>10</v>
      </c>
      <c r="D13" s="157">
        <v>3470.85</v>
      </c>
      <c r="E13" s="155"/>
      <c r="F13" s="156"/>
    </row>
    <row r="14" spans="1:6" x14ac:dyDescent="0.2">
      <c r="A14" s="33"/>
      <c r="B14" s="30" t="s">
        <v>73</v>
      </c>
      <c r="C14" s="33" t="s">
        <v>12</v>
      </c>
      <c r="D14" s="159"/>
      <c r="E14" s="160"/>
      <c r="F14" s="161"/>
    </row>
    <row r="15" spans="1:6" x14ac:dyDescent="0.2">
      <c r="A15" s="75">
        <v>2</v>
      </c>
      <c r="B15" s="76" t="s">
        <v>74</v>
      </c>
      <c r="C15" s="77" t="s">
        <v>12</v>
      </c>
      <c r="D15" s="162"/>
      <c r="E15" s="163"/>
      <c r="F15" s="164"/>
    </row>
    <row r="16" spans="1:6" x14ac:dyDescent="0.2">
      <c r="A16" s="27" t="s">
        <v>75</v>
      </c>
      <c r="B16" s="42" t="s">
        <v>76</v>
      </c>
      <c r="C16" s="44" t="s">
        <v>12</v>
      </c>
      <c r="D16" s="165"/>
      <c r="E16" s="166"/>
      <c r="F16" s="167"/>
    </row>
    <row r="17" spans="1:6" x14ac:dyDescent="0.2">
      <c r="A17" s="46" t="s">
        <v>77</v>
      </c>
      <c r="B17" s="47" t="s">
        <v>406</v>
      </c>
      <c r="C17" s="46" t="s">
        <v>14</v>
      </c>
      <c r="D17" s="168">
        <v>837.62</v>
      </c>
      <c r="E17" s="155"/>
      <c r="F17" s="156"/>
    </row>
    <row r="18" spans="1:6" x14ac:dyDescent="0.2">
      <c r="A18" s="46" t="s">
        <v>78</v>
      </c>
      <c r="B18" s="169" t="s">
        <v>407</v>
      </c>
      <c r="C18" s="46" t="s">
        <v>14</v>
      </c>
      <c r="D18" s="170">
        <v>1386.87</v>
      </c>
      <c r="E18" s="155"/>
      <c r="F18" s="156"/>
    </row>
    <row r="19" spans="1:6" x14ac:dyDescent="0.2">
      <c r="A19" s="46" t="s">
        <v>79</v>
      </c>
      <c r="B19" s="169" t="s">
        <v>408</v>
      </c>
      <c r="C19" s="46" t="s">
        <v>14</v>
      </c>
      <c r="D19" s="170">
        <v>2512.86</v>
      </c>
      <c r="E19" s="155"/>
      <c r="F19" s="156"/>
    </row>
    <row r="20" spans="1:6" x14ac:dyDescent="0.2">
      <c r="A20" s="46" t="s">
        <v>178</v>
      </c>
      <c r="B20" s="169" t="s">
        <v>409</v>
      </c>
      <c r="C20" s="46" t="s">
        <v>14</v>
      </c>
      <c r="D20" s="170">
        <v>418.81</v>
      </c>
      <c r="E20" s="155"/>
      <c r="F20" s="156"/>
    </row>
    <row r="21" spans="1:6" x14ac:dyDescent="0.2">
      <c r="A21" s="25" t="s">
        <v>80</v>
      </c>
      <c r="B21" s="50" t="s">
        <v>81</v>
      </c>
      <c r="C21" s="46" t="s">
        <v>12</v>
      </c>
      <c r="D21" s="170"/>
      <c r="E21" s="155"/>
      <c r="F21" s="171"/>
    </row>
    <row r="22" spans="1:6" x14ac:dyDescent="0.2">
      <c r="A22" s="46" t="s">
        <v>82</v>
      </c>
      <c r="B22" s="51" t="s">
        <v>410</v>
      </c>
      <c r="C22" s="46" t="s">
        <v>15</v>
      </c>
      <c r="D22" s="170">
        <v>2507.0500000000002</v>
      </c>
      <c r="E22" s="155"/>
      <c r="F22" s="156"/>
    </row>
    <row r="23" spans="1:6" x14ac:dyDescent="0.2">
      <c r="A23" s="46" t="s">
        <v>83</v>
      </c>
      <c r="B23" s="51" t="s">
        <v>411</v>
      </c>
      <c r="C23" s="46" t="s">
        <v>15</v>
      </c>
      <c r="D23" s="170">
        <v>3781.16</v>
      </c>
      <c r="E23" s="155"/>
      <c r="F23" s="156"/>
    </row>
    <row r="24" spans="1:6" x14ac:dyDescent="0.2">
      <c r="A24" s="25" t="s">
        <v>84</v>
      </c>
      <c r="B24" s="50" t="s">
        <v>85</v>
      </c>
      <c r="C24" s="46" t="s">
        <v>12</v>
      </c>
      <c r="D24" s="170"/>
      <c r="E24" s="155"/>
      <c r="F24" s="172"/>
    </row>
    <row r="25" spans="1:6" ht="20.399999999999999" x14ac:dyDescent="0.2">
      <c r="A25" s="46" t="s">
        <v>86</v>
      </c>
      <c r="B25" s="51" t="s">
        <v>412</v>
      </c>
      <c r="C25" s="46" t="s">
        <v>14</v>
      </c>
      <c r="D25" s="170">
        <v>3545.25</v>
      </c>
      <c r="E25" s="155"/>
      <c r="F25" s="156"/>
    </row>
    <row r="26" spans="1:6" x14ac:dyDescent="0.2">
      <c r="A26" s="46" t="s">
        <v>87</v>
      </c>
      <c r="B26" s="51" t="s">
        <v>413</v>
      </c>
      <c r="C26" s="46" t="s">
        <v>14</v>
      </c>
      <c r="D26" s="170">
        <v>284.02999999999997</v>
      </c>
      <c r="E26" s="155"/>
      <c r="F26" s="156"/>
    </row>
    <row r="27" spans="1:6" x14ac:dyDescent="0.2">
      <c r="A27" s="46" t="s">
        <v>88</v>
      </c>
      <c r="B27" s="51" t="s">
        <v>414</v>
      </c>
      <c r="C27" s="46" t="s">
        <v>14</v>
      </c>
      <c r="D27" s="170">
        <v>284.02999999999997</v>
      </c>
      <c r="E27" s="155"/>
      <c r="F27" s="156"/>
    </row>
    <row r="28" spans="1:6" x14ac:dyDescent="0.2">
      <c r="A28" s="46" t="s">
        <v>89</v>
      </c>
      <c r="B28" s="51" t="s">
        <v>415</v>
      </c>
      <c r="C28" s="46" t="s">
        <v>14</v>
      </c>
      <c r="D28" s="170">
        <v>1081.55</v>
      </c>
      <c r="E28" s="155"/>
      <c r="F28" s="156"/>
    </row>
    <row r="29" spans="1:6" x14ac:dyDescent="0.2">
      <c r="A29" s="46" t="s">
        <v>180</v>
      </c>
      <c r="B29" s="51" t="s">
        <v>416</v>
      </c>
      <c r="C29" s="46" t="s">
        <v>14</v>
      </c>
      <c r="D29" s="170">
        <v>1399.13</v>
      </c>
      <c r="E29" s="155"/>
      <c r="F29" s="156"/>
    </row>
    <row r="30" spans="1:6" x14ac:dyDescent="0.2">
      <c r="A30" s="27" t="s">
        <v>90</v>
      </c>
      <c r="B30" s="42" t="s">
        <v>91</v>
      </c>
      <c r="C30" s="34" t="s">
        <v>12</v>
      </c>
      <c r="D30" s="173"/>
      <c r="E30" s="166"/>
      <c r="F30" s="167"/>
    </row>
    <row r="31" spans="1:6" ht="30.6" x14ac:dyDescent="0.2">
      <c r="A31" s="44" t="s">
        <v>133</v>
      </c>
      <c r="B31" s="174" t="s">
        <v>417</v>
      </c>
      <c r="C31" s="46" t="s">
        <v>14</v>
      </c>
      <c r="D31" s="157">
        <v>2077.44</v>
      </c>
      <c r="E31" s="155"/>
      <c r="F31" s="156"/>
    </row>
    <row r="32" spans="1:6" x14ac:dyDescent="0.2">
      <c r="A32" s="27"/>
      <c r="B32" s="42" t="s">
        <v>92</v>
      </c>
      <c r="C32" s="27" t="s">
        <v>12</v>
      </c>
      <c r="D32" s="175"/>
      <c r="E32" s="176"/>
      <c r="F32" s="177"/>
    </row>
    <row r="33" spans="1:6" x14ac:dyDescent="0.2">
      <c r="A33" s="75">
        <v>3</v>
      </c>
      <c r="B33" s="76" t="s">
        <v>93</v>
      </c>
      <c r="C33" s="77" t="s">
        <v>12</v>
      </c>
      <c r="D33" s="178"/>
      <c r="E33" s="163"/>
      <c r="F33" s="179"/>
    </row>
    <row r="34" spans="1:6" x14ac:dyDescent="0.2">
      <c r="A34" s="28" t="s">
        <v>94</v>
      </c>
      <c r="B34" s="42" t="s">
        <v>95</v>
      </c>
      <c r="C34" s="43" t="s">
        <v>12</v>
      </c>
      <c r="D34" s="180"/>
      <c r="E34" s="181"/>
      <c r="F34" s="182"/>
    </row>
    <row r="35" spans="1:6" ht="30.6" x14ac:dyDescent="0.2">
      <c r="A35" s="28" t="s">
        <v>96</v>
      </c>
      <c r="B35" s="42" t="s">
        <v>97</v>
      </c>
      <c r="C35" s="43" t="s">
        <v>12</v>
      </c>
      <c r="D35" s="180"/>
      <c r="E35" s="181"/>
      <c r="F35" s="182"/>
    </row>
    <row r="36" spans="1:6" ht="30.6" x14ac:dyDescent="0.2">
      <c r="A36" s="43" t="s">
        <v>98</v>
      </c>
      <c r="B36" s="53" t="s">
        <v>418</v>
      </c>
      <c r="C36" s="43" t="s">
        <v>10</v>
      </c>
      <c r="D36" s="180">
        <v>600</v>
      </c>
      <c r="E36" s="155"/>
      <c r="F36" s="156"/>
    </row>
    <row r="37" spans="1:6" ht="30.6" x14ac:dyDescent="0.2">
      <c r="A37" s="43" t="s">
        <v>100</v>
      </c>
      <c r="B37" s="53" t="s">
        <v>419</v>
      </c>
      <c r="C37" s="43" t="s">
        <v>10</v>
      </c>
      <c r="D37" s="180">
        <v>1378.3</v>
      </c>
      <c r="E37" s="155"/>
      <c r="F37" s="156"/>
    </row>
    <row r="38" spans="1:6" ht="30.6" x14ac:dyDescent="0.2">
      <c r="A38" s="43" t="s">
        <v>102</v>
      </c>
      <c r="B38" s="53" t="s">
        <v>420</v>
      </c>
      <c r="C38" s="43" t="s">
        <v>10</v>
      </c>
      <c r="D38" s="180">
        <v>524.9</v>
      </c>
      <c r="E38" s="155"/>
      <c r="F38" s="156"/>
    </row>
    <row r="39" spans="1:6" ht="30.6" x14ac:dyDescent="0.2">
      <c r="A39" s="43" t="s">
        <v>137</v>
      </c>
      <c r="B39" s="53" t="s">
        <v>421</v>
      </c>
      <c r="C39" s="43" t="s">
        <v>10</v>
      </c>
      <c r="D39" s="180">
        <v>388.6222854865</v>
      </c>
      <c r="E39" s="155"/>
      <c r="F39" s="156"/>
    </row>
    <row r="40" spans="1:6" x14ac:dyDescent="0.2">
      <c r="A40" s="43" t="s">
        <v>139</v>
      </c>
      <c r="B40" s="53" t="s">
        <v>422</v>
      </c>
      <c r="C40" s="43" t="s">
        <v>5</v>
      </c>
      <c r="D40" s="180">
        <v>120</v>
      </c>
      <c r="E40" s="155"/>
      <c r="F40" s="156"/>
    </row>
    <row r="41" spans="1:6" x14ac:dyDescent="0.2">
      <c r="A41" s="43" t="s">
        <v>141</v>
      </c>
      <c r="B41" s="53" t="s">
        <v>423</v>
      </c>
      <c r="C41" s="43" t="s">
        <v>5</v>
      </c>
      <c r="D41" s="180">
        <v>46</v>
      </c>
      <c r="E41" s="155"/>
      <c r="F41" s="156"/>
    </row>
    <row r="42" spans="1:6" x14ac:dyDescent="0.2">
      <c r="A42" s="43" t="s">
        <v>143</v>
      </c>
      <c r="B42" s="53" t="s">
        <v>424</v>
      </c>
      <c r="C42" s="43" t="s">
        <v>5</v>
      </c>
      <c r="D42" s="180">
        <v>34</v>
      </c>
      <c r="E42" s="155"/>
      <c r="F42" s="156"/>
    </row>
    <row r="43" spans="1:6" x14ac:dyDescent="0.2">
      <c r="A43" s="44"/>
      <c r="B43" s="42" t="s">
        <v>104</v>
      </c>
      <c r="C43" s="44" t="s">
        <v>12</v>
      </c>
      <c r="D43" s="157"/>
      <c r="E43" s="181"/>
      <c r="F43" s="183"/>
    </row>
    <row r="44" spans="1:6" x14ac:dyDescent="0.2">
      <c r="A44" s="75">
        <v>4</v>
      </c>
      <c r="B44" s="76" t="s">
        <v>105</v>
      </c>
      <c r="C44" s="77" t="s">
        <v>12</v>
      </c>
      <c r="D44" s="178"/>
      <c r="E44" s="163"/>
      <c r="F44" s="179"/>
    </row>
    <row r="45" spans="1:6" x14ac:dyDescent="0.2">
      <c r="A45" s="28" t="s">
        <v>106</v>
      </c>
      <c r="B45" s="42" t="s">
        <v>181</v>
      </c>
      <c r="C45" s="43" t="s">
        <v>12</v>
      </c>
      <c r="D45" s="180"/>
      <c r="E45" s="181"/>
      <c r="F45" s="182"/>
    </row>
    <row r="46" spans="1:6" x14ac:dyDescent="0.2">
      <c r="A46" s="28" t="s">
        <v>108</v>
      </c>
      <c r="B46" s="42" t="s">
        <v>182</v>
      </c>
      <c r="C46" s="44" t="s">
        <v>12</v>
      </c>
      <c r="D46" s="157"/>
      <c r="E46" s="166"/>
      <c r="F46" s="182"/>
    </row>
    <row r="47" spans="1:6" ht="20.399999999999999" x14ac:dyDescent="0.2">
      <c r="A47" s="44" t="s">
        <v>110</v>
      </c>
      <c r="B47" s="53" t="s">
        <v>425</v>
      </c>
      <c r="C47" s="43" t="s">
        <v>10</v>
      </c>
      <c r="D47" s="157">
        <v>146.99999999999991</v>
      </c>
      <c r="E47" s="181"/>
      <c r="F47" s="156"/>
    </row>
    <row r="48" spans="1:6" x14ac:dyDescent="0.2">
      <c r="A48" s="44" t="s">
        <v>112</v>
      </c>
      <c r="B48" s="53" t="s">
        <v>183</v>
      </c>
      <c r="C48" s="43" t="s">
        <v>5</v>
      </c>
      <c r="D48" s="157">
        <v>200</v>
      </c>
      <c r="E48" s="181"/>
      <c r="F48" s="156"/>
    </row>
    <row r="49" spans="1:6" x14ac:dyDescent="0.2">
      <c r="A49" s="28" t="s">
        <v>184</v>
      </c>
      <c r="B49" s="42" t="s">
        <v>185</v>
      </c>
      <c r="C49" s="44" t="s">
        <v>12</v>
      </c>
      <c r="D49" s="157"/>
      <c r="E49" s="166"/>
      <c r="F49" s="184"/>
    </row>
    <row r="50" spans="1:6" x14ac:dyDescent="0.2">
      <c r="A50" s="43" t="s">
        <v>186</v>
      </c>
      <c r="B50" s="169" t="s">
        <v>187</v>
      </c>
      <c r="C50" s="44" t="s">
        <v>125</v>
      </c>
      <c r="D50" s="157">
        <v>40</v>
      </c>
      <c r="E50" s="155"/>
      <c r="F50" s="156"/>
    </row>
    <row r="51" spans="1:6" x14ac:dyDescent="0.2">
      <c r="A51" s="28" t="s">
        <v>188</v>
      </c>
      <c r="B51" s="42" t="s">
        <v>189</v>
      </c>
      <c r="C51" s="44" t="s">
        <v>12</v>
      </c>
      <c r="D51" s="157"/>
      <c r="E51" s="166"/>
      <c r="F51" s="184"/>
    </row>
    <row r="52" spans="1:6" ht="24" customHeight="1" x14ac:dyDescent="0.2">
      <c r="A52" s="44" t="s">
        <v>190</v>
      </c>
      <c r="B52" s="169" t="s">
        <v>191</v>
      </c>
      <c r="C52" s="44" t="s">
        <v>5</v>
      </c>
      <c r="D52" s="157">
        <v>40</v>
      </c>
      <c r="E52" s="155"/>
      <c r="F52" s="156"/>
    </row>
    <row r="53" spans="1:6" x14ac:dyDescent="0.2">
      <c r="A53" s="44"/>
      <c r="B53" s="42" t="s">
        <v>192</v>
      </c>
      <c r="C53" s="44" t="s">
        <v>12</v>
      </c>
      <c r="D53" s="157"/>
      <c r="E53" s="166"/>
      <c r="F53" s="183"/>
    </row>
    <row r="54" spans="1:6" x14ac:dyDescent="0.2">
      <c r="A54" s="75">
        <v>5</v>
      </c>
      <c r="B54" s="76" t="s">
        <v>193</v>
      </c>
      <c r="C54" s="77" t="s">
        <v>12</v>
      </c>
      <c r="D54" s="178"/>
      <c r="E54" s="163"/>
      <c r="F54" s="179"/>
    </row>
    <row r="55" spans="1:6" x14ac:dyDescent="0.2">
      <c r="A55" s="28" t="s">
        <v>194</v>
      </c>
      <c r="B55" s="42" t="s">
        <v>189</v>
      </c>
      <c r="C55" s="44" t="s">
        <v>12</v>
      </c>
      <c r="D55" s="157"/>
      <c r="E55" s="166"/>
      <c r="F55" s="182"/>
    </row>
    <row r="56" spans="1:6" x14ac:dyDescent="0.2">
      <c r="A56" s="43" t="s">
        <v>195</v>
      </c>
      <c r="B56" s="169" t="s">
        <v>196</v>
      </c>
      <c r="C56" s="44" t="s">
        <v>125</v>
      </c>
      <c r="D56" s="157">
        <v>21</v>
      </c>
      <c r="E56" s="155"/>
      <c r="F56" s="156"/>
    </row>
    <row r="57" spans="1:6" ht="20.399999999999999" x14ac:dyDescent="0.2">
      <c r="A57" s="43" t="s">
        <v>110</v>
      </c>
      <c r="B57" s="53" t="s">
        <v>425</v>
      </c>
      <c r="C57" s="44" t="s">
        <v>10</v>
      </c>
      <c r="D57" s="157">
        <v>18.899999999999999</v>
      </c>
      <c r="E57" s="155"/>
      <c r="F57" s="156"/>
    </row>
    <row r="58" spans="1:6" ht="26.4" customHeight="1" x14ac:dyDescent="0.2">
      <c r="A58" s="43" t="s">
        <v>198</v>
      </c>
      <c r="B58" s="49" t="s">
        <v>199</v>
      </c>
      <c r="C58" s="44" t="s">
        <v>125</v>
      </c>
      <c r="D58" s="157">
        <v>21</v>
      </c>
      <c r="E58" s="155"/>
      <c r="F58" s="156"/>
    </row>
    <row r="59" spans="1:6" x14ac:dyDescent="0.2">
      <c r="A59" s="44"/>
      <c r="B59" s="42" t="s">
        <v>200</v>
      </c>
      <c r="C59" s="44" t="s">
        <v>12</v>
      </c>
      <c r="D59" s="157"/>
      <c r="E59" s="166"/>
      <c r="F59" s="183"/>
    </row>
    <row r="60" spans="1:6" x14ac:dyDescent="0.2">
      <c r="A60" s="75">
        <v>6</v>
      </c>
      <c r="B60" s="76" t="s">
        <v>201</v>
      </c>
      <c r="C60" s="185" t="s">
        <v>12</v>
      </c>
      <c r="D60" s="186"/>
      <c r="E60" s="187"/>
      <c r="F60" s="179"/>
    </row>
    <row r="61" spans="1:6" x14ac:dyDescent="0.2">
      <c r="A61" s="27" t="s">
        <v>202</v>
      </c>
      <c r="B61" s="42" t="s">
        <v>203</v>
      </c>
      <c r="C61" s="27" t="s">
        <v>12</v>
      </c>
      <c r="D61" s="159"/>
      <c r="E61" s="176"/>
      <c r="F61" s="183"/>
    </row>
    <row r="62" spans="1:6" x14ac:dyDescent="0.2">
      <c r="A62" s="28" t="s">
        <v>204</v>
      </c>
      <c r="B62" s="42" t="s">
        <v>205</v>
      </c>
      <c r="C62" s="44" t="s">
        <v>12</v>
      </c>
      <c r="D62" s="157"/>
      <c r="E62" s="166"/>
      <c r="F62" s="182"/>
    </row>
    <row r="63" spans="1:6" x14ac:dyDescent="0.2">
      <c r="A63" s="28" t="s">
        <v>206</v>
      </c>
      <c r="B63" s="53" t="s">
        <v>207</v>
      </c>
      <c r="C63" s="44" t="s">
        <v>14</v>
      </c>
      <c r="D63" s="157">
        <v>173.98</v>
      </c>
      <c r="E63" s="155"/>
      <c r="F63" s="156"/>
    </row>
    <row r="64" spans="1:6" x14ac:dyDescent="0.2">
      <c r="A64" s="28" t="s">
        <v>208</v>
      </c>
      <c r="B64" s="53" t="s">
        <v>426</v>
      </c>
      <c r="C64" s="44" t="s">
        <v>15</v>
      </c>
      <c r="D64" s="157">
        <v>1449.85</v>
      </c>
      <c r="E64" s="155"/>
      <c r="F64" s="156"/>
    </row>
    <row r="65" spans="1:6" x14ac:dyDescent="0.2">
      <c r="A65" s="27" t="s">
        <v>209</v>
      </c>
      <c r="B65" s="42" t="s">
        <v>210</v>
      </c>
      <c r="C65" s="44" t="s">
        <v>12</v>
      </c>
      <c r="D65" s="157"/>
      <c r="E65" s="166"/>
      <c r="F65" s="184"/>
    </row>
    <row r="66" spans="1:6" ht="20.399999999999999" x14ac:dyDescent="0.2">
      <c r="A66" s="44" t="s">
        <v>211</v>
      </c>
      <c r="B66" s="188" t="s">
        <v>399</v>
      </c>
      <c r="C66" s="44" t="s">
        <v>14</v>
      </c>
      <c r="D66" s="157">
        <v>81.42</v>
      </c>
      <c r="E66" s="155"/>
      <c r="F66" s="156"/>
    </row>
    <row r="67" spans="1:6" x14ac:dyDescent="0.2">
      <c r="A67" s="44" t="s">
        <v>208</v>
      </c>
      <c r="B67" s="53" t="s">
        <v>426</v>
      </c>
      <c r="C67" s="44" t="s">
        <v>15</v>
      </c>
      <c r="D67" s="157">
        <v>678.48</v>
      </c>
      <c r="E67" s="155"/>
      <c r="F67" s="156"/>
    </row>
    <row r="68" spans="1:6" x14ac:dyDescent="0.2">
      <c r="A68" s="28" t="s">
        <v>212</v>
      </c>
      <c r="B68" s="42" t="s">
        <v>213</v>
      </c>
      <c r="C68" s="44" t="s">
        <v>12</v>
      </c>
      <c r="D68" s="157"/>
      <c r="E68" s="166"/>
      <c r="F68" s="182"/>
    </row>
    <row r="69" spans="1:6" x14ac:dyDescent="0.2">
      <c r="A69" s="44" t="s">
        <v>214</v>
      </c>
      <c r="B69" s="53" t="s">
        <v>215</v>
      </c>
      <c r="C69" s="44" t="s">
        <v>15</v>
      </c>
      <c r="D69" s="157">
        <v>410.51</v>
      </c>
      <c r="E69" s="155"/>
      <c r="F69" s="156"/>
    </row>
    <row r="70" spans="1:6" x14ac:dyDescent="0.2">
      <c r="A70" s="27" t="s">
        <v>216</v>
      </c>
      <c r="B70" s="42" t="s">
        <v>217</v>
      </c>
      <c r="C70" s="27" t="s">
        <v>12</v>
      </c>
      <c r="D70" s="159"/>
      <c r="E70" s="176"/>
      <c r="F70" s="183"/>
    </row>
    <row r="71" spans="1:6" x14ac:dyDescent="0.2">
      <c r="A71" s="44" t="s">
        <v>218</v>
      </c>
      <c r="B71" s="189" t="s">
        <v>219</v>
      </c>
      <c r="C71" s="44" t="s">
        <v>15</v>
      </c>
      <c r="D71" s="157">
        <v>105.04</v>
      </c>
      <c r="E71" s="155"/>
      <c r="F71" s="156"/>
    </row>
    <row r="72" spans="1:6" x14ac:dyDescent="0.2">
      <c r="A72" s="44"/>
      <c r="B72" s="190" t="s">
        <v>220</v>
      </c>
      <c r="C72" s="44" t="s">
        <v>12</v>
      </c>
      <c r="D72" s="157"/>
      <c r="E72" s="166"/>
      <c r="F72" s="183"/>
    </row>
    <row r="73" spans="1:6" x14ac:dyDescent="0.2">
      <c r="A73" s="75">
        <v>7</v>
      </c>
      <c r="B73" s="76" t="s">
        <v>221</v>
      </c>
      <c r="C73" s="185" t="s">
        <v>12</v>
      </c>
      <c r="D73" s="186"/>
      <c r="E73" s="187"/>
      <c r="F73" s="179"/>
    </row>
    <row r="74" spans="1:6" x14ac:dyDescent="0.2">
      <c r="A74" s="44">
        <v>7.1</v>
      </c>
      <c r="B74" s="189" t="s">
        <v>222</v>
      </c>
      <c r="C74" s="44" t="s">
        <v>15</v>
      </c>
      <c r="D74" s="157">
        <v>30</v>
      </c>
      <c r="E74" s="155"/>
      <c r="F74" s="156"/>
    </row>
    <row r="75" spans="1:6" x14ac:dyDescent="0.2">
      <c r="A75" s="44"/>
      <c r="B75" s="190" t="s">
        <v>223</v>
      </c>
      <c r="C75" s="44" t="s">
        <v>12</v>
      </c>
      <c r="D75" s="157"/>
      <c r="E75" s="166"/>
      <c r="F75" s="183"/>
    </row>
    <row r="76" spans="1:6" x14ac:dyDescent="0.2">
      <c r="A76" s="75">
        <v>8</v>
      </c>
      <c r="B76" s="76" t="s">
        <v>224</v>
      </c>
      <c r="C76" s="185" t="s">
        <v>12</v>
      </c>
      <c r="D76" s="186"/>
      <c r="E76" s="187"/>
      <c r="F76" s="179"/>
    </row>
    <row r="77" spans="1:6" x14ac:dyDescent="0.2">
      <c r="A77" s="44">
        <v>8.1</v>
      </c>
      <c r="B77" s="189" t="s">
        <v>225</v>
      </c>
      <c r="C77" s="44" t="s">
        <v>14</v>
      </c>
      <c r="D77" s="157">
        <v>20</v>
      </c>
      <c r="E77" s="155"/>
      <c r="F77" s="156"/>
    </row>
    <row r="78" spans="1:6" x14ac:dyDescent="0.2">
      <c r="A78" s="44">
        <v>8.1999999999999993</v>
      </c>
      <c r="B78" s="189" t="s">
        <v>226</v>
      </c>
      <c r="C78" s="44" t="s">
        <v>114</v>
      </c>
      <c r="D78" s="157">
        <v>2600</v>
      </c>
      <c r="E78" s="155"/>
      <c r="F78" s="156"/>
    </row>
    <row r="79" spans="1:6" x14ac:dyDescent="0.2">
      <c r="A79" s="44">
        <v>8.3000000000000007</v>
      </c>
      <c r="B79" s="189" t="s">
        <v>227</v>
      </c>
      <c r="C79" s="44" t="s">
        <v>14</v>
      </c>
      <c r="D79" s="157">
        <v>30</v>
      </c>
      <c r="E79" s="155"/>
      <c r="F79" s="156"/>
    </row>
    <row r="80" spans="1:6" x14ac:dyDescent="0.2">
      <c r="A80" s="44"/>
      <c r="B80" s="190" t="s">
        <v>228</v>
      </c>
      <c r="C80" s="44" t="s">
        <v>12</v>
      </c>
      <c r="D80" s="157"/>
      <c r="E80" s="166"/>
      <c r="F80" s="183"/>
    </row>
    <row r="81" spans="1:18" x14ac:dyDescent="0.2">
      <c r="A81" s="191">
        <v>10</v>
      </c>
      <c r="B81" s="76" t="s">
        <v>229</v>
      </c>
      <c r="C81" s="191" t="s">
        <v>12</v>
      </c>
      <c r="D81" s="192"/>
      <c r="E81" s="193"/>
      <c r="F81" s="194"/>
    </row>
    <row r="82" spans="1:18" x14ac:dyDescent="0.2">
      <c r="A82" s="28">
        <v>10.1</v>
      </c>
      <c r="B82" s="42" t="s">
        <v>230</v>
      </c>
      <c r="C82" s="44" t="s">
        <v>12</v>
      </c>
      <c r="D82" s="157"/>
      <c r="E82" s="166"/>
      <c r="F82" s="182"/>
    </row>
    <row r="83" spans="1:18" ht="30.6" x14ac:dyDescent="0.2">
      <c r="A83" s="28" t="s">
        <v>231</v>
      </c>
      <c r="B83" s="53" t="s">
        <v>427</v>
      </c>
      <c r="C83" s="44" t="s">
        <v>10</v>
      </c>
      <c r="D83" s="157">
        <v>600</v>
      </c>
      <c r="E83" s="155"/>
      <c r="F83" s="156"/>
    </row>
    <row r="84" spans="1:18" ht="30.6" x14ac:dyDescent="0.2">
      <c r="A84" s="28" t="s">
        <v>232</v>
      </c>
      <c r="B84" s="53" t="s">
        <v>428</v>
      </c>
      <c r="C84" s="44" t="s">
        <v>10</v>
      </c>
      <c r="D84" s="157">
        <v>1378.3</v>
      </c>
      <c r="E84" s="155"/>
      <c r="F84" s="156"/>
    </row>
    <row r="85" spans="1:18" ht="30.6" x14ac:dyDescent="0.2">
      <c r="A85" s="28" t="s">
        <v>233</v>
      </c>
      <c r="B85" s="53" t="s">
        <v>429</v>
      </c>
      <c r="C85" s="44" t="s">
        <v>10</v>
      </c>
      <c r="D85" s="157">
        <v>524.9</v>
      </c>
      <c r="E85" s="155"/>
      <c r="F85" s="156"/>
    </row>
    <row r="86" spans="1:18" ht="30.6" x14ac:dyDescent="0.2">
      <c r="A86" s="28" t="s">
        <v>234</v>
      </c>
      <c r="B86" s="53" t="s">
        <v>430</v>
      </c>
      <c r="C86" s="44" t="s">
        <v>10</v>
      </c>
      <c r="D86" s="157">
        <v>388.6222854865</v>
      </c>
      <c r="E86" s="155"/>
      <c r="F86" s="156"/>
    </row>
    <row r="87" spans="1:18" x14ac:dyDescent="0.2">
      <c r="A87" s="28" t="s">
        <v>235</v>
      </c>
      <c r="B87" s="53" t="s">
        <v>431</v>
      </c>
      <c r="C87" s="44" t="s">
        <v>18</v>
      </c>
      <c r="D87" s="157">
        <v>120</v>
      </c>
      <c r="E87" s="155"/>
      <c r="F87" s="156"/>
    </row>
    <row r="88" spans="1:18" x14ac:dyDescent="0.2">
      <c r="A88" s="28" t="s">
        <v>236</v>
      </c>
      <c r="B88" s="53" t="s">
        <v>432</v>
      </c>
      <c r="C88" s="44" t="s">
        <v>18</v>
      </c>
      <c r="D88" s="157">
        <v>46</v>
      </c>
      <c r="E88" s="155"/>
      <c r="F88" s="156"/>
    </row>
    <row r="89" spans="1:18" x14ac:dyDescent="0.2">
      <c r="A89" s="28" t="s">
        <v>237</v>
      </c>
      <c r="B89" s="53" t="s">
        <v>433</v>
      </c>
      <c r="C89" s="44" t="s">
        <v>18</v>
      </c>
      <c r="D89" s="157">
        <v>34</v>
      </c>
      <c r="E89" s="155"/>
      <c r="F89" s="156"/>
    </row>
    <row r="90" spans="1:18" x14ac:dyDescent="0.2">
      <c r="A90" s="28" t="s">
        <v>238</v>
      </c>
      <c r="B90" s="53" t="s">
        <v>434</v>
      </c>
      <c r="C90" s="44" t="s">
        <v>18</v>
      </c>
      <c r="D90" s="157">
        <v>15</v>
      </c>
      <c r="E90" s="155"/>
      <c r="F90" s="156"/>
    </row>
    <row r="91" spans="1:18" x14ac:dyDescent="0.2">
      <c r="A91" s="28" t="s">
        <v>239</v>
      </c>
      <c r="B91" s="53" t="s">
        <v>435</v>
      </c>
      <c r="C91" s="44" t="s">
        <v>18</v>
      </c>
      <c r="D91" s="157">
        <v>10</v>
      </c>
      <c r="E91" s="155"/>
      <c r="F91" s="156"/>
    </row>
    <row r="92" spans="1:18" x14ac:dyDescent="0.2">
      <c r="A92" s="28" t="s">
        <v>240</v>
      </c>
      <c r="B92" s="53" t="s">
        <v>436</v>
      </c>
      <c r="C92" s="44" t="s">
        <v>18</v>
      </c>
      <c r="D92" s="157">
        <v>10</v>
      </c>
      <c r="E92" s="155"/>
      <c r="F92" s="156"/>
    </row>
    <row r="93" spans="1:18" x14ac:dyDescent="0.2">
      <c r="A93" s="27"/>
      <c r="B93" s="42" t="s">
        <v>32</v>
      </c>
      <c r="C93" s="27" t="s">
        <v>12</v>
      </c>
      <c r="D93" s="159"/>
      <c r="E93" s="176"/>
      <c r="F93" s="183"/>
    </row>
    <row r="94" spans="1:18" x14ac:dyDescent="0.2">
      <c r="A94" s="27"/>
      <c r="B94" s="42"/>
      <c r="C94" s="27"/>
      <c r="D94" s="159"/>
      <c r="E94" s="176"/>
      <c r="F94" s="183"/>
    </row>
    <row r="95" spans="1:18" ht="18.600000000000001" customHeight="1" x14ac:dyDescent="0.2">
      <c r="A95" s="307" t="s">
        <v>40</v>
      </c>
      <c r="B95" s="308"/>
      <c r="C95" s="308"/>
      <c r="D95" s="308"/>
      <c r="E95" s="309"/>
      <c r="F95" s="195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x14ac:dyDescent="0.2">
      <c r="A96" s="299"/>
      <c r="B96" s="300"/>
      <c r="C96" s="300"/>
      <c r="D96" s="300"/>
      <c r="E96" s="301"/>
      <c r="F96" s="189"/>
    </row>
    <row r="97" spans="1:19" x14ac:dyDescent="0.2">
      <c r="A97" s="299" t="s">
        <v>33</v>
      </c>
      <c r="B97" s="300"/>
      <c r="C97" s="300"/>
      <c r="D97" s="300"/>
      <c r="E97" s="301"/>
      <c r="F97" s="196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9" x14ac:dyDescent="0.2">
      <c r="A98" s="299" t="s">
        <v>35</v>
      </c>
      <c r="B98" s="300"/>
      <c r="C98" s="300"/>
      <c r="D98" s="300"/>
      <c r="E98" s="301"/>
      <c r="F98" s="196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9" x14ac:dyDescent="0.2">
      <c r="A99" s="299" t="s">
        <v>36</v>
      </c>
      <c r="B99" s="300"/>
      <c r="C99" s="300"/>
      <c r="D99" s="300"/>
      <c r="E99" s="301"/>
      <c r="F99" s="196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9" x14ac:dyDescent="0.2">
      <c r="A100" s="299" t="s">
        <v>37</v>
      </c>
      <c r="B100" s="300"/>
      <c r="C100" s="300"/>
      <c r="D100" s="300"/>
      <c r="E100" s="301"/>
      <c r="F100" s="197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9" x14ac:dyDescent="0.2">
      <c r="A101" s="299" t="s">
        <v>43</v>
      </c>
      <c r="B101" s="300"/>
      <c r="C101" s="300"/>
      <c r="D101" s="300"/>
      <c r="E101" s="301"/>
      <c r="F101" s="197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9" x14ac:dyDescent="0.2">
      <c r="A102" s="299" t="s">
        <v>38</v>
      </c>
      <c r="B102" s="300"/>
      <c r="C102" s="300"/>
      <c r="D102" s="300"/>
      <c r="E102" s="301"/>
      <c r="F102" s="197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9" s="2" customFormat="1" ht="24" customHeight="1" x14ac:dyDescent="0.25">
      <c r="A103" s="302" t="s">
        <v>39</v>
      </c>
      <c r="B103" s="303"/>
      <c r="C103" s="303"/>
      <c r="D103" s="303"/>
      <c r="E103" s="304"/>
      <c r="F103" s="198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5" spans="1:19" ht="14.4" customHeight="1" x14ac:dyDescent="0.2">
      <c r="A105" s="297" t="s">
        <v>47</v>
      </c>
      <c r="B105" s="297"/>
      <c r="C105" s="297"/>
      <c r="D105" s="297"/>
      <c r="E105" s="297"/>
      <c r="F105" s="297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spans="1:19" ht="14.4" customHeight="1" x14ac:dyDescent="0.2">
      <c r="A106" s="294" t="s">
        <v>48</v>
      </c>
      <c r="B106" s="294"/>
      <c r="C106" s="294"/>
      <c r="D106" s="294"/>
      <c r="E106" s="294"/>
      <c r="F106" s="133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spans="1:19" ht="14.4" customHeight="1" x14ac:dyDescent="0.2">
      <c r="A107" s="294" t="s">
        <v>49</v>
      </c>
      <c r="B107" s="294"/>
      <c r="C107" s="294"/>
      <c r="D107" s="294"/>
      <c r="E107" s="294"/>
      <c r="F107" s="133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spans="1:19" ht="14.4" customHeight="1" x14ac:dyDescent="0.2">
      <c r="A108" s="294" t="s">
        <v>50</v>
      </c>
      <c r="B108" s="294"/>
      <c r="C108" s="294"/>
      <c r="D108" s="294"/>
      <c r="E108" s="294"/>
      <c r="F108" s="133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spans="1:19" ht="14.4" customHeight="1" x14ac:dyDescent="0.2">
      <c r="A109" s="298" t="s">
        <v>51</v>
      </c>
      <c r="B109" s="298"/>
      <c r="C109" s="298"/>
      <c r="D109" s="298"/>
      <c r="E109" s="298"/>
      <c r="F109" s="13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spans="1:19" ht="14.4" customHeight="1" x14ac:dyDescent="0.2">
      <c r="A110" s="298" t="s">
        <v>52</v>
      </c>
      <c r="B110" s="298"/>
      <c r="C110" s="298"/>
      <c r="D110" s="298"/>
      <c r="E110" s="298"/>
      <c r="F110" s="200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spans="1:19" x14ac:dyDescent="0.2">
      <c r="A111" s="199"/>
      <c r="B111" s="201"/>
      <c r="C111" s="201"/>
      <c r="D111" s="202"/>
      <c r="E111" s="136"/>
      <c r="F111" s="201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</row>
    <row r="112" spans="1:19" x14ac:dyDescent="0.2">
      <c r="A112" s="199"/>
      <c r="B112" s="201"/>
      <c r="C112" s="201"/>
      <c r="D112" s="202"/>
      <c r="E112" s="136"/>
      <c r="F112" s="201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</row>
    <row r="113" spans="1:8" customFormat="1" ht="14.4" customHeight="1" x14ac:dyDescent="0.3">
      <c r="A113" s="276" t="s">
        <v>46</v>
      </c>
      <c r="B113" s="277"/>
      <c r="C113" s="277"/>
      <c r="D113" s="277"/>
      <c r="E113" s="277"/>
      <c r="F113" s="278"/>
      <c r="G113" s="22"/>
      <c r="H113" s="22"/>
    </row>
    <row r="114" spans="1:8" customFormat="1" ht="33.6" customHeight="1" x14ac:dyDescent="0.3">
      <c r="A114" s="276" t="s">
        <v>44</v>
      </c>
      <c r="B114" s="277"/>
      <c r="C114" s="277"/>
      <c r="D114" s="277"/>
      <c r="E114" s="277"/>
      <c r="F114" s="278"/>
      <c r="G114" s="22"/>
      <c r="H114" s="22"/>
    </row>
    <row r="115" spans="1:8" customFormat="1" ht="14.4" customHeight="1" x14ac:dyDescent="0.3">
      <c r="A115" s="276" t="s">
        <v>45</v>
      </c>
      <c r="B115" s="277"/>
      <c r="C115" s="277"/>
      <c r="D115" s="277"/>
      <c r="E115" s="277"/>
      <c r="F115" s="278"/>
      <c r="G115" s="22"/>
      <c r="H115" s="22"/>
    </row>
    <row r="116" spans="1:8" customFormat="1" ht="14.4" customHeight="1" x14ac:dyDescent="0.3">
      <c r="A116" s="276" t="s">
        <v>523</v>
      </c>
      <c r="B116" s="277"/>
      <c r="C116" s="277"/>
      <c r="D116" s="277"/>
      <c r="E116" s="277"/>
      <c r="F116" s="278"/>
      <c r="G116" s="22"/>
      <c r="H116" s="257"/>
    </row>
  </sheetData>
  <mergeCells count="22">
    <mergeCell ref="A116:F116"/>
    <mergeCell ref="A113:F113"/>
    <mergeCell ref="A114:F114"/>
    <mergeCell ref="A115:F115"/>
    <mergeCell ref="A102:E102"/>
    <mergeCell ref="A103:E103"/>
    <mergeCell ref="A106:E106"/>
    <mergeCell ref="A107:E107"/>
    <mergeCell ref="A108:E108"/>
    <mergeCell ref="A109:E109"/>
    <mergeCell ref="A110:E110"/>
    <mergeCell ref="A105:F105"/>
    <mergeCell ref="A3:F3"/>
    <mergeCell ref="A2:F2"/>
    <mergeCell ref="A1:F1"/>
    <mergeCell ref="A99:E99"/>
    <mergeCell ref="A100:E100"/>
    <mergeCell ref="A101:E101"/>
    <mergeCell ref="A95:E95"/>
    <mergeCell ref="A96:E96"/>
    <mergeCell ref="A97:E97"/>
    <mergeCell ref="A98:E98"/>
  </mergeCells>
  <pageMargins left="0.70866141732283472" right="0.70866141732283472" top="0.74803149606299213" bottom="0.74803149606299213" header="0.31496062992125984" footer="0.31496062992125984"/>
  <pageSetup scale="59" fitToHeight="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6D1EB-FA9A-4B3D-B7E9-D01CCD76D4AE}">
  <sheetPr>
    <pageSetUpPr fitToPage="1"/>
  </sheetPr>
  <dimension ref="A1:T116"/>
  <sheetViews>
    <sheetView view="pageBreakPreview" zoomScaleNormal="85" zoomScaleSheetLayoutView="100" workbookViewId="0">
      <selection activeCell="A3" sqref="A3:H3"/>
    </sheetView>
  </sheetViews>
  <sheetFormatPr baseColWidth="10" defaultRowHeight="11.4" x14ac:dyDescent="0.2"/>
  <cols>
    <col min="1" max="1" width="9" style="147" customWidth="1"/>
    <col min="2" max="2" width="58.109375" style="147" customWidth="1"/>
    <col min="3" max="3" width="9.77734375" style="147" customWidth="1"/>
    <col min="4" max="4" width="11.5546875" style="147"/>
    <col min="5" max="5" width="16.77734375" style="147" customWidth="1"/>
    <col min="6" max="6" width="20.44140625" style="147" customWidth="1"/>
    <col min="7" max="16384" width="11.5546875" style="5"/>
  </cols>
  <sheetData>
    <row r="1" spans="1:6" ht="30" customHeight="1" x14ac:dyDescent="0.2">
      <c r="A1" s="262" t="s">
        <v>314</v>
      </c>
      <c r="B1" s="262"/>
      <c r="C1" s="262"/>
      <c r="D1" s="262"/>
      <c r="E1" s="262"/>
      <c r="F1" s="262"/>
    </row>
    <row r="2" spans="1:6" ht="27" customHeight="1" x14ac:dyDescent="0.2">
      <c r="A2" s="305" t="s">
        <v>41</v>
      </c>
      <c r="B2" s="305"/>
      <c r="C2" s="305"/>
      <c r="D2" s="305"/>
      <c r="E2" s="305"/>
      <c r="F2" s="306"/>
    </row>
    <row r="3" spans="1:6" ht="28.2" customHeight="1" x14ac:dyDescent="0.2">
      <c r="A3" s="109"/>
      <c r="B3" s="289" t="s">
        <v>1</v>
      </c>
      <c r="C3" s="289"/>
      <c r="D3" s="289"/>
      <c r="E3" s="289"/>
      <c r="F3" s="204"/>
    </row>
    <row r="4" spans="1:6" ht="23.4" customHeight="1" x14ac:dyDescent="0.2">
      <c r="A4" s="66" t="s">
        <v>3</v>
      </c>
      <c r="B4" s="66" t="s">
        <v>315</v>
      </c>
      <c r="C4" s="66" t="s">
        <v>18</v>
      </c>
      <c r="D4" s="205" t="s">
        <v>316</v>
      </c>
      <c r="E4" s="206" t="s">
        <v>317</v>
      </c>
      <c r="F4" s="207" t="s">
        <v>318</v>
      </c>
    </row>
    <row r="5" spans="1:6" x14ac:dyDescent="0.2">
      <c r="A5" s="110">
        <v>1</v>
      </c>
      <c r="B5" s="70" t="s">
        <v>268</v>
      </c>
      <c r="C5" s="208"/>
      <c r="D5" s="209"/>
      <c r="E5" s="210"/>
      <c r="F5" s="211"/>
    </row>
    <row r="6" spans="1:6" x14ac:dyDescent="0.2">
      <c r="A6" s="115">
        <v>1.1000000000000001</v>
      </c>
      <c r="B6" s="30" t="s">
        <v>58</v>
      </c>
      <c r="C6" s="46"/>
      <c r="D6" s="212"/>
      <c r="E6" s="118"/>
      <c r="F6" s="118"/>
    </row>
    <row r="7" spans="1:6" x14ac:dyDescent="0.2">
      <c r="A7" s="130" t="s">
        <v>63</v>
      </c>
      <c r="B7" s="38" t="s">
        <v>269</v>
      </c>
      <c r="C7" s="46" t="s">
        <v>10</v>
      </c>
      <c r="D7" s="213">
        <v>1789.45</v>
      </c>
      <c r="E7" s="214">
        <v>17695</v>
      </c>
      <c r="F7" s="118">
        <f>+ROUND(D7*E7,0)</f>
        <v>31664318</v>
      </c>
    </row>
    <row r="8" spans="1:6" x14ac:dyDescent="0.2">
      <c r="A8" s="110">
        <v>2</v>
      </c>
      <c r="B8" s="70" t="s">
        <v>270</v>
      </c>
      <c r="C8" s="112" t="s">
        <v>12</v>
      </c>
      <c r="D8" s="215"/>
      <c r="E8" s="216"/>
      <c r="F8" s="216"/>
    </row>
    <row r="9" spans="1:6" x14ac:dyDescent="0.2">
      <c r="A9" s="115">
        <v>2.1</v>
      </c>
      <c r="B9" s="30" t="s">
        <v>271</v>
      </c>
      <c r="C9" s="46" t="s">
        <v>12</v>
      </c>
      <c r="D9" s="217"/>
      <c r="E9" s="118"/>
      <c r="F9" s="118"/>
    </row>
    <row r="10" spans="1:6" x14ac:dyDescent="0.2">
      <c r="A10" s="115" t="s">
        <v>77</v>
      </c>
      <c r="B10" s="30" t="s">
        <v>272</v>
      </c>
      <c r="C10" s="46" t="s">
        <v>12</v>
      </c>
      <c r="D10" s="217"/>
      <c r="E10" s="118"/>
      <c r="F10" s="118"/>
    </row>
    <row r="11" spans="1:6" x14ac:dyDescent="0.2">
      <c r="A11" s="117" t="s">
        <v>242</v>
      </c>
      <c r="B11" s="38" t="s">
        <v>273</v>
      </c>
      <c r="C11" s="46" t="s">
        <v>14</v>
      </c>
      <c r="D11" s="213">
        <v>91.8</v>
      </c>
      <c r="E11" s="214">
        <v>52452</v>
      </c>
      <c r="F11" s="118">
        <f>+ROUND(D11*E11,0)</f>
        <v>4815094</v>
      </c>
    </row>
    <row r="12" spans="1:6" x14ac:dyDescent="0.2">
      <c r="A12" s="115" t="s">
        <v>178</v>
      </c>
      <c r="B12" s="30" t="s">
        <v>274</v>
      </c>
      <c r="C12" s="46" t="s">
        <v>12</v>
      </c>
      <c r="D12" s="217"/>
      <c r="E12" s="118"/>
      <c r="F12" s="118"/>
    </row>
    <row r="13" spans="1:6" x14ac:dyDescent="0.2">
      <c r="A13" s="117" t="s">
        <v>243</v>
      </c>
      <c r="B13" s="38" t="s">
        <v>275</v>
      </c>
      <c r="C13" s="46" t="s">
        <v>14</v>
      </c>
      <c r="D13" s="213">
        <v>2368.0500000000002</v>
      </c>
      <c r="E13" s="214">
        <v>29642</v>
      </c>
      <c r="F13" s="118">
        <f>+ROUND(D13*E13,0)</f>
        <v>70193738</v>
      </c>
    </row>
    <row r="14" spans="1:6" x14ac:dyDescent="0.2">
      <c r="A14" s="115">
        <v>2.2000000000000002</v>
      </c>
      <c r="B14" s="30" t="s">
        <v>85</v>
      </c>
      <c r="C14" s="46" t="s">
        <v>12</v>
      </c>
      <c r="D14" s="217"/>
      <c r="E14" s="118"/>
      <c r="F14" s="118"/>
    </row>
    <row r="15" spans="1:6" x14ac:dyDescent="0.2">
      <c r="A15" s="117" t="s">
        <v>82</v>
      </c>
      <c r="B15" s="38" t="s">
        <v>276</v>
      </c>
      <c r="C15" s="46" t="s">
        <v>14</v>
      </c>
      <c r="D15" s="213">
        <v>1797.75</v>
      </c>
      <c r="E15" s="214">
        <v>48948</v>
      </c>
      <c r="F15" s="118">
        <f t="shared" ref="F15:F17" si="0">+ROUND(D15*E15,0)</f>
        <v>87996267</v>
      </c>
    </row>
    <row r="16" spans="1:6" x14ac:dyDescent="0.2">
      <c r="A16" s="117" t="s">
        <v>244</v>
      </c>
      <c r="B16" s="38" t="s">
        <v>277</v>
      </c>
      <c r="C16" s="46" t="s">
        <v>14</v>
      </c>
      <c r="D16" s="213">
        <v>381</v>
      </c>
      <c r="E16" s="214">
        <v>157090</v>
      </c>
      <c r="F16" s="118">
        <f t="shared" si="0"/>
        <v>59851290</v>
      </c>
    </row>
    <row r="17" spans="1:6" x14ac:dyDescent="0.2">
      <c r="A17" s="117" t="s">
        <v>245</v>
      </c>
      <c r="B17" s="38" t="s">
        <v>278</v>
      </c>
      <c r="C17" s="46" t="s">
        <v>14</v>
      </c>
      <c r="D17" s="213">
        <v>189.3</v>
      </c>
      <c r="E17" s="214">
        <v>207158</v>
      </c>
      <c r="F17" s="118">
        <f t="shared" si="0"/>
        <v>39215009</v>
      </c>
    </row>
    <row r="18" spans="1:6" x14ac:dyDescent="0.2">
      <c r="A18" s="115">
        <v>2.2999999999999998</v>
      </c>
      <c r="B18" s="30" t="s">
        <v>279</v>
      </c>
      <c r="C18" s="46" t="s">
        <v>12</v>
      </c>
      <c r="D18" s="217"/>
      <c r="E18" s="118"/>
      <c r="F18" s="118"/>
    </row>
    <row r="19" spans="1:6" x14ac:dyDescent="0.2">
      <c r="A19" s="117" t="s">
        <v>89</v>
      </c>
      <c r="B19" s="38" t="s">
        <v>280</v>
      </c>
      <c r="C19" s="46" t="s">
        <v>443</v>
      </c>
      <c r="D19" s="213">
        <v>19162.080000000002</v>
      </c>
      <c r="E19" s="214">
        <v>3793</v>
      </c>
      <c r="F19" s="118">
        <f>+ROUND(D19*E19,0)</f>
        <v>72681769</v>
      </c>
    </row>
    <row r="20" spans="1:6" x14ac:dyDescent="0.2">
      <c r="A20" s="115">
        <v>2.6</v>
      </c>
      <c r="B20" s="30" t="s">
        <v>281</v>
      </c>
      <c r="C20" s="46" t="s">
        <v>12</v>
      </c>
      <c r="D20" s="217"/>
      <c r="E20" s="118"/>
      <c r="F20" s="118"/>
    </row>
    <row r="21" spans="1:6" x14ac:dyDescent="0.2">
      <c r="A21" s="117">
        <v>2.2000000000000002</v>
      </c>
      <c r="B21" s="51" t="s">
        <v>282</v>
      </c>
      <c r="C21" s="46" t="s">
        <v>15</v>
      </c>
      <c r="D21" s="213">
        <v>4490.13</v>
      </c>
      <c r="E21" s="218">
        <v>55905</v>
      </c>
      <c r="F21" s="118">
        <f>+ROUND(D21*E21,0)</f>
        <v>251020718</v>
      </c>
    </row>
    <row r="22" spans="1:6" x14ac:dyDescent="0.2">
      <c r="A22" s="110">
        <v>3</v>
      </c>
      <c r="B22" s="70" t="s">
        <v>283</v>
      </c>
      <c r="C22" s="112" t="s">
        <v>12</v>
      </c>
      <c r="D22" s="215"/>
      <c r="E22" s="216"/>
      <c r="F22" s="216"/>
    </row>
    <row r="23" spans="1:6" x14ac:dyDescent="0.2">
      <c r="A23" s="115" t="s">
        <v>246</v>
      </c>
      <c r="B23" s="30" t="s">
        <v>284</v>
      </c>
      <c r="C23" s="46" t="s">
        <v>12</v>
      </c>
      <c r="D23" s="217"/>
      <c r="E23" s="118"/>
      <c r="F23" s="118"/>
    </row>
    <row r="24" spans="1:6" x14ac:dyDescent="0.2">
      <c r="A24" s="117">
        <v>8.3000000000000007</v>
      </c>
      <c r="B24" s="51" t="s">
        <v>285</v>
      </c>
      <c r="C24" s="46" t="s">
        <v>14</v>
      </c>
      <c r="D24" s="213">
        <v>68.31</v>
      </c>
      <c r="E24" s="218">
        <v>713863</v>
      </c>
      <c r="F24" s="118">
        <f>+ROUND(D24*E24,0)</f>
        <v>48763982</v>
      </c>
    </row>
    <row r="25" spans="1:6" x14ac:dyDescent="0.2">
      <c r="A25" s="115">
        <v>3.3</v>
      </c>
      <c r="B25" s="30" t="s">
        <v>286</v>
      </c>
      <c r="C25" s="46" t="s">
        <v>12</v>
      </c>
      <c r="D25" s="217"/>
      <c r="E25" s="118"/>
      <c r="F25" s="118"/>
    </row>
    <row r="26" spans="1:6" ht="20.399999999999999" x14ac:dyDescent="0.2">
      <c r="A26" s="117" t="s">
        <v>247</v>
      </c>
      <c r="B26" s="51" t="s">
        <v>287</v>
      </c>
      <c r="C26" s="46" t="s">
        <v>114</v>
      </c>
      <c r="D26" s="213">
        <v>1940.13</v>
      </c>
      <c r="E26" s="214">
        <v>11049</v>
      </c>
      <c r="F26" s="118">
        <f>+ROUND(D26*E26,0)</f>
        <v>21436496</v>
      </c>
    </row>
    <row r="27" spans="1:6" x14ac:dyDescent="0.2">
      <c r="A27" s="110">
        <v>5</v>
      </c>
      <c r="B27" s="70" t="s">
        <v>288</v>
      </c>
      <c r="C27" s="112" t="s">
        <v>12</v>
      </c>
      <c r="D27" s="219"/>
      <c r="E27" s="216"/>
      <c r="F27" s="216"/>
    </row>
    <row r="28" spans="1:6" x14ac:dyDescent="0.2">
      <c r="A28" s="115">
        <v>5.0999999999999996</v>
      </c>
      <c r="B28" s="30" t="s">
        <v>289</v>
      </c>
      <c r="C28" s="46" t="s">
        <v>12</v>
      </c>
      <c r="D28" s="220"/>
      <c r="E28" s="118"/>
      <c r="F28" s="118"/>
    </row>
    <row r="29" spans="1:6" x14ac:dyDescent="0.2">
      <c r="A29" s="117" t="s">
        <v>195</v>
      </c>
      <c r="B29" s="51" t="s">
        <v>248</v>
      </c>
      <c r="C29" s="46" t="s">
        <v>10</v>
      </c>
      <c r="D29" s="213">
        <v>918</v>
      </c>
      <c r="E29" s="214">
        <v>80805</v>
      </c>
      <c r="F29" s="118">
        <f t="shared" ref="F29:F31" si="1">+ROUND(D29*E29,0)</f>
        <v>74178990</v>
      </c>
    </row>
    <row r="30" spans="1:6" x14ac:dyDescent="0.2">
      <c r="A30" s="117" t="s">
        <v>197</v>
      </c>
      <c r="B30" s="51" t="s">
        <v>249</v>
      </c>
      <c r="C30" s="46" t="s">
        <v>10</v>
      </c>
      <c r="D30" s="213">
        <v>732.76</v>
      </c>
      <c r="E30" s="214">
        <v>127234</v>
      </c>
      <c r="F30" s="118">
        <f t="shared" si="1"/>
        <v>93231986</v>
      </c>
    </row>
    <row r="31" spans="1:6" x14ac:dyDescent="0.2">
      <c r="A31" s="117" t="s">
        <v>198</v>
      </c>
      <c r="B31" s="51" t="s">
        <v>250</v>
      </c>
      <c r="C31" s="46" t="s">
        <v>10</v>
      </c>
      <c r="D31" s="213">
        <v>138.69999999999999</v>
      </c>
      <c r="E31" s="214">
        <v>180219</v>
      </c>
      <c r="F31" s="118">
        <f t="shared" si="1"/>
        <v>24996375</v>
      </c>
    </row>
    <row r="32" spans="1:6" x14ac:dyDescent="0.2">
      <c r="A32" s="115">
        <v>5.3</v>
      </c>
      <c r="B32" s="30" t="s">
        <v>290</v>
      </c>
      <c r="C32" s="46" t="s">
        <v>12</v>
      </c>
      <c r="D32" s="217"/>
      <c r="E32" s="118"/>
      <c r="F32" s="118"/>
    </row>
    <row r="33" spans="1:6" ht="20.399999999999999" x14ac:dyDescent="0.2">
      <c r="A33" s="117" t="s">
        <v>251</v>
      </c>
      <c r="B33" s="51" t="s">
        <v>292</v>
      </c>
      <c r="C33" s="46" t="s">
        <v>125</v>
      </c>
      <c r="D33" s="213">
        <v>10</v>
      </c>
      <c r="E33" s="214">
        <v>569273</v>
      </c>
      <c r="F33" s="118">
        <f t="shared" ref="F33:F37" si="2">+ROUND(D33*E33,0)</f>
        <v>5692730</v>
      </c>
    </row>
    <row r="34" spans="1:6" ht="20.399999999999999" x14ac:dyDescent="0.2">
      <c r="A34" s="117">
        <v>4.2</v>
      </c>
      <c r="B34" s="51" t="s">
        <v>293</v>
      </c>
      <c r="C34" s="46" t="s">
        <v>10</v>
      </c>
      <c r="D34" s="213">
        <v>21.36</v>
      </c>
      <c r="E34" s="218">
        <v>1275185</v>
      </c>
      <c r="F34" s="118">
        <f t="shared" si="2"/>
        <v>27237952</v>
      </c>
    </row>
    <row r="35" spans="1:6" x14ac:dyDescent="0.2">
      <c r="A35" s="117" t="s">
        <v>252</v>
      </c>
      <c r="B35" s="51" t="s">
        <v>294</v>
      </c>
      <c r="C35" s="46" t="s">
        <v>125</v>
      </c>
      <c r="D35" s="213">
        <v>10</v>
      </c>
      <c r="E35" s="214">
        <v>911313</v>
      </c>
      <c r="F35" s="118">
        <f t="shared" si="2"/>
        <v>9113130</v>
      </c>
    </row>
    <row r="36" spans="1:6" ht="20.399999999999999" x14ac:dyDescent="0.2">
      <c r="A36" s="117" t="s">
        <v>253</v>
      </c>
      <c r="B36" s="51" t="s">
        <v>295</v>
      </c>
      <c r="C36" s="46" t="s">
        <v>125</v>
      </c>
      <c r="D36" s="213">
        <v>10</v>
      </c>
      <c r="E36" s="214">
        <v>343854</v>
      </c>
      <c r="F36" s="118">
        <f t="shared" si="2"/>
        <v>3438540</v>
      </c>
    </row>
    <row r="37" spans="1:6" x14ac:dyDescent="0.2">
      <c r="A37" s="117" t="s">
        <v>254</v>
      </c>
      <c r="B37" s="51" t="s">
        <v>437</v>
      </c>
      <c r="C37" s="46" t="s">
        <v>125</v>
      </c>
      <c r="D37" s="213">
        <v>85</v>
      </c>
      <c r="E37" s="214">
        <v>196528</v>
      </c>
      <c r="F37" s="118">
        <f t="shared" si="2"/>
        <v>16704880</v>
      </c>
    </row>
    <row r="38" spans="1:6" x14ac:dyDescent="0.2">
      <c r="A38" s="115">
        <v>5.4</v>
      </c>
      <c r="B38" s="30" t="s">
        <v>297</v>
      </c>
      <c r="C38" s="46" t="s">
        <v>12</v>
      </c>
      <c r="D38" s="217"/>
      <c r="E38" s="118"/>
      <c r="F38" s="118"/>
    </row>
    <row r="39" spans="1:6" x14ac:dyDescent="0.2">
      <c r="A39" s="117" t="s">
        <v>255</v>
      </c>
      <c r="B39" s="51" t="s">
        <v>298</v>
      </c>
      <c r="C39" s="46" t="s">
        <v>24</v>
      </c>
      <c r="D39" s="213">
        <v>7</v>
      </c>
      <c r="E39" s="214">
        <v>595322</v>
      </c>
      <c r="F39" s="118">
        <f>+ROUND(D39*E39,0)</f>
        <v>4167254</v>
      </c>
    </row>
    <row r="40" spans="1:6" x14ac:dyDescent="0.2">
      <c r="A40" s="115">
        <v>5.8</v>
      </c>
      <c r="B40" s="30" t="s">
        <v>299</v>
      </c>
      <c r="C40" s="46" t="s">
        <v>12</v>
      </c>
      <c r="D40" s="217"/>
      <c r="E40" s="118"/>
      <c r="F40" s="118"/>
    </row>
    <row r="41" spans="1:6" x14ac:dyDescent="0.2">
      <c r="A41" s="117" t="s">
        <v>256</v>
      </c>
      <c r="B41" s="51" t="s">
        <v>257</v>
      </c>
      <c r="C41" s="46" t="s">
        <v>125</v>
      </c>
      <c r="D41" s="213">
        <v>128</v>
      </c>
      <c r="E41" s="214">
        <v>328919</v>
      </c>
      <c r="F41" s="118">
        <f>+ROUND(D41*E41,0)</f>
        <v>42101632</v>
      </c>
    </row>
    <row r="42" spans="1:6" x14ac:dyDescent="0.2">
      <c r="A42" s="117" t="s">
        <v>258</v>
      </c>
      <c r="B42" s="51" t="s">
        <v>259</v>
      </c>
      <c r="C42" s="46" t="s">
        <v>125</v>
      </c>
      <c r="D42" s="213">
        <v>25</v>
      </c>
      <c r="E42" s="214">
        <v>373624</v>
      </c>
      <c r="F42" s="118">
        <f>+ROUND(D42*E42,0)</f>
        <v>9340600</v>
      </c>
    </row>
    <row r="43" spans="1:6" hidden="1" x14ac:dyDescent="0.2">
      <c r="A43" s="110">
        <v>7</v>
      </c>
      <c r="B43" s="70" t="s">
        <v>300</v>
      </c>
      <c r="C43" s="112" t="s">
        <v>12</v>
      </c>
      <c r="D43" s="215"/>
      <c r="E43" s="216"/>
      <c r="F43" s="216"/>
    </row>
    <row r="44" spans="1:6" x14ac:dyDescent="0.2">
      <c r="A44" s="115">
        <v>5.5</v>
      </c>
      <c r="B44" s="30" t="s">
        <v>301</v>
      </c>
      <c r="C44" s="46" t="s">
        <v>12</v>
      </c>
      <c r="D44" s="217"/>
      <c r="E44" s="118"/>
      <c r="F44" s="118"/>
    </row>
    <row r="45" spans="1:6" ht="20.399999999999999" x14ac:dyDescent="0.2">
      <c r="A45" s="117" t="s">
        <v>260</v>
      </c>
      <c r="B45" s="51" t="s">
        <v>302</v>
      </c>
      <c r="C45" s="46" t="s">
        <v>125</v>
      </c>
      <c r="D45" s="213">
        <v>153</v>
      </c>
      <c r="E45" s="214">
        <v>694776</v>
      </c>
      <c r="F45" s="118">
        <f>+ROUND(D45*E45,0)</f>
        <v>106300728</v>
      </c>
    </row>
    <row r="46" spans="1:6" x14ac:dyDescent="0.2">
      <c r="A46" s="221"/>
      <c r="B46" s="222"/>
      <c r="C46" s="223"/>
      <c r="D46" s="224"/>
      <c r="E46" s="225"/>
      <c r="F46" s="214"/>
    </row>
    <row r="47" spans="1:6" x14ac:dyDescent="0.2">
      <c r="A47" s="317" t="s">
        <v>309</v>
      </c>
      <c r="B47" s="318"/>
      <c r="C47" s="318"/>
      <c r="D47" s="318"/>
      <c r="E47" s="319"/>
      <c r="F47" s="226">
        <f>+SUM(F7:F45)</f>
        <v>1104143478</v>
      </c>
    </row>
    <row r="48" spans="1:6" x14ac:dyDescent="0.2">
      <c r="A48" s="201"/>
      <c r="B48" s="227"/>
      <c r="C48" s="136"/>
      <c r="D48" s="228"/>
      <c r="E48" s="136"/>
      <c r="F48" s="136"/>
    </row>
    <row r="49" spans="1:6" ht="22.8" customHeight="1" x14ac:dyDescent="0.2">
      <c r="A49" s="109"/>
      <c r="B49" s="289" t="s">
        <v>29</v>
      </c>
      <c r="C49" s="289"/>
      <c r="D49" s="289"/>
      <c r="E49" s="289"/>
      <c r="F49" s="204"/>
    </row>
    <row r="50" spans="1:6" ht="23.4" customHeight="1" x14ac:dyDescent="0.2">
      <c r="A50" s="66" t="s">
        <v>3</v>
      </c>
      <c r="B50" s="66" t="s">
        <v>315</v>
      </c>
      <c r="C50" s="66" t="s">
        <v>18</v>
      </c>
      <c r="D50" s="205" t="s">
        <v>316</v>
      </c>
      <c r="E50" s="206" t="s">
        <v>317</v>
      </c>
      <c r="F50" s="207" t="s">
        <v>318</v>
      </c>
    </row>
    <row r="51" spans="1:6" x14ac:dyDescent="0.2">
      <c r="A51" s="110">
        <v>1</v>
      </c>
      <c r="B51" s="70" t="s">
        <v>268</v>
      </c>
      <c r="C51" s="112"/>
      <c r="D51" s="219"/>
      <c r="E51" s="216"/>
      <c r="F51" s="216"/>
    </row>
    <row r="52" spans="1:6" x14ac:dyDescent="0.2">
      <c r="A52" s="115">
        <v>1.1000000000000001</v>
      </c>
      <c r="B52" s="116" t="s">
        <v>58</v>
      </c>
      <c r="C52" s="46"/>
      <c r="D52" s="217"/>
      <c r="E52" s="118"/>
      <c r="F52" s="118"/>
    </row>
    <row r="53" spans="1:6" x14ac:dyDescent="0.2">
      <c r="A53" s="117" t="s">
        <v>63</v>
      </c>
      <c r="B53" s="38" t="s">
        <v>269</v>
      </c>
      <c r="C53" s="46" t="s">
        <v>10</v>
      </c>
      <c r="D53" s="213">
        <v>851.5</v>
      </c>
      <c r="E53" s="214">
        <v>17695</v>
      </c>
      <c r="F53" s="118">
        <f>+ROUND(D53*E53,0)</f>
        <v>15067293</v>
      </c>
    </row>
    <row r="54" spans="1:6" x14ac:dyDescent="0.2">
      <c r="A54" s="110">
        <v>2</v>
      </c>
      <c r="B54" s="70" t="s">
        <v>270</v>
      </c>
      <c r="C54" s="112" t="s">
        <v>12</v>
      </c>
      <c r="D54" s="215"/>
      <c r="E54" s="216"/>
      <c r="F54" s="216"/>
    </row>
    <row r="55" spans="1:6" x14ac:dyDescent="0.2">
      <c r="A55" s="115" t="s">
        <v>77</v>
      </c>
      <c r="B55" s="30" t="s">
        <v>272</v>
      </c>
      <c r="C55" s="46" t="s">
        <v>12</v>
      </c>
      <c r="D55" s="217"/>
      <c r="E55" s="118"/>
      <c r="F55" s="118"/>
    </row>
    <row r="56" spans="1:6" x14ac:dyDescent="0.2">
      <c r="A56" s="117" t="s">
        <v>243</v>
      </c>
      <c r="B56" s="38" t="s">
        <v>275</v>
      </c>
      <c r="C56" s="46" t="s">
        <v>14</v>
      </c>
      <c r="D56" s="213">
        <v>2489.0100000000002</v>
      </c>
      <c r="E56" s="214">
        <v>29642</v>
      </c>
      <c r="F56" s="118">
        <f>+ROUND(D56*E56,0)</f>
        <v>73779234</v>
      </c>
    </row>
    <row r="57" spans="1:6" x14ac:dyDescent="0.2">
      <c r="A57" s="115">
        <v>2.2000000000000002</v>
      </c>
      <c r="B57" s="30" t="s">
        <v>85</v>
      </c>
      <c r="C57" s="46" t="s">
        <v>12</v>
      </c>
      <c r="D57" s="217"/>
      <c r="E57" s="118"/>
      <c r="F57" s="118"/>
    </row>
    <row r="58" spans="1:6" x14ac:dyDescent="0.2">
      <c r="A58" s="117" t="s">
        <v>82</v>
      </c>
      <c r="B58" s="38" t="s">
        <v>276</v>
      </c>
      <c r="C58" s="46" t="s">
        <v>14</v>
      </c>
      <c r="D58" s="213">
        <v>1671.81</v>
      </c>
      <c r="E58" s="214">
        <v>48948</v>
      </c>
      <c r="F58" s="118">
        <f>+ROUND(D58*E58,0)</f>
        <v>81831756</v>
      </c>
    </row>
    <row r="59" spans="1:6" x14ac:dyDescent="0.2">
      <c r="A59" s="117" t="s">
        <v>244</v>
      </c>
      <c r="B59" s="38" t="s">
        <v>277</v>
      </c>
      <c r="C59" s="46" t="s">
        <v>14</v>
      </c>
      <c r="D59" s="213">
        <v>356.8</v>
      </c>
      <c r="E59" s="214">
        <v>157090</v>
      </c>
      <c r="F59" s="118">
        <f>+ROUND(D59*E59,0)</f>
        <v>56049712</v>
      </c>
    </row>
    <row r="60" spans="1:6" x14ac:dyDescent="0.2">
      <c r="A60" s="117" t="s">
        <v>245</v>
      </c>
      <c r="B60" s="38" t="s">
        <v>278</v>
      </c>
      <c r="C60" s="46" t="s">
        <v>14</v>
      </c>
      <c r="D60" s="213">
        <v>236.95</v>
      </c>
      <c r="E60" s="214">
        <v>207158</v>
      </c>
      <c r="F60" s="118">
        <f>+ROUND(D60*E60,0)</f>
        <v>49086088</v>
      </c>
    </row>
    <row r="61" spans="1:6" x14ac:dyDescent="0.2">
      <c r="A61" s="115">
        <v>2.2999999999999998</v>
      </c>
      <c r="B61" s="30" t="s">
        <v>279</v>
      </c>
      <c r="C61" s="46" t="s">
        <v>12</v>
      </c>
      <c r="D61" s="217"/>
      <c r="E61" s="118"/>
      <c r="F61" s="118"/>
    </row>
    <row r="62" spans="1:6" x14ac:dyDescent="0.2">
      <c r="A62" s="117" t="s">
        <v>89</v>
      </c>
      <c r="B62" s="38" t="s">
        <v>280</v>
      </c>
      <c r="C62" s="46" t="s">
        <v>443</v>
      </c>
      <c r="D62" s="213">
        <v>27457.919999999998</v>
      </c>
      <c r="E62" s="214">
        <v>3793</v>
      </c>
      <c r="F62" s="118">
        <f>+ROUND(D62*E62,0)</f>
        <v>104147891</v>
      </c>
    </row>
    <row r="63" spans="1:6" x14ac:dyDescent="0.2">
      <c r="A63" s="115">
        <v>2.5</v>
      </c>
      <c r="B63" s="30" t="s">
        <v>303</v>
      </c>
      <c r="C63" s="46" t="s">
        <v>12</v>
      </c>
      <c r="D63" s="217"/>
      <c r="E63" s="118"/>
      <c r="F63" s="118"/>
    </row>
    <row r="64" spans="1:6" x14ac:dyDescent="0.2">
      <c r="A64" s="229">
        <v>1.29</v>
      </c>
      <c r="B64" s="51" t="s">
        <v>304</v>
      </c>
      <c r="C64" s="46" t="s">
        <v>14</v>
      </c>
      <c r="D64" s="213">
        <v>20.76</v>
      </c>
      <c r="E64" s="218">
        <v>440653</v>
      </c>
      <c r="F64" s="118">
        <f>+ROUND(D64*E64,0)</f>
        <v>9147956</v>
      </c>
    </row>
    <row r="65" spans="1:6" x14ac:dyDescent="0.2">
      <c r="A65" s="115">
        <v>2.6</v>
      </c>
      <c r="B65" s="30" t="s">
        <v>281</v>
      </c>
      <c r="C65" s="46" t="s">
        <v>12</v>
      </c>
      <c r="D65" s="217"/>
      <c r="E65" s="118"/>
      <c r="F65" s="118"/>
    </row>
    <row r="66" spans="1:6" x14ac:dyDescent="0.2">
      <c r="A66" s="117">
        <v>2.2000000000000002</v>
      </c>
      <c r="B66" s="51" t="s">
        <v>282</v>
      </c>
      <c r="C66" s="46" t="s">
        <v>15</v>
      </c>
      <c r="D66" s="213">
        <v>4346</v>
      </c>
      <c r="E66" s="218">
        <v>55905</v>
      </c>
      <c r="F66" s="118">
        <f>+ROUND(D66*E66,0)</f>
        <v>242963130</v>
      </c>
    </row>
    <row r="67" spans="1:6" x14ac:dyDescent="0.2">
      <c r="A67" s="110">
        <v>3</v>
      </c>
      <c r="B67" s="70" t="s">
        <v>283</v>
      </c>
      <c r="C67" s="112" t="s">
        <v>12</v>
      </c>
      <c r="D67" s="215"/>
      <c r="E67" s="216"/>
      <c r="F67" s="216"/>
    </row>
    <row r="68" spans="1:6" x14ac:dyDescent="0.2">
      <c r="A68" s="115" t="s">
        <v>96</v>
      </c>
      <c r="B68" s="30" t="s">
        <v>305</v>
      </c>
      <c r="C68" s="46" t="s">
        <v>12</v>
      </c>
      <c r="D68" s="217"/>
      <c r="E68" s="118"/>
      <c r="F68" s="118"/>
    </row>
    <row r="69" spans="1:6" x14ac:dyDescent="0.2">
      <c r="A69" s="117">
        <v>8.5</v>
      </c>
      <c r="B69" s="51" t="s">
        <v>306</v>
      </c>
      <c r="C69" s="46" t="s">
        <v>14</v>
      </c>
      <c r="D69" s="213">
        <v>2.5299999999999998</v>
      </c>
      <c r="E69" s="218">
        <v>608239</v>
      </c>
      <c r="F69" s="118">
        <f>+ROUND(D69*E69,0)</f>
        <v>1538845</v>
      </c>
    </row>
    <row r="70" spans="1:6" x14ac:dyDescent="0.2">
      <c r="A70" s="115" t="s">
        <v>246</v>
      </c>
      <c r="B70" s="30" t="s">
        <v>284</v>
      </c>
      <c r="C70" s="46" t="s">
        <v>12</v>
      </c>
      <c r="D70" s="217"/>
      <c r="E70" s="118"/>
      <c r="F70" s="118"/>
    </row>
    <row r="71" spans="1:6" x14ac:dyDescent="0.2">
      <c r="A71" s="117">
        <v>8.3000000000000007</v>
      </c>
      <c r="B71" s="51" t="s">
        <v>285</v>
      </c>
      <c r="C71" s="46" t="s">
        <v>14</v>
      </c>
      <c r="D71" s="213">
        <v>47.94</v>
      </c>
      <c r="E71" s="218">
        <v>713863</v>
      </c>
      <c r="F71" s="118">
        <f>+ROUND(D71*E71,0)</f>
        <v>34222592</v>
      </c>
    </row>
    <row r="72" spans="1:6" x14ac:dyDescent="0.2">
      <c r="A72" s="115">
        <v>3.3</v>
      </c>
      <c r="B72" s="30" t="s">
        <v>286</v>
      </c>
      <c r="C72" s="46" t="s">
        <v>12</v>
      </c>
      <c r="D72" s="217"/>
      <c r="E72" s="118"/>
      <c r="F72" s="118"/>
    </row>
    <row r="73" spans="1:6" ht="20.399999999999999" x14ac:dyDescent="0.2">
      <c r="A73" s="117" t="s">
        <v>247</v>
      </c>
      <c r="B73" s="51" t="s">
        <v>287</v>
      </c>
      <c r="C73" s="46" t="s">
        <v>114</v>
      </c>
      <c r="D73" s="213">
        <v>3980</v>
      </c>
      <c r="E73" s="214">
        <v>11049</v>
      </c>
      <c r="F73" s="118">
        <f>+ROUND(D73*E73,0)</f>
        <v>43975020</v>
      </c>
    </row>
    <row r="74" spans="1:6" x14ac:dyDescent="0.2">
      <c r="A74" s="110">
        <v>5</v>
      </c>
      <c r="B74" s="70" t="s">
        <v>288</v>
      </c>
      <c r="C74" s="112" t="s">
        <v>12</v>
      </c>
      <c r="D74" s="219"/>
      <c r="E74" s="216"/>
      <c r="F74" s="216"/>
    </row>
    <row r="75" spans="1:6" x14ac:dyDescent="0.2">
      <c r="A75" s="115">
        <v>5.0999999999999996</v>
      </c>
      <c r="B75" s="30" t="s">
        <v>289</v>
      </c>
      <c r="C75" s="46" t="s">
        <v>12</v>
      </c>
      <c r="D75" s="220"/>
      <c r="E75" s="118"/>
      <c r="F75" s="118"/>
    </row>
    <row r="76" spans="1:6" x14ac:dyDescent="0.2">
      <c r="A76" s="117" t="s">
        <v>198</v>
      </c>
      <c r="B76" s="51" t="s">
        <v>250</v>
      </c>
      <c r="C76" s="46" t="s">
        <v>10</v>
      </c>
      <c r="D76" s="213">
        <v>84.36</v>
      </c>
      <c r="E76" s="214">
        <v>180219</v>
      </c>
      <c r="F76" s="118">
        <f t="shared" ref="F76:F81" si="3">+ROUND(D76*E76,0)</f>
        <v>15203275</v>
      </c>
    </row>
    <row r="77" spans="1:6" x14ac:dyDescent="0.2">
      <c r="A77" s="117" t="s">
        <v>261</v>
      </c>
      <c r="B77" s="51" t="s">
        <v>438</v>
      </c>
      <c r="C77" s="46" t="s">
        <v>10</v>
      </c>
      <c r="D77" s="213">
        <v>352.43</v>
      </c>
      <c r="E77" s="214">
        <v>248449</v>
      </c>
      <c r="F77" s="118">
        <f t="shared" si="3"/>
        <v>87560881</v>
      </c>
    </row>
    <row r="78" spans="1:6" x14ac:dyDescent="0.2">
      <c r="A78" s="117" t="s">
        <v>262</v>
      </c>
      <c r="B78" s="51" t="s">
        <v>439</v>
      </c>
      <c r="C78" s="46" t="s">
        <v>10</v>
      </c>
      <c r="D78" s="213">
        <v>265.48</v>
      </c>
      <c r="E78" s="214">
        <v>598026</v>
      </c>
      <c r="F78" s="118">
        <f t="shared" si="3"/>
        <v>158763942</v>
      </c>
    </row>
    <row r="79" spans="1:6" x14ac:dyDescent="0.2">
      <c r="A79" s="117" t="s">
        <v>263</v>
      </c>
      <c r="B79" s="51" t="s">
        <v>440</v>
      </c>
      <c r="C79" s="46" t="s">
        <v>10</v>
      </c>
      <c r="D79" s="213">
        <v>39.369999999999997</v>
      </c>
      <c r="E79" s="214">
        <v>1068617</v>
      </c>
      <c r="F79" s="118">
        <f t="shared" si="3"/>
        <v>42071451</v>
      </c>
    </row>
    <row r="80" spans="1:6" x14ac:dyDescent="0.2">
      <c r="A80" s="117" t="s">
        <v>264</v>
      </c>
      <c r="B80" s="51" t="s">
        <v>441</v>
      </c>
      <c r="C80" s="46" t="s">
        <v>10</v>
      </c>
      <c r="D80" s="213">
        <v>86.16</v>
      </c>
      <c r="E80" s="214">
        <v>1280366</v>
      </c>
      <c r="F80" s="118">
        <f t="shared" si="3"/>
        <v>110316335</v>
      </c>
    </row>
    <row r="81" spans="1:6" x14ac:dyDescent="0.2">
      <c r="A81" s="117" t="s">
        <v>265</v>
      </c>
      <c r="B81" s="51" t="s">
        <v>442</v>
      </c>
      <c r="C81" s="46" t="s">
        <v>10</v>
      </c>
      <c r="D81" s="213">
        <v>23.7</v>
      </c>
      <c r="E81" s="214">
        <v>2173099</v>
      </c>
      <c r="F81" s="118">
        <f t="shared" si="3"/>
        <v>51502446</v>
      </c>
    </row>
    <row r="82" spans="1:6" x14ac:dyDescent="0.2">
      <c r="A82" s="115">
        <v>5.3</v>
      </c>
      <c r="B82" s="30" t="s">
        <v>290</v>
      </c>
      <c r="C82" s="46" t="s">
        <v>12</v>
      </c>
      <c r="D82" s="230"/>
      <c r="E82" s="118"/>
      <c r="F82" s="118"/>
    </row>
    <row r="83" spans="1:6" x14ac:dyDescent="0.2">
      <c r="A83" s="117">
        <v>4.0999999999999996</v>
      </c>
      <c r="B83" s="51" t="s">
        <v>291</v>
      </c>
      <c r="C83" s="46" t="s">
        <v>125</v>
      </c>
      <c r="D83" s="213">
        <v>21</v>
      </c>
      <c r="E83" s="218">
        <v>1498500</v>
      </c>
      <c r="F83" s="118">
        <f t="shared" ref="F83:F88" si="4">+ROUND(D83*E83,0)</f>
        <v>31468500</v>
      </c>
    </row>
    <row r="84" spans="1:6" ht="20.399999999999999" x14ac:dyDescent="0.2">
      <c r="A84" s="117" t="s">
        <v>251</v>
      </c>
      <c r="B84" s="51" t="s">
        <v>292</v>
      </c>
      <c r="C84" s="46" t="s">
        <v>125</v>
      </c>
      <c r="D84" s="213">
        <v>19</v>
      </c>
      <c r="E84" s="214">
        <v>569273</v>
      </c>
      <c r="F84" s="118">
        <f t="shared" si="4"/>
        <v>10816187</v>
      </c>
    </row>
    <row r="85" spans="1:6" ht="20.399999999999999" x14ac:dyDescent="0.2">
      <c r="A85" s="117">
        <v>4.2</v>
      </c>
      <c r="B85" s="51" t="s">
        <v>293</v>
      </c>
      <c r="C85" s="46" t="s">
        <v>10</v>
      </c>
      <c r="D85" s="213">
        <v>41.49</v>
      </c>
      <c r="E85" s="218">
        <v>1275185</v>
      </c>
      <c r="F85" s="118">
        <f t="shared" si="4"/>
        <v>52907426</v>
      </c>
    </row>
    <row r="86" spans="1:6" x14ac:dyDescent="0.2">
      <c r="A86" s="117" t="s">
        <v>252</v>
      </c>
      <c r="B86" s="51" t="s">
        <v>294</v>
      </c>
      <c r="C86" s="46" t="s">
        <v>125</v>
      </c>
      <c r="D86" s="213">
        <v>19</v>
      </c>
      <c r="E86" s="214">
        <v>911313</v>
      </c>
      <c r="F86" s="118">
        <f t="shared" si="4"/>
        <v>17314947</v>
      </c>
    </row>
    <row r="87" spans="1:6" ht="20.399999999999999" x14ac:dyDescent="0.2">
      <c r="A87" s="117" t="s">
        <v>253</v>
      </c>
      <c r="B87" s="51" t="s">
        <v>295</v>
      </c>
      <c r="C87" s="46" t="s">
        <v>125</v>
      </c>
      <c r="D87" s="213">
        <v>19</v>
      </c>
      <c r="E87" s="214">
        <v>343854</v>
      </c>
      <c r="F87" s="118">
        <f t="shared" si="4"/>
        <v>6533226</v>
      </c>
    </row>
    <row r="88" spans="1:6" x14ac:dyDescent="0.2">
      <c r="A88" s="117" t="s">
        <v>254</v>
      </c>
      <c r="B88" s="51" t="s">
        <v>296</v>
      </c>
      <c r="C88" s="46" t="s">
        <v>125</v>
      </c>
      <c r="D88" s="213">
        <v>166</v>
      </c>
      <c r="E88" s="214">
        <v>196528</v>
      </c>
      <c r="F88" s="118">
        <f t="shared" si="4"/>
        <v>32623648</v>
      </c>
    </row>
    <row r="89" spans="1:6" x14ac:dyDescent="0.2">
      <c r="A89" s="115">
        <v>5.4</v>
      </c>
      <c r="B89" s="30" t="s">
        <v>297</v>
      </c>
      <c r="C89" s="46" t="s">
        <v>12</v>
      </c>
      <c r="D89" s="230"/>
      <c r="E89" s="118"/>
      <c r="F89" s="118"/>
    </row>
    <row r="90" spans="1:6" x14ac:dyDescent="0.2">
      <c r="A90" s="117" t="s">
        <v>266</v>
      </c>
      <c r="B90" s="51" t="s">
        <v>307</v>
      </c>
      <c r="C90" s="46" t="s">
        <v>24</v>
      </c>
      <c r="D90" s="213">
        <v>7.39</v>
      </c>
      <c r="E90" s="214">
        <v>707781</v>
      </c>
      <c r="F90" s="118">
        <f>+ROUND(D90*E90,0)</f>
        <v>5230502</v>
      </c>
    </row>
    <row r="91" spans="1:6" x14ac:dyDescent="0.2">
      <c r="A91" s="115">
        <v>5.7</v>
      </c>
      <c r="B91" s="30" t="s">
        <v>30</v>
      </c>
      <c r="C91" s="46" t="s">
        <v>12</v>
      </c>
      <c r="D91" s="230"/>
      <c r="E91" s="118"/>
      <c r="F91" s="118"/>
    </row>
    <row r="92" spans="1:6" x14ac:dyDescent="0.2">
      <c r="A92" s="117" t="s">
        <v>267</v>
      </c>
      <c r="B92" s="51" t="s">
        <v>308</v>
      </c>
      <c r="C92" s="46" t="s">
        <v>125</v>
      </c>
      <c r="D92" s="213">
        <v>20</v>
      </c>
      <c r="E92" s="214">
        <v>1583477</v>
      </c>
      <c r="F92" s="118">
        <f>+ROUND(D92*E92,0)</f>
        <v>31669540</v>
      </c>
    </row>
    <row r="93" spans="1:6" x14ac:dyDescent="0.2">
      <c r="A93" s="221"/>
      <c r="B93" s="222"/>
      <c r="C93" s="223"/>
      <c r="D93" s="224"/>
      <c r="E93" s="225"/>
      <c r="F93" s="214"/>
    </row>
    <row r="94" spans="1:6" x14ac:dyDescent="0.2">
      <c r="A94" s="317" t="s">
        <v>310</v>
      </c>
      <c r="B94" s="318"/>
      <c r="C94" s="318"/>
      <c r="D94" s="318"/>
      <c r="E94" s="319"/>
      <c r="F94" s="226">
        <f>+SUM(F53:F92)</f>
        <v>1365791823</v>
      </c>
    </row>
    <row r="95" spans="1:6" x14ac:dyDescent="0.2">
      <c r="A95" s="130"/>
      <c r="B95" s="320"/>
      <c r="C95" s="320"/>
      <c r="D95" s="320"/>
      <c r="E95" s="320"/>
      <c r="F95" s="130"/>
    </row>
    <row r="96" spans="1:6" x14ac:dyDescent="0.2">
      <c r="A96" s="130"/>
      <c r="B96" s="316" t="s">
        <v>311</v>
      </c>
      <c r="C96" s="316"/>
      <c r="D96" s="316"/>
      <c r="E96" s="316"/>
      <c r="F96" s="231">
        <f>+F47+F94</f>
        <v>2469935301</v>
      </c>
    </row>
    <row r="97" spans="1:20" x14ac:dyDescent="0.2">
      <c r="A97" s="130"/>
      <c r="B97" s="316" t="s">
        <v>38</v>
      </c>
      <c r="C97" s="316"/>
      <c r="D97" s="316"/>
      <c r="E97" s="316"/>
      <c r="F97" s="231">
        <v>79406775</v>
      </c>
    </row>
    <row r="98" spans="1:20" x14ac:dyDescent="0.2">
      <c r="A98" s="310" t="s">
        <v>164</v>
      </c>
      <c r="B98" s="311"/>
      <c r="C98" s="311"/>
      <c r="D98" s="311"/>
      <c r="E98" s="312"/>
      <c r="F98" s="232">
        <v>73420892</v>
      </c>
    </row>
    <row r="99" spans="1:20" x14ac:dyDescent="0.2">
      <c r="A99" s="310" t="s">
        <v>165</v>
      </c>
      <c r="B99" s="311"/>
      <c r="C99" s="311"/>
      <c r="D99" s="311"/>
      <c r="E99" s="312"/>
      <c r="F99" s="232">
        <v>62803472</v>
      </c>
    </row>
    <row r="100" spans="1:20" x14ac:dyDescent="0.2">
      <c r="A100" s="310" t="s">
        <v>166</v>
      </c>
      <c r="B100" s="311"/>
      <c r="C100" s="311"/>
      <c r="D100" s="311"/>
      <c r="E100" s="312"/>
      <c r="F100" s="232">
        <v>54581998</v>
      </c>
    </row>
    <row r="101" spans="1:20" x14ac:dyDescent="0.2">
      <c r="A101" s="310" t="s">
        <v>163</v>
      </c>
      <c r="B101" s="311"/>
      <c r="C101" s="311"/>
      <c r="D101" s="311"/>
      <c r="E101" s="312"/>
      <c r="F101" s="232">
        <v>63748314</v>
      </c>
    </row>
    <row r="102" spans="1:20" x14ac:dyDescent="0.2">
      <c r="A102" s="284" t="s">
        <v>312</v>
      </c>
      <c r="B102" s="285"/>
      <c r="C102" s="285"/>
      <c r="D102" s="285"/>
      <c r="E102" s="286"/>
      <c r="F102" s="233">
        <f>+F98+F99+F100+F101</f>
        <v>254554676</v>
      </c>
    </row>
    <row r="103" spans="1:20" x14ac:dyDescent="0.2">
      <c r="A103" s="130"/>
      <c r="B103" s="316" t="s">
        <v>520</v>
      </c>
      <c r="C103" s="316"/>
      <c r="D103" s="316"/>
      <c r="E103" s="316"/>
      <c r="F103" s="231">
        <f>+F96+F102</f>
        <v>2724489977</v>
      </c>
    </row>
    <row r="104" spans="1:20" ht="25.8" customHeight="1" x14ac:dyDescent="0.2">
      <c r="A104" s="313" t="s">
        <v>313</v>
      </c>
      <c r="B104" s="314"/>
      <c r="C104" s="314"/>
      <c r="D104" s="314"/>
      <c r="E104" s="315"/>
      <c r="F104" s="234">
        <f>+F97+F103</f>
        <v>2803896752</v>
      </c>
    </row>
    <row r="106" spans="1:20" ht="14.4" customHeight="1" x14ac:dyDescent="0.2">
      <c r="A106" s="321" t="s">
        <v>174</v>
      </c>
      <c r="B106" s="321"/>
      <c r="C106" s="321"/>
      <c r="D106" s="321"/>
      <c r="E106" s="321"/>
      <c r="F106" s="322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4.4" customHeight="1" x14ac:dyDescent="0.2">
      <c r="A107" s="294" t="s">
        <v>48</v>
      </c>
      <c r="B107" s="294"/>
      <c r="C107" s="294"/>
      <c r="D107" s="294"/>
      <c r="E107" s="294"/>
      <c r="F107" s="133">
        <v>0.29849999999999999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4.4" customHeight="1" x14ac:dyDescent="0.2">
      <c r="A108" s="294" t="s">
        <v>49</v>
      </c>
      <c r="B108" s="294"/>
      <c r="C108" s="294"/>
      <c r="D108" s="294"/>
      <c r="E108" s="294"/>
      <c r="F108" s="133">
        <v>0.01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4.4" customHeight="1" x14ac:dyDescent="0.2">
      <c r="A109" s="294" t="s">
        <v>50</v>
      </c>
      <c r="B109" s="294"/>
      <c r="C109" s="294"/>
      <c r="D109" s="294"/>
      <c r="E109" s="294"/>
      <c r="F109" s="133">
        <v>0.05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4.4" customHeight="1" x14ac:dyDescent="0.2">
      <c r="A110" s="298" t="s">
        <v>51</v>
      </c>
      <c r="B110" s="298"/>
      <c r="C110" s="298"/>
      <c r="D110" s="298"/>
      <c r="E110" s="298"/>
      <c r="F110" s="134">
        <f>+F107+F108+F109</f>
        <v>0.35849999999999999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x14ac:dyDescent="0.2">
      <c r="A111" s="199"/>
      <c r="B111" s="201"/>
      <c r="C111" s="201"/>
      <c r="D111" s="202"/>
      <c r="E111" s="136"/>
      <c r="F111" s="201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x14ac:dyDescent="0.2">
      <c r="A112" s="199"/>
      <c r="B112" s="201"/>
      <c r="C112" s="201"/>
      <c r="D112" s="202"/>
      <c r="E112" s="136"/>
      <c r="F112" s="201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9" customFormat="1" ht="14.4" customHeight="1" x14ac:dyDescent="0.3">
      <c r="A113" s="276" t="s">
        <v>175</v>
      </c>
      <c r="B113" s="277"/>
      <c r="C113" s="277"/>
      <c r="D113" s="277"/>
      <c r="E113" s="277"/>
      <c r="F113" s="278"/>
      <c r="G113" s="22"/>
      <c r="H113" s="22"/>
      <c r="I113" s="22"/>
    </row>
    <row r="114" spans="1:9" customFormat="1" ht="33.6" customHeight="1" x14ac:dyDescent="0.3">
      <c r="A114" s="276" t="s">
        <v>44</v>
      </c>
      <c r="B114" s="277"/>
      <c r="C114" s="277"/>
      <c r="D114" s="277"/>
      <c r="E114" s="277"/>
      <c r="F114" s="278"/>
      <c r="G114" s="22"/>
      <c r="H114" s="22"/>
      <c r="I114" s="22"/>
    </row>
    <row r="115" spans="1:9" customFormat="1" ht="14.4" customHeight="1" x14ac:dyDescent="0.3">
      <c r="A115" s="276" t="s">
        <v>45</v>
      </c>
      <c r="B115" s="277"/>
      <c r="C115" s="277"/>
      <c r="D115" s="277"/>
      <c r="E115" s="277"/>
      <c r="F115" s="278"/>
      <c r="G115" s="22"/>
      <c r="H115" s="22"/>
      <c r="I115" s="22"/>
    </row>
    <row r="116" spans="1:9" customFormat="1" ht="14.4" customHeight="1" x14ac:dyDescent="0.3">
      <c r="A116" s="276" t="s">
        <v>524</v>
      </c>
      <c r="B116" s="277"/>
      <c r="C116" s="277"/>
      <c r="D116" s="277"/>
      <c r="E116" s="277"/>
      <c r="F116" s="278"/>
      <c r="G116" s="22"/>
      <c r="H116" s="257"/>
    </row>
  </sheetData>
  <mergeCells count="25">
    <mergeCell ref="A106:F106"/>
    <mergeCell ref="A116:F116"/>
    <mergeCell ref="A113:F113"/>
    <mergeCell ref="A114:F114"/>
    <mergeCell ref="A115:F115"/>
    <mergeCell ref="A107:E107"/>
    <mergeCell ref="A108:E108"/>
    <mergeCell ref="A109:E109"/>
    <mergeCell ref="A110:E110"/>
    <mergeCell ref="B96:E96"/>
    <mergeCell ref="A1:F1"/>
    <mergeCell ref="A2:F2"/>
    <mergeCell ref="A98:E98"/>
    <mergeCell ref="B3:E3"/>
    <mergeCell ref="A47:E47"/>
    <mergeCell ref="B49:E49"/>
    <mergeCell ref="A94:E94"/>
    <mergeCell ref="B95:E95"/>
    <mergeCell ref="B97:E97"/>
    <mergeCell ref="A99:E99"/>
    <mergeCell ref="A100:E100"/>
    <mergeCell ref="A101:E101"/>
    <mergeCell ref="A102:E102"/>
    <mergeCell ref="A104:E104"/>
    <mergeCell ref="B103:E103"/>
  </mergeCells>
  <printOptions horizontalCentered="1"/>
  <pageMargins left="0.70866141732283472" right="0.70866141732283472" top="0.74803149606299213" bottom="0.74803149606299213" header="0.31496062992125984" footer="0.31496062992125984"/>
  <pageSetup scale="71" fitToHeight="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A1267-4319-4AE8-B5D4-26F5059B56B4}">
  <sheetPr>
    <pageSetUpPr fitToPage="1"/>
  </sheetPr>
  <dimension ref="A1:T116"/>
  <sheetViews>
    <sheetView view="pageBreakPreview" zoomScaleNormal="85" zoomScaleSheetLayoutView="100" workbookViewId="0">
      <selection activeCell="A3" sqref="A3"/>
    </sheetView>
  </sheetViews>
  <sheetFormatPr baseColWidth="10" defaultRowHeight="11.4" x14ac:dyDescent="0.2"/>
  <cols>
    <col min="1" max="1" width="9" style="147" customWidth="1"/>
    <col min="2" max="2" width="58.109375" style="147" customWidth="1"/>
    <col min="3" max="3" width="9.77734375" style="147" customWidth="1"/>
    <col min="4" max="4" width="11.5546875" style="147"/>
    <col min="5" max="5" width="16.77734375" style="147" customWidth="1"/>
    <col min="6" max="6" width="20.44140625" style="147" customWidth="1"/>
    <col min="7" max="16384" width="11.5546875" style="5"/>
  </cols>
  <sheetData>
    <row r="1" spans="1:6" ht="30" customHeight="1" x14ac:dyDescent="0.2">
      <c r="A1" s="262" t="s">
        <v>314</v>
      </c>
      <c r="B1" s="262"/>
      <c r="C1" s="262"/>
      <c r="D1" s="262"/>
      <c r="E1" s="262"/>
      <c r="F1" s="262"/>
    </row>
    <row r="2" spans="1:6" ht="27" customHeight="1" x14ac:dyDescent="0.2">
      <c r="A2" s="305" t="s">
        <v>528</v>
      </c>
      <c r="B2" s="305"/>
      <c r="C2" s="305"/>
      <c r="D2" s="305"/>
      <c r="E2" s="305"/>
      <c r="F2" s="306"/>
    </row>
    <row r="3" spans="1:6" ht="28.2" customHeight="1" x14ac:dyDescent="0.2">
      <c r="A3" s="109"/>
      <c r="B3" s="289" t="s">
        <v>1</v>
      </c>
      <c r="C3" s="289"/>
      <c r="D3" s="289"/>
      <c r="E3" s="289"/>
      <c r="F3" s="204"/>
    </row>
    <row r="4" spans="1:6" ht="23.4" customHeight="1" x14ac:dyDescent="0.2">
      <c r="A4" s="66" t="s">
        <v>3</v>
      </c>
      <c r="B4" s="66" t="s">
        <v>315</v>
      </c>
      <c r="C4" s="66" t="s">
        <v>18</v>
      </c>
      <c r="D4" s="205" t="s">
        <v>316</v>
      </c>
      <c r="E4" s="206" t="s">
        <v>317</v>
      </c>
      <c r="F4" s="207" t="s">
        <v>318</v>
      </c>
    </row>
    <row r="5" spans="1:6" x14ac:dyDescent="0.2">
      <c r="A5" s="110">
        <v>1</v>
      </c>
      <c r="B5" s="70" t="s">
        <v>268</v>
      </c>
      <c r="C5" s="208"/>
      <c r="D5" s="209"/>
      <c r="E5" s="210"/>
      <c r="F5" s="211"/>
    </row>
    <row r="6" spans="1:6" x14ac:dyDescent="0.2">
      <c r="A6" s="115">
        <v>1.1000000000000001</v>
      </c>
      <c r="B6" s="30" t="s">
        <v>58</v>
      </c>
      <c r="C6" s="46"/>
      <c r="D6" s="212"/>
      <c r="E6" s="118"/>
      <c r="F6" s="118"/>
    </row>
    <row r="7" spans="1:6" x14ac:dyDescent="0.2">
      <c r="A7" s="130" t="s">
        <v>63</v>
      </c>
      <c r="B7" s="38" t="s">
        <v>269</v>
      </c>
      <c r="C7" s="46" t="s">
        <v>10</v>
      </c>
      <c r="D7" s="213">
        <v>1789.45</v>
      </c>
      <c r="E7" s="214"/>
      <c r="F7" s="118"/>
    </row>
    <row r="8" spans="1:6" x14ac:dyDescent="0.2">
      <c r="A8" s="110">
        <v>2</v>
      </c>
      <c r="B8" s="70" t="s">
        <v>270</v>
      </c>
      <c r="C8" s="112" t="s">
        <v>12</v>
      </c>
      <c r="D8" s="215"/>
      <c r="E8" s="216"/>
      <c r="F8" s="216"/>
    </row>
    <row r="9" spans="1:6" x14ac:dyDescent="0.2">
      <c r="A9" s="115">
        <v>2.1</v>
      </c>
      <c r="B9" s="30" t="s">
        <v>271</v>
      </c>
      <c r="C9" s="46" t="s">
        <v>12</v>
      </c>
      <c r="D9" s="217"/>
      <c r="E9" s="118"/>
      <c r="F9" s="118"/>
    </row>
    <row r="10" spans="1:6" x14ac:dyDescent="0.2">
      <c r="A10" s="115" t="s">
        <v>77</v>
      </c>
      <c r="B10" s="30" t="s">
        <v>272</v>
      </c>
      <c r="C10" s="46" t="s">
        <v>12</v>
      </c>
      <c r="D10" s="217"/>
      <c r="E10" s="118"/>
      <c r="F10" s="118"/>
    </row>
    <row r="11" spans="1:6" x14ac:dyDescent="0.2">
      <c r="A11" s="117" t="s">
        <v>242</v>
      </c>
      <c r="B11" s="38" t="s">
        <v>273</v>
      </c>
      <c r="C11" s="46" t="s">
        <v>14</v>
      </c>
      <c r="D11" s="213">
        <v>91.8</v>
      </c>
      <c r="E11" s="214"/>
      <c r="F11" s="118"/>
    </row>
    <row r="12" spans="1:6" x14ac:dyDescent="0.2">
      <c r="A12" s="115" t="s">
        <v>178</v>
      </c>
      <c r="B12" s="30" t="s">
        <v>274</v>
      </c>
      <c r="C12" s="46" t="s">
        <v>12</v>
      </c>
      <c r="D12" s="217"/>
      <c r="E12" s="118"/>
      <c r="F12" s="118"/>
    </row>
    <row r="13" spans="1:6" x14ac:dyDescent="0.2">
      <c r="A13" s="117" t="s">
        <v>243</v>
      </c>
      <c r="B13" s="38" t="s">
        <v>275</v>
      </c>
      <c r="C13" s="46" t="s">
        <v>14</v>
      </c>
      <c r="D13" s="213">
        <v>2368.0500000000002</v>
      </c>
      <c r="E13" s="214"/>
      <c r="F13" s="118"/>
    </row>
    <row r="14" spans="1:6" x14ac:dyDescent="0.2">
      <c r="A14" s="115">
        <v>2.2000000000000002</v>
      </c>
      <c r="B14" s="30" t="s">
        <v>85</v>
      </c>
      <c r="C14" s="46" t="s">
        <v>12</v>
      </c>
      <c r="D14" s="217"/>
      <c r="E14" s="118"/>
      <c r="F14" s="118"/>
    </row>
    <row r="15" spans="1:6" x14ac:dyDescent="0.2">
      <c r="A15" s="117" t="s">
        <v>82</v>
      </c>
      <c r="B15" s="38" t="s">
        <v>276</v>
      </c>
      <c r="C15" s="46" t="s">
        <v>14</v>
      </c>
      <c r="D15" s="213">
        <v>1797.75</v>
      </c>
      <c r="E15" s="214"/>
      <c r="F15" s="118"/>
    </row>
    <row r="16" spans="1:6" x14ac:dyDescent="0.2">
      <c r="A16" s="117" t="s">
        <v>244</v>
      </c>
      <c r="B16" s="38" t="s">
        <v>277</v>
      </c>
      <c r="C16" s="46" t="s">
        <v>14</v>
      </c>
      <c r="D16" s="213">
        <v>381</v>
      </c>
      <c r="E16" s="214"/>
      <c r="F16" s="118"/>
    </row>
    <row r="17" spans="1:6" x14ac:dyDescent="0.2">
      <c r="A17" s="117" t="s">
        <v>245</v>
      </c>
      <c r="B17" s="38" t="s">
        <v>278</v>
      </c>
      <c r="C17" s="46" t="s">
        <v>14</v>
      </c>
      <c r="D17" s="213">
        <v>189.3</v>
      </c>
      <c r="E17" s="214"/>
      <c r="F17" s="118"/>
    </row>
    <row r="18" spans="1:6" x14ac:dyDescent="0.2">
      <c r="A18" s="115">
        <v>2.2999999999999998</v>
      </c>
      <c r="B18" s="30" t="s">
        <v>279</v>
      </c>
      <c r="C18" s="46" t="s">
        <v>12</v>
      </c>
      <c r="D18" s="217"/>
      <c r="E18" s="118"/>
      <c r="F18" s="118"/>
    </row>
    <row r="19" spans="1:6" x14ac:dyDescent="0.2">
      <c r="A19" s="117" t="s">
        <v>89</v>
      </c>
      <c r="B19" s="38" t="s">
        <v>280</v>
      </c>
      <c r="C19" s="46" t="s">
        <v>443</v>
      </c>
      <c r="D19" s="213">
        <v>19162.080000000002</v>
      </c>
      <c r="E19" s="214"/>
      <c r="F19" s="118"/>
    </row>
    <row r="20" spans="1:6" x14ac:dyDescent="0.2">
      <c r="A20" s="115">
        <v>2.6</v>
      </c>
      <c r="B20" s="30" t="s">
        <v>281</v>
      </c>
      <c r="C20" s="46" t="s">
        <v>12</v>
      </c>
      <c r="D20" s="217"/>
      <c r="E20" s="118"/>
      <c r="F20" s="118"/>
    </row>
    <row r="21" spans="1:6" x14ac:dyDescent="0.2">
      <c r="A21" s="117">
        <v>2.2000000000000002</v>
      </c>
      <c r="B21" s="51" t="s">
        <v>282</v>
      </c>
      <c r="C21" s="46" t="s">
        <v>15</v>
      </c>
      <c r="D21" s="213">
        <v>4490.13</v>
      </c>
      <c r="E21" s="218"/>
      <c r="F21" s="118"/>
    </row>
    <row r="22" spans="1:6" x14ac:dyDescent="0.2">
      <c r="A22" s="110">
        <v>3</v>
      </c>
      <c r="B22" s="70" t="s">
        <v>283</v>
      </c>
      <c r="C22" s="112" t="s">
        <v>12</v>
      </c>
      <c r="D22" s="215"/>
      <c r="E22" s="216"/>
      <c r="F22" s="216"/>
    </row>
    <row r="23" spans="1:6" x14ac:dyDescent="0.2">
      <c r="A23" s="115" t="s">
        <v>246</v>
      </c>
      <c r="B23" s="30" t="s">
        <v>284</v>
      </c>
      <c r="C23" s="46" t="s">
        <v>12</v>
      </c>
      <c r="D23" s="217"/>
      <c r="E23" s="118"/>
      <c r="F23" s="118"/>
    </row>
    <row r="24" spans="1:6" x14ac:dyDescent="0.2">
      <c r="A24" s="117">
        <v>8.3000000000000007</v>
      </c>
      <c r="B24" s="51" t="s">
        <v>285</v>
      </c>
      <c r="C24" s="46" t="s">
        <v>14</v>
      </c>
      <c r="D24" s="213">
        <v>68.31</v>
      </c>
      <c r="E24" s="218"/>
      <c r="F24" s="118"/>
    </row>
    <row r="25" spans="1:6" x14ac:dyDescent="0.2">
      <c r="A25" s="115">
        <v>3.3</v>
      </c>
      <c r="B25" s="30" t="s">
        <v>286</v>
      </c>
      <c r="C25" s="46" t="s">
        <v>12</v>
      </c>
      <c r="D25" s="217"/>
      <c r="E25" s="118"/>
      <c r="F25" s="118"/>
    </row>
    <row r="26" spans="1:6" ht="20.399999999999999" x14ac:dyDescent="0.2">
      <c r="A26" s="117" t="s">
        <v>247</v>
      </c>
      <c r="B26" s="51" t="s">
        <v>287</v>
      </c>
      <c r="C26" s="46" t="s">
        <v>114</v>
      </c>
      <c r="D26" s="213">
        <v>1940.13</v>
      </c>
      <c r="E26" s="214"/>
      <c r="F26" s="118"/>
    </row>
    <row r="27" spans="1:6" x14ac:dyDescent="0.2">
      <c r="A27" s="110">
        <v>5</v>
      </c>
      <c r="B27" s="70" t="s">
        <v>288</v>
      </c>
      <c r="C27" s="112" t="s">
        <v>12</v>
      </c>
      <c r="D27" s="219"/>
      <c r="E27" s="216"/>
      <c r="F27" s="216"/>
    </row>
    <row r="28" spans="1:6" x14ac:dyDescent="0.2">
      <c r="A28" s="115">
        <v>5.0999999999999996</v>
      </c>
      <c r="B28" s="30" t="s">
        <v>289</v>
      </c>
      <c r="C28" s="46" t="s">
        <v>12</v>
      </c>
      <c r="D28" s="220"/>
      <c r="E28" s="118"/>
      <c r="F28" s="118"/>
    </row>
    <row r="29" spans="1:6" x14ac:dyDescent="0.2">
      <c r="A29" s="117" t="s">
        <v>195</v>
      </c>
      <c r="B29" s="51" t="s">
        <v>248</v>
      </c>
      <c r="C29" s="46" t="s">
        <v>10</v>
      </c>
      <c r="D29" s="213">
        <v>918</v>
      </c>
      <c r="E29" s="214"/>
      <c r="F29" s="118"/>
    </row>
    <row r="30" spans="1:6" x14ac:dyDescent="0.2">
      <c r="A30" s="117" t="s">
        <v>197</v>
      </c>
      <c r="B30" s="51" t="s">
        <v>249</v>
      </c>
      <c r="C30" s="46" t="s">
        <v>10</v>
      </c>
      <c r="D30" s="213">
        <v>732.76</v>
      </c>
      <c r="E30" s="214"/>
      <c r="F30" s="118"/>
    </row>
    <row r="31" spans="1:6" x14ac:dyDescent="0.2">
      <c r="A31" s="117" t="s">
        <v>198</v>
      </c>
      <c r="B31" s="51" t="s">
        <v>250</v>
      </c>
      <c r="C31" s="46" t="s">
        <v>10</v>
      </c>
      <c r="D31" s="213">
        <v>138.69999999999999</v>
      </c>
      <c r="E31" s="214"/>
      <c r="F31" s="118"/>
    </row>
    <row r="32" spans="1:6" x14ac:dyDescent="0.2">
      <c r="A32" s="115">
        <v>5.3</v>
      </c>
      <c r="B32" s="30" t="s">
        <v>290</v>
      </c>
      <c r="C32" s="46" t="s">
        <v>12</v>
      </c>
      <c r="D32" s="217"/>
      <c r="E32" s="118"/>
      <c r="F32" s="118"/>
    </row>
    <row r="33" spans="1:6" ht="20.399999999999999" x14ac:dyDescent="0.2">
      <c r="A33" s="117" t="s">
        <v>251</v>
      </c>
      <c r="B33" s="51" t="s">
        <v>292</v>
      </c>
      <c r="C33" s="46" t="s">
        <v>125</v>
      </c>
      <c r="D33" s="213">
        <v>10</v>
      </c>
      <c r="E33" s="214"/>
      <c r="F33" s="118"/>
    </row>
    <row r="34" spans="1:6" ht="20.399999999999999" x14ac:dyDescent="0.2">
      <c r="A34" s="117">
        <v>4.2</v>
      </c>
      <c r="B34" s="51" t="s">
        <v>293</v>
      </c>
      <c r="C34" s="46" t="s">
        <v>10</v>
      </c>
      <c r="D34" s="213">
        <v>21.36</v>
      </c>
      <c r="E34" s="218"/>
      <c r="F34" s="118"/>
    </row>
    <row r="35" spans="1:6" x14ac:dyDescent="0.2">
      <c r="A35" s="117" t="s">
        <v>252</v>
      </c>
      <c r="B35" s="51" t="s">
        <v>294</v>
      </c>
      <c r="C35" s="46" t="s">
        <v>125</v>
      </c>
      <c r="D35" s="213">
        <v>10</v>
      </c>
      <c r="E35" s="214"/>
      <c r="F35" s="118"/>
    </row>
    <row r="36" spans="1:6" ht="20.399999999999999" x14ac:dyDescent="0.2">
      <c r="A36" s="117" t="s">
        <v>253</v>
      </c>
      <c r="B36" s="51" t="s">
        <v>295</v>
      </c>
      <c r="C36" s="46" t="s">
        <v>125</v>
      </c>
      <c r="D36" s="213">
        <v>10</v>
      </c>
      <c r="E36" s="214"/>
      <c r="F36" s="118"/>
    </row>
    <row r="37" spans="1:6" x14ac:dyDescent="0.2">
      <c r="A37" s="117" t="s">
        <v>254</v>
      </c>
      <c r="B37" s="51" t="s">
        <v>437</v>
      </c>
      <c r="C37" s="46" t="s">
        <v>125</v>
      </c>
      <c r="D37" s="213">
        <v>85</v>
      </c>
      <c r="E37" s="214"/>
      <c r="F37" s="118"/>
    </row>
    <row r="38" spans="1:6" x14ac:dyDescent="0.2">
      <c r="A38" s="115">
        <v>5.4</v>
      </c>
      <c r="B38" s="30" t="s">
        <v>297</v>
      </c>
      <c r="C38" s="46" t="s">
        <v>12</v>
      </c>
      <c r="D38" s="217"/>
      <c r="E38" s="118"/>
      <c r="F38" s="118"/>
    </row>
    <row r="39" spans="1:6" x14ac:dyDescent="0.2">
      <c r="A39" s="117" t="s">
        <v>255</v>
      </c>
      <c r="B39" s="51" t="s">
        <v>298</v>
      </c>
      <c r="C39" s="46" t="s">
        <v>24</v>
      </c>
      <c r="D39" s="213">
        <v>7</v>
      </c>
      <c r="E39" s="214"/>
      <c r="F39" s="118"/>
    </row>
    <row r="40" spans="1:6" x14ac:dyDescent="0.2">
      <c r="A40" s="115">
        <v>5.8</v>
      </c>
      <c r="B40" s="30" t="s">
        <v>299</v>
      </c>
      <c r="C40" s="46" t="s">
        <v>12</v>
      </c>
      <c r="D40" s="217"/>
      <c r="E40" s="118"/>
      <c r="F40" s="118"/>
    </row>
    <row r="41" spans="1:6" x14ac:dyDescent="0.2">
      <c r="A41" s="117" t="s">
        <v>256</v>
      </c>
      <c r="B41" s="51" t="s">
        <v>257</v>
      </c>
      <c r="C41" s="46" t="s">
        <v>125</v>
      </c>
      <c r="D41" s="213">
        <v>128</v>
      </c>
      <c r="E41" s="214"/>
      <c r="F41" s="118"/>
    </row>
    <row r="42" spans="1:6" x14ac:dyDescent="0.2">
      <c r="A42" s="117" t="s">
        <v>258</v>
      </c>
      <c r="B42" s="51" t="s">
        <v>259</v>
      </c>
      <c r="C42" s="46" t="s">
        <v>125</v>
      </c>
      <c r="D42" s="213">
        <v>25</v>
      </c>
      <c r="E42" s="214"/>
      <c r="F42" s="118"/>
    </row>
    <row r="43" spans="1:6" hidden="1" x14ac:dyDescent="0.2">
      <c r="A43" s="110">
        <v>7</v>
      </c>
      <c r="B43" s="70" t="s">
        <v>300</v>
      </c>
      <c r="C43" s="112" t="s">
        <v>12</v>
      </c>
      <c r="D43" s="215"/>
      <c r="E43" s="216"/>
      <c r="F43" s="216"/>
    </row>
    <row r="44" spans="1:6" x14ac:dyDescent="0.2">
      <c r="A44" s="115">
        <v>5.5</v>
      </c>
      <c r="B44" s="30" t="s">
        <v>301</v>
      </c>
      <c r="C44" s="46" t="s">
        <v>12</v>
      </c>
      <c r="D44" s="217"/>
      <c r="E44" s="118"/>
      <c r="F44" s="118"/>
    </row>
    <row r="45" spans="1:6" ht="20.399999999999999" x14ac:dyDescent="0.2">
      <c r="A45" s="117" t="s">
        <v>260</v>
      </c>
      <c r="B45" s="51" t="s">
        <v>302</v>
      </c>
      <c r="C45" s="46" t="s">
        <v>125</v>
      </c>
      <c r="D45" s="213">
        <v>153</v>
      </c>
      <c r="E45" s="214"/>
      <c r="F45" s="118"/>
    </row>
    <row r="46" spans="1:6" x14ac:dyDescent="0.2">
      <c r="A46" s="221"/>
      <c r="B46" s="222"/>
      <c r="C46" s="223"/>
      <c r="D46" s="224"/>
      <c r="E46" s="225"/>
      <c r="F46" s="214"/>
    </row>
    <row r="47" spans="1:6" x14ac:dyDescent="0.2">
      <c r="A47" s="317" t="s">
        <v>309</v>
      </c>
      <c r="B47" s="318"/>
      <c r="C47" s="318"/>
      <c r="D47" s="318"/>
      <c r="E47" s="319"/>
      <c r="F47" s="226"/>
    </row>
    <row r="48" spans="1:6" x14ac:dyDescent="0.2">
      <c r="A48" s="201"/>
      <c r="B48" s="227"/>
      <c r="C48" s="136"/>
      <c r="D48" s="228"/>
      <c r="E48" s="136"/>
      <c r="F48" s="136"/>
    </row>
    <row r="49" spans="1:6" ht="22.8" customHeight="1" x14ac:dyDescent="0.2">
      <c r="A49" s="109"/>
      <c r="B49" s="289" t="s">
        <v>29</v>
      </c>
      <c r="C49" s="289"/>
      <c r="D49" s="289"/>
      <c r="E49" s="289"/>
      <c r="F49" s="204"/>
    </row>
    <row r="50" spans="1:6" ht="23.4" customHeight="1" x14ac:dyDescent="0.2">
      <c r="A50" s="66" t="s">
        <v>3</v>
      </c>
      <c r="B50" s="66" t="s">
        <v>315</v>
      </c>
      <c r="C50" s="66" t="s">
        <v>18</v>
      </c>
      <c r="D50" s="205" t="s">
        <v>316</v>
      </c>
      <c r="E50" s="206" t="s">
        <v>317</v>
      </c>
      <c r="F50" s="207" t="s">
        <v>318</v>
      </c>
    </row>
    <row r="51" spans="1:6" x14ac:dyDescent="0.2">
      <c r="A51" s="110">
        <v>1</v>
      </c>
      <c r="B51" s="70" t="s">
        <v>268</v>
      </c>
      <c r="C51" s="112"/>
      <c r="D51" s="219"/>
      <c r="E51" s="216"/>
      <c r="F51" s="216"/>
    </row>
    <row r="52" spans="1:6" x14ac:dyDescent="0.2">
      <c r="A52" s="115">
        <v>1.1000000000000001</v>
      </c>
      <c r="B52" s="116" t="s">
        <v>58</v>
      </c>
      <c r="C52" s="46"/>
      <c r="D52" s="217"/>
      <c r="E52" s="118"/>
      <c r="F52" s="118"/>
    </row>
    <row r="53" spans="1:6" x14ac:dyDescent="0.2">
      <c r="A53" s="117" t="s">
        <v>63</v>
      </c>
      <c r="B53" s="38" t="s">
        <v>269</v>
      </c>
      <c r="C53" s="46" t="s">
        <v>10</v>
      </c>
      <c r="D53" s="213">
        <v>851.5</v>
      </c>
      <c r="E53" s="214"/>
      <c r="F53" s="118"/>
    </row>
    <row r="54" spans="1:6" x14ac:dyDescent="0.2">
      <c r="A54" s="110">
        <v>2</v>
      </c>
      <c r="B54" s="70" t="s">
        <v>270</v>
      </c>
      <c r="C54" s="112" t="s">
        <v>12</v>
      </c>
      <c r="D54" s="215"/>
      <c r="E54" s="216"/>
      <c r="F54" s="216"/>
    </row>
    <row r="55" spans="1:6" x14ac:dyDescent="0.2">
      <c r="A55" s="115" t="s">
        <v>77</v>
      </c>
      <c r="B55" s="30" t="s">
        <v>272</v>
      </c>
      <c r="C55" s="46" t="s">
        <v>12</v>
      </c>
      <c r="D55" s="217"/>
      <c r="E55" s="118"/>
      <c r="F55" s="118"/>
    </row>
    <row r="56" spans="1:6" x14ac:dyDescent="0.2">
      <c r="A56" s="117" t="s">
        <v>243</v>
      </c>
      <c r="B56" s="38" t="s">
        <v>275</v>
      </c>
      <c r="C56" s="46" t="s">
        <v>14</v>
      </c>
      <c r="D56" s="213">
        <v>2489.0100000000002</v>
      </c>
      <c r="E56" s="214"/>
      <c r="F56" s="118"/>
    </row>
    <row r="57" spans="1:6" x14ac:dyDescent="0.2">
      <c r="A57" s="115">
        <v>2.2000000000000002</v>
      </c>
      <c r="B57" s="30" t="s">
        <v>85</v>
      </c>
      <c r="C57" s="46" t="s">
        <v>12</v>
      </c>
      <c r="D57" s="217"/>
      <c r="E57" s="118"/>
      <c r="F57" s="118"/>
    </row>
    <row r="58" spans="1:6" x14ac:dyDescent="0.2">
      <c r="A58" s="117" t="s">
        <v>82</v>
      </c>
      <c r="B58" s="38" t="s">
        <v>276</v>
      </c>
      <c r="C58" s="46" t="s">
        <v>14</v>
      </c>
      <c r="D58" s="213">
        <v>1671.81</v>
      </c>
      <c r="E58" s="214"/>
      <c r="F58" s="118"/>
    </row>
    <row r="59" spans="1:6" x14ac:dyDescent="0.2">
      <c r="A59" s="117" t="s">
        <v>244</v>
      </c>
      <c r="B59" s="38" t="s">
        <v>277</v>
      </c>
      <c r="C59" s="46" t="s">
        <v>14</v>
      </c>
      <c r="D59" s="213">
        <v>356.8</v>
      </c>
      <c r="E59" s="214"/>
      <c r="F59" s="118"/>
    </row>
    <row r="60" spans="1:6" x14ac:dyDescent="0.2">
      <c r="A60" s="117" t="s">
        <v>245</v>
      </c>
      <c r="B60" s="38" t="s">
        <v>278</v>
      </c>
      <c r="C60" s="46" t="s">
        <v>14</v>
      </c>
      <c r="D60" s="213">
        <v>236.95</v>
      </c>
      <c r="E60" s="214"/>
      <c r="F60" s="118"/>
    </row>
    <row r="61" spans="1:6" x14ac:dyDescent="0.2">
      <c r="A61" s="115">
        <v>2.2999999999999998</v>
      </c>
      <c r="B61" s="30" t="s">
        <v>279</v>
      </c>
      <c r="C61" s="46" t="s">
        <v>12</v>
      </c>
      <c r="D61" s="217"/>
      <c r="E61" s="118"/>
      <c r="F61" s="118"/>
    </row>
    <row r="62" spans="1:6" x14ac:dyDescent="0.2">
      <c r="A62" s="117" t="s">
        <v>89</v>
      </c>
      <c r="B62" s="38" t="s">
        <v>280</v>
      </c>
      <c r="C62" s="46" t="s">
        <v>443</v>
      </c>
      <c r="D62" s="213">
        <v>27457.919999999998</v>
      </c>
      <c r="E62" s="214"/>
      <c r="F62" s="118"/>
    </row>
    <row r="63" spans="1:6" x14ac:dyDescent="0.2">
      <c r="A63" s="115">
        <v>2.5</v>
      </c>
      <c r="B63" s="30" t="s">
        <v>303</v>
      </c>
      <c r="C63" s="46" t="s">
        <v>12</v>
      </c>
      <c r="D63" s="217"/>
      <c r="E63" s="118"/>
      <c r="F63" s="118"/>
    </row>
    <row r="64" spans="1:6" x14ac:dyDescent="0.2">
      <c r="A64" s="229">
        <v>1.29</v>
      </c>
      <c r="B64" s="51" t="s">
        <v>304</v>
      </c>
      <c r="C64" s="46" t="s">
        <v>14</v>
      </c>
      <c r="D64" s="213">
        <v>20.76</v>
      </c>
      <c r="E64" s="218"/>
      <c r="F64" s="118"/>
    </row>
    <row r="65" spans="1:6" x14ac:dyDescent="0.2">
      <c r="A65" s="115">
        <v>2.6</v>
      </c>
      <c r="B65" s="30" t="s">
        <v>281</v>
      </c>
      <c r="C65" s="46" t="s">
        <v>12</v>
      </c>
      <c r="D65" s="217"/>
      <c r="E65" s="118"/>
      <c r="F65" s="118"/>
    </row>
    <row r="66" spans="1:6" x14ac:dyDescent="0.2">
      <c r="A66" s="117">
        <v>2.2000000000000002</v>
      </c>
      <c r="B66" s="51" t="s">
        <v>282</v>
      </c>
      <c r="C66" s="46" t="s">
        <v>15</v>
      </c>
      <c r="D66" s="213">
        <v>4346</v>
      </c>
      <c r="E66" s="218"/>
      <c r="F66" s="118"/>
    </row>
    <row r="67" spans="1:6" x14ac:dyDescent="0.2">
      <c r="A67" s="110">
        <v>3</v>
      </c>
      <c r="B67" s="70" t="s">
        <v>283</v>
      </c>
      <c r="C67" s="112" t="s">
        <v>12</v>
      </c>
      <c r="D67" s="215"/>
      <c r="E67" s="216"/>
      <c r="F67" s="216"/>
    </row>
    <row r="68" spans="1:6" x14ac:dyDescent="0.2">
      <c r="A68" s="115" t="s">
        <v>96</v>
      </c>
      <c r="B68" s="30" t="s">
        <v>305</v>
      </c>
      <c r="C68" s="46" t="s">
        <v>12</v>
      </c>
      <c r="D68" s="217"/>
      <c r="E68" s="118"/>
      <c r="F68" s="118"/>
    </row>
    <row r="69" spans="1:6" x14ac:dyDescent="0.2">
      <c r="A69" s="117">
        <v>8.5</v>
      </c>
      <c r="B69" s="51" t="s">
        <v>306</v>
      </c>
      <c r="C69" s="46" t="s">
        <v>14</v>
      </c>
      <c r="D69" s="213">
        <v>2.5299999999999998</v>
      </c>
      <c r="E69" s="218"/>
      <c r="F69" s="118"/>
    </row>
    <row r="70" spans="1:6" x14ac:dyDescent="0.2">
      <c r="A70" s="115" t="s">
        <v>246</v>
      </c>
      <c r="B70" s="30" t="s">
        <v>284</v>
      </c>
      <c r="C70" s="46" t="s">
        <v>12</v>
      </c>
      <c r="D70" s="217"/>
      <c r="E70" s="118"/>
      <c r="F70" s="118"/>
    </row>
    <row r="71" spans="1:6" x14ac:dyDescent="0.2">
      <c r="A71" s="117">
        <v>8.3000000000000007</v>
      </c>
      <c r="B71" s="51" t="s">
        <v>285</v>
      </c>
      <c r="C71" s="46" t="s">
        <v>14</v>
      </c>
      <c r="D71" s="213">
        <v>47.94</v>
      </c>
      <c r="E71" s="218"/>
      <c r="F71" s="118"/>
    </row>
    <row r="72" spans="1:6" x14ac:dyDescent="0.2">
      <c r="A72" s="115">
        <v>3.3</v>
      </c>
      <c r="B72" s="30" t="s">
        <v>286</v>
      </c>
      <c r="C72" s="46" t="s">
        <v>12</v>
      </c>
      <c r="D72" s="217"/>
      <c r="E72" s="118"/>
      <c r="F72" s="118"/>
    </row>
    <row r="73" spans="1:6" ht="20.399999999999999" x14ac:dyDescent="0.2">
      <c r="A73" s="117" t="s">
        <v>247</v>
      </c>
      <c r="B73" s="51" t="s">
        <v>287</v>
      </c>
      <c r="C73" s="46" t="s">
        <v>114</v>
      </c>
      <c r="D73" s="213">
        <v>3980</v>
      </c>
      <c r="E73" s="214"/>
      <c r="F73" s="118"/>
    </row>
    <row r="74" spans="1:6" x14ac:dyDescent="0.2">
      <c r="A74" s="110">
        <v>5</v>
      </c>
      <c r="B74" s="70" t="s">
        <v>288</v>
      </c>
      <c r="C74" s="112" t="s">
        <v>12</v>
      </c>
      <c r="D74" s="219"/>
      <c r="E74" s="216"/>
      <c r="F74" s="216"/>
    </row>
    <row r="75" spans="1:6" x14ac:dyDescent="0.2">
      <c r="A75" s="115">
        <v>5.0999999999999996</v>
      </c>
      <c r="B75" s="30" t="s">
        <v>289</v>
      </c>
      <c r="C75" s="46" t="s">
        <v>12</v>
      </c>
      <c r="D75" s="220"/>
      <c r="E75" s="118"/>
      <c r="F75" s="118"/>
    </row>
    <row r="76" spans="1:6" x14ac:dyDescent="0.2">
      <c r="A76" s="117" t="s">
        <v>198</v>
      </c>
      <c r="B76" s="51" t="s">
        <v>250</v>
      </c>
      <c r="C76" s="46" t="s">
        <v>10</v>
      </c>
      <c r="D76" s="213">
        <v>84.36</v>
      </c>
      <c r="E76" s="214"/>
      <c r="F76" s="118"/>
    </row>
    <row r="77" spans="1:6" x14ac:dyDescent="0.2">
      <c r="A77" s="117" t="s">
        <v>261</v>
      </c>
      <c r="B77" s="51" t="s">
        <v>438</v>
      </c>
      <c r="C77" s="46" t="s">
        <v>10</v>
      </c>
      <c r="D77" s="213">
        <v>352.43</v>
      </c>
      <c r="E77" s="214"/>
      <c r="F77" s="118"/>
    </row>
    <row r="78" spans="1:6" x14ac:dyDescent="0.2">
      <c r="A78" s="117" t="s">
        <v>262</v>
      </c>
      <c r="B78" s="51" t="s">
        <v>439</v>
      </c>
      <c r="C78" s="46" t="s">
        <v>10</v>
      </c>
      <c r="D78" s="213">
        <v>265.48</v>
      </c>
      <c r="E78" s="214"/>
      <c r="F78" s="118"/>
    </row>
    <row r="79" spans="1:6" x14ac:dyDescent="0.2">
      <c r="A79" s="117" t="s">
        <v>263</v>
      </c>
      <c r="B79" s="51" t="s">
        <v>440</v>
      </c>
      <c r="C79" s="46" t="s">
        <v>10</v>
      </c>
      <c r="D79" s="213">
        <v>39.369999999999997</v>
      </c>
      <c r="E79" s="214"/>
      <c r="F79" s="118"/>
    </row>
    <row r="80" spans="1:6" x14ac:dyDescent="0.2">
      <c r="A80" s="117" t="s">
        <v>264</v>
      </c>
      <c r="B80" s="51" t="s">
        <v>441</v>
      </c>
      <c r="C80" s="46" t="s">
        <v>10</v>
      </c>
      <c r="D80" s="213">
        <v>86.16</v>
      </c>
      <c r="E80" s="214"/>
      <c r="F80" s="118"/>
    </row>
    <row r="81" spans="1:6" x14ac:dyDescent="0.2">
      <c r="A81" s="117" t="s">
        <v>265</v>
      </c>
      <c r="B81" s="51" t="s">
        <v>442</v>
      </c>
      <c r="C81" s="46" t="s">
        <v>10</v>
      </c>
      <c r="D81" s="213">
        <v>23.7</v>
      </c>
      <c r="E81" s="214"/>
      <c r="F81" s="118"/>
    </row>
    <row r="82" spans="1:6" x14ac:dyDescent="0.2">
      <c r="A82" s="115">
        <v>5.3</v>
      </c>
      <c r="B82" s="30" t="s">
        <v>290</v>
      </c>
      <c r="C82" s="46" t="s">
        <v>12</v>
      </c>
      <c r="D82" s="230"/>
      <c r="E82" s="118"/>
      <c r="F82" s="118"/>
    </row>
    <row r="83" spans="1:6" x14ac:dyDescent="0.2">
      <c r="A83" s="117">
        <v>4.0999999999999996</v>
      </c>
      <c r="B83" s="51" t="s">
        <v>291</v>
      </c>
      <c r="C83" s="46" t="s">
        <v>125</v>
      </c>
      <c r="D83" s="213">
        <v>21</v>
      </c>
      <c r="E83" s="218"/>
      <c r="F83" s="118"/>
    </row>
    <row r="84" spans="1:6" ht="20.399999999999999" x14ac:dyDescent="0.2">
      <c r="A84" s="117" t="s">
        <v>251</v>
      </c>
      <c r="B84" s="51" t="s">
        <v>292</v>
      </c>
      <c r="C84" s="46" t="s">
        <v>125</v>
      </c>
      <c r="D84" s="213">
        <v>19</v>
      </c>
      <c r="E84" s="214"/>
      <c r="F84" s="118"/>
    </row>
    <row r="85" spans="1:6" ht="20.399999999999999" x14ac:dyDescent="0.2">
      <c r="A85" s="117">
        <v>4.2</v>
      </c>
      <c r="B85" s="51" t="s">
        <v>293</v>
      </c>
      <c r="C85" s="46" t="s">
        <v>10</v>
      </c>
      <c r="D85" s="213">
        <v>41.49</v>
      </c>
      <c r="E85" s="218"/>
      <c r="F85" s="118"/>
    </row>
    <row r="86" spans="1:6" x14ac:dyDescent="0.2">
      <c r="A86" s="117" t="s">
        <v>252</v>
      </c>
      <c r="B86" s="51" t="s">
        <v>294</v>
      </c>
      <c r="C86" s="46" t="s">
        <v>125</v>
      </c>
      <c r="D86" s="213">
        <v>19</v>
      </c>
      <c r="E86" s="214"/>
      <c r="F86" s="118"/>
    </row>
    <row r="87" spans="1:6" ht="20.399999999999999" x14ac:dyDescent="0.2">
      <c r="A87" s="117" t="s">
        <v>253</v>
      </c>
      <c r="B87" s="51" t="s">
        <v>295</v>
      </c>
      <c r="C87" s="46" t="s">
        <v>125</v>
      </c>
      <c r="D87" s="213">
        <v>19</v>
      </c>
      <c r="E87" s="214"/>
      <c r="F87" s="118"/>
    </row>
    <row r="88" spans="1:6" x14ac:dyDescent="0.2">
      <c r="A88" s="117" t="s">
        <v>254</v>
      </c>
      <c r="B88" s="51" t="s">
        <v>296</v>
      </c>
      <c r="C88" s="46" t="s">
        <v>125</v>
      </c>
      <c r="D88" s="213">
        <v>166</v>
      </c>
      <c r="E88" s="214"/>
      <c r="F88" s="118"/>
    </row>
    <row r="89" spans="1:6" x14ac:dyDescent="0.2">
      <c r="A89" s="115">
        <v>5.4</v>
      </c>
      <c r="B89" s="30" t="s">
        <v>297</v>
      </c>
      <c r="C89" s="46" t="s">
        <v>12</v>
      </c>
      <c r="D89" s="230"/>
      <c r="E89" s="118"/>
      <c r="F89" s="118"/>
    </row>
    <row r="90" spans="1:6" x14ac:dyDescent="0.2">
      <c r="A90" s="117" t="s">
        <v>266</v>
      </c>
      <c r="B90" s="51" t="s">
        <v>307</v>
      </c>
      <c r="C90" s="46" t="s">
        <v>24</v>
      </c>
      <c r="D90" s="213">
        <v>7.39</v>
      </c>
      <c r="E90" s="214"/>
      <c r="F90" s="118"/>
    </row>
    <row r="91" spans="1:6" x14ac:dyDescent="0.2">
      <c r="A91" s="115">
        <v>5.7</v>
      </c>
      <c r="B91" s="30" t="s">
        <v>30</v>
      </c>
      <c r="C91" s="46" t="s">
        <v>12</v>
      </c>
      <c r="D91" s="230"/>
      <c r="E91" s="118"/>
      <c r="F91" s="118"/>
    </row>
    <row r="92" spans="1:6" x14ac:dyDescent="0.2">
      <c r="A92" s="117" t="s">
        <v>267</v>
      </c>
      <c r="B92" s="51" t="s">
        <v>308</v>
      </c>
      <c r="C92" s="46" t="s">
        <v>125</v>
      </c>
      <c r="D92" s="213">
        <v>20</v>
      </c>
      <c r="E92" s="214"/>
      <c r="F92" s="118"/>
    </row>
    <row r="93" spans="1:6" x14ac:dyDescent="0.2">
      <c r="A93" s="221"/>
      <c r="B93" s="222"/>
      <c r="C93" s="223"/>
      <c r="D93" s="224"/>
      <c r="E93" s="225"/>
      <c r="F93" s="214"/>
    </row>
    <row r="94" spans="1:6" x14ac:dyDescent="0.2">
      <c r="A94" s="317" t="s">
        <v>310</v>
      </c>
      <c r="B94" s="318"/>
      <c r="C94" s="318"/>
      <c r="D94" s="318"/>
      <c r="E94" s="319"/>
      <c r="F94" s="226"/>
    </row>
    <row r="95" spans="1:6" x14ac:dyDescent="0.2">
      <c r="A95" s="130"/>
      <c r="B95" s="320"/>
      <c r="C95" s="320"/>
      <c r="D95" s="320"/>
      <c r="E95" s="320"/>
      <c r="F95" s="130"/>
    </row>
    <row r="96" spans="1:6" x14ac:dyDescent="0.2">
      <c r="A96" s="130"/>
      <c r="B96" s="316" t="s">
        <v>311</v>
      </c>
      <c r="C96" s="316"/>
      <c r="D96" s="316"/>
      <c r="E96" s="316"/>
      <c r="F96" s="231"/>
    </row>
    <row r="97" spans="1:20" x14ac:dyDescent="0.2">
      <c r="A97" s="130"/>
      <c r="B97" s="316" t="s">
        <v>38</v>
      </c>
      <c r="C97" s="316"/>
      <c r="D97" s="316"/>
      <c r="E97" s="316"/>
      <c r="F97" s="231"/>
    </row>
    <row r="98" spans="1:20" x14ac:dyDescent="0.2">
      <c r="A98" s="310" t="s">
        <v>164</v>
      </c>
      <c r="B98" s="311"/>
      <c r="C98" s="311"/>
      <c r="D98" s="311"/>
      <c r="E98" s="312"/>
      <c r="F98" s="232"/>
    </row>
    <row r="99" spans="1:20" x14ac:dyDescent="0.2">
      <c r="A99" s="310" t="s">
        <v>165</v>
      </c>
      <c r="B99" s="311"/>
      <c r="C99" s="311"/>
      <c r="D99" s="311"/>
      <c r="E99" s="312"/>
      <c r="F99" s="232"/>
    </row>
    <row r="100" spans="1:20" x14ac:dyDescent="0.2">
      <c r="A100" s="310" t="s">
        <v>166</v>
      </c>
      <c r="B100" s="311"/>
      <c r="C100" s="311"/>
      <c r="D100" s="311"/>
      <c r="E100" s="312"/>
      <c r="F100" s="232"/>
    </row>
    <row r="101" spans="1:20" x14ac:dyDescent="0.2">
      <c r="A101" s="310" t="s">
        <v>163</v>
      </c>
      <c r="B101" s="311"/>
      <c r="C101" s="311"/>
      <c r="D101" s="311"/>
      <c r="E101" s="312"/>
      <c r="F101" s="232"/>
    </row>
    <row r="102" spans="1:20" x14ac:dyDescent="0.2">
      <c r="A102" s="284" t="s">
        <v>312</v>
      </c>
      <c r="B102" s="285"/>
      <c r="C102" s="285"/>
      <c r="D102" s="285"/>
      <c r="E102" s="286"/>
      <c r="F102" s="233"/>
    </row>
    <row r="103" spans="1:20" x14ac:dyDescent="0.2">
      <c r="A103" s="130"/>
      <c r="B103" s="316" t="s">
        <v>520</v>
      </c>
      <c r="C103" s="316"/>
      <c r="D103" s="316"/>
      <c r="E103" s="316"/>
      <c r="F103" s="231"/>
    </row>
    <row r="104" spans="1:20" ht="25.8" customHeight="1" x14ac:dyDescent="0.2">
      <c r="A104" s="313" t="s">
        <v>313</v>
      </c>
      <c r="B104" s="314"/>
      <c r="C104" s="314"/>
      <c r="D104" s="314"/>
      <c r="E104" s="315"/>
      <c r="F104" s="234"/>
    </row>
    <row r="106" spans="1:20" ht="14.4" customHeight="1" x14ac:dyDescent="0.2">
      <c r="A106" s="321" t="s">
        <v>174</v>
      </c>
      <c r="B106" s="321"/>
      <c r="C106" s="321"/>
      <c r="D106" s="321"/>
      <c r="E106" s="321"/>
      <c r="F106" s="322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4.4" customHeight="1" x14ac:dyDescent="0.2">
      <c r="A107" s="294" t="s">
        <v>48</v>
      </c>
      <c r="B107" s="294"/>
      <c r="C107" s="294"/>
      <c r="D107" s="294"/>
      <c r="E107" s="294"/>
      <c r="F107" s="133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4.4" customHeight="1" x14ac:dyDescent="0.2">
      <c r="A108" s="294" t="s">
        <v>49</v>
      </c>
      <c r="B108" s="294"/>
      <c r="C108" s="294"/>
      <c r="D108" s="294"/>
      <c r="E108" s="294"/>
      <c r="F108" s="133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4.4" customHeight="1" x14ac:dyDescent="0.2">
      <c r="A109" s="294" t="s">
        <v>50</v>
      </c>
      <c r="B109" s="294"/>
      <c r="C109" s="294"/>
      <c r="D109" s="294"/>
      <c r="E109" s="294"/>
      <c r="F109" s="133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4.4" customHeight="1" x14ac:dyDescent="0.2">
      <c r="A110" s="298" t="s">
        <v>51</v>
      </c>
      <c r="B110" s="298"/>
      <c r="C110" s="298"/>
      <c r="D110" s="298"/>
      <c r="E110" s="298"/>
      <c r="F110" s="13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x14ac:dyDescent="0.2">
      <c r="A111" s="199"/>
      <c r="B111" s="201"/>
      <c r="C111" s="201"/>
      <c r="D111" s="202"/>
      <c r="E111" s="136"/>
      <c r="F111" s="201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x14ac:dyDescent="0.2">
      <c r="A112" s="199"/>
      <c r="B112" s="201"/>
      <c r="C112" s="201"/>
      <c r="D112" s="202"/>
      <c r="E112" s="136"/>
      <c r="F112" s="201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9" customFormat="1" ht="14.4" customHeight="1" x14ac:dyDescent="0.3">
      <c r="A113" s="276" t="s">
        <v>175</v>
      </c>
      <c r="B113" s="277"/>
      <c r="C113" s="277"/>
      <c r="D113" s="277"/>
      <c r="E113" s="277"/>
      <c r="F113" s="278"/>
      <c r="G113" s="22"/>
      <c r="H113" s="22"/>
      <c r="I113" s="22"/>
    </row>
    <row r="114" spans="1:9" customFormat="1" ht="33.6" customHeight="1" x14ac:dyDescent="0.3">
      <c r="A114" s="276" t="s">
        <v>44</v>
      </c>
      <c r="B114" s="277"/>
      <c r="C114" s="277"/>
      <c r="D114" s="277"/>
      <c r="E114" s="277"/>
      <c r="F114" s="278"/>
      <c r="G114" s="22"/>
      <c r="H114" s="22"/>
      <c r="I114" s="22"/>
    </row>
    <row r="115" spans="1:9" customFormat="1" ht="14.4" customHeight="1" x14ac:dyDescent="0.3">
      <c r="A115" s="276" t="s">
        <v>45</v>
      </c>
      <c r="B115" s="277"/>
      <c r="C115" s="277"/>
      <c r="D115" s="277"/>
      <c r="E115" s="277"/>
      <c r="F115" s="278"/>
      <c r="G115" s="22"/>
      <c r="H115" s="22"/>
      <c r="I115" s="22"/>
    </row>
    <row r="116" spans="1:9" customFormat="1" ht="14.4" customHeight="1" x14ac:dyDescent="0.3">
      <c r="A116" s="276" t="s">
        <v>524</v>
      </c>
      <c r="B116" s="277"/>
      <c r="C116" s="277"/>
      <c r="D116" s="277"/>
      <c r="E116" s="277"/>
      <c r="F116" s="278"/>
      <c r="G116" s="22"/>
      <c r="H116" s="257"/>
    </row>
  </sheetData>
  <mergeCells count="25">
    <mergeCell ref="A94:E94"/>
    <mergeCell ref="A1:F1"/>
    <mergeCell ref="A2:F2"/>
    <mergeCell ref="B3:E3"/>
    <mergeCell ref="A47:E47"/>
    <mergeCell ref="B49:E49"/>
    <mergeCell ref="A107:E107"/>
    <mergeCell ref="B95:E95"/>
    <mergeCell ref="B96:E96"/>
    <mergeCell ref="B97:E97"/>
    <mergeCell ref="A98:E98"/>
    <mergeCell ref="A99:E99"/>
    <mergeCell ref="A100:E100"/>
    <mergeCell ref="A101:E101"/>
    <mergeCell ref="A102:E102"/>
    <mergeCell ref="B103:E103"/>
    <mergeCell ref="A104:E104"/>
    <mergeCell ref="A106:F106"/>
    <mergeCell ref="A116:F116"/>
    <mergeCell ref="A108:E108"/>
    <mergeCell ref="A109:E109"/>
    <mergeCell ref="A110:E110"/>
    <mergeCell ref="A113:F113"/>
    <mergeCell ref="A114:F114"/>
    <mergeCell ref="A115:F115"/>
  </mergeCells>
  <printOptions horizontalCentered="1"/>
  <pageMargins left="0.70866141732283472" right="0.70866141732283472" top="0.74803149606299213" bottom="0.74803149606299213" header="0.31496062992125984" footer="0.31496062992125984"/>
  <pageSetup scale="71" fitToHeight="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668A0-4738-4459-8F85-CAAB16438E9A}">
  <sheetPr>
    <pageSetUpPr fitToPage="1"/>
  </sheetPr>
  <dimension ref="A1:U967"/>
  <sheetViews>
    <sheetView view="pageBreakPreview" topLeftCell="C1" zoomScaleNormal="100" zoomScaleSheetLayoutView="100" workbookViewId="0">
      <selection activeCell="A3" sqref="A3:H3"/>
    </sheetView>
  </sheetViews>
  <sheetFormatPr baseColWidth="10" defaultColWidth="14.44140625" defaultRowHeight="11.4" x14ac:dyDescent="0.2"/>
  <cols>
    <col min="1" max="1" width="7.88671875" style="5" hidden="1" customWidth="1"/>
    <col min="2" max="2" width="20.109375" style="5" hidden="1" customWidth="1"/>
    <col min="3" max="3" width="7.6640625" style="132" customWidth="1"/>
    <col min="4" max="4" width="61" style="202" customWidth="1"/>
    <col min="5" max="5" width="10.109375" style="132" customWidth="1"/>
    <col min="6" max="6" width="14" style="147" customWidth="1"/>
    <col min="7" max="7" width="21" style="147" customWidth="1"/>
    <col min="8" max="8" width="24.88671875" style="147" customWidth="1"/>
    <col min="9" max="21" width="11.44140625" style="5" customWidth="1"/>
    <col min="22" max="16384" width="14.44140625" style="5"/>
  </cols>
  <sheetData>
    <row r="1" spans="1:21" x14ac:dyDescent="0.2">
      <c r="A1" s="3"/>
      <c r="B1" s="323" t="s">
        <v>0</v>
      </c>
      <c r="C1" s="324"/>
      <c r="D1" s="324"/>
      <c r="E1" s="324"/>
      <c r="F1" s="324"/>
      <c r="G1" s="324"/>
      <c r="H1" s="325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x14ac:dyDescent="0.2">
      <c r="A2" s="3"/>
      <c r="B2" s="326"/>
      <c r="C2" s="327"/>
      <c r="D2" s="327"/>
      <c r="E2" s="327"/>
      <c r="F2" s="327"/>
      <c r="G2" s="327"/>
      <c r="H2" s="328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23.4" customHeight="1" x14ac:dyDescent="0.2">
      <c r="A3" s="3"/>
      <c r="B3" s="6"/>
      <c r="C3" s="305" t="s">
        <v>41</v>
      </c>
      <c r="D3" s="305"/>
      <c r="E3" s="305"/>
      <c r="F3" s="305"/>
      <c r="G3" s="305"/>
      <c r="H3" s="306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24.6" customHeight="1" x14ac:dyDescent="0.2">
      <c r="A4" s="3"/>
      <c r="B4" s="7"/>
      <c r="C4" s="338" t="s">
        <v>1</v>
      </c>
      <c r="D4" s="339"/>
      <c r="E4" s="339"/>
      <c r="F4" s="339"/>
      <c r="G4" s="339"/>
      <c r="H4" s="33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24" customHeight="1" x14ac:dyDescent="0.2">
      <c r="A5" s="3"/>
      <c r="B5" s="9" t="s">
        <v>2</v>
      </c>
      <c r="C5" s="65" t="s">
        <v>3</v>
      </c>
      <c r="D5" s="65" t="s">
        <v>4</v>
      </c>
      <c r="E5" s="65" t="s">
        <v>5</v>
      </c>
      <c r="F5" s="65" t="s">
        <v>6</v>
      </c>
      <c r="G5" s="235" t="s">
        <v>7</v>
      </c>
      <c r="H5" s="235" t="s">
        <v>8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x14ac:dyDescent="0.2">
      <c r="A6" s="10"/>
      <c r="B6" s="329">
        <v>1</v>
      </c>
      <c r="C6" s="208">
        <v>1</v>
      </c>
      <c r="D6" s="236" t="s">
        <v>9</v>
      </c>
      <c r="E6" s="237"/>
      <c r="F6" s="238"/>
      <c r="G6" s="238"/>
      <c r="H6" s="238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x14ac:dyDescent="0.2">
      <c r="A7" s="10">
        <v>1</v>
      </c>
      <c r="B7" s="330"/>
      <c r="C7" s="130">
        <v>1.01</v>
      </c>
      <c r="D7" s="51" t="s">
        <v>400</v>
      </c>
      <c r="E7" s="121" t="s">
        <v>10</v>
      </c>
      <c r="F7" s="229">
        <v>1949.19</v>
      </c>
      <c r="G7" s="63">
        <v>16905</v>
      </c>
      <c r="H7" s="63">
        <f>ROUND(G7*F7,0)</f>
        <v>32951057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">
      <c r="A8" s="10"/>
      <c r="B8" s="11"/>
      <c r="C8" s="130"/>
      <c r="D8" s="239" t="s">
        <v>12</v>
      </c>
      <c r="E8" s="121"/>
      <c r="F8" s="128" t="s">
        <v>11</v>
      </c>
      <c r="G8" s="240" t="s">
        <v>42</v>
      </c>
      <c r="H8" s="241">
        <f>+SUM(H7)</f>
        <v>32951057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2">
      <c r="A9" s="10"/>
      <c r="B9" s="333">
        <v>2</v>
      </c>
      <c r="C9" s="208">
        <v>2</v>
      </c>
      <c r="D9" s="236" t="s">
        <v>13</v>
      </c>
      <c r="E9" s="237"/>
      <c r="F9" s="238"/>
      <c r="G9" s="238"/>
      <c r="H9" s="23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ht="20.399999999999999" x14ac:dyDescent="0.2">
      <c r="A10" s="10">
        <v>6</v>
      </c>
      <c r="B10" s="330"/>
      <c r="C10" s="125">
        <v>2.0099999999999998</v>
      </c>
      <c r="D10" s="51" t="s">
        <v>444</v>
      </c>
      <c r="E10" s="121" t="s">
        <v>14</v>
      </c>
      <c r="F10" s="229">
        <v>858.59</v>
      </c>
      <c r="G10" s="63">
        <v>95186</v>
      </c>
      <c r="H10" s="63">
        <f t="shared" ref="H10:H22" si="0">ROUND(G10*F10,0)</f>
        <v>81725748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ht="20.399999999999999" x14ac:dyDescent="0.2">
      <c r="A11" s="10">
        <v>8</v>
      </c>
      <c r="B11" s="330"/>
      <c r="C11" s="125">
        <v>2.0299999999999994</v>
      </c>
      <c r="D11" s="49" t="s">
        <v>445</v>
      </c>
      <c r="E11" s="121" t="s">
        <v>14</v>
      </c>
      <c r="F11" s="229">
        <v>4292.96</v>
      </c>
      <c r="G11" s="63">
        <v>16736</v>
      </c>
      <c r="H11" s="63">
        <f t="shared" si="0"/>
        <v>71846979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x14ac:dyDescent="0.2">
      <c r="A12" s="10">
        <v>9</v>
      </c>
      <c r="B12" s="330"/>
      <c r="C12" s="125">
        <v>2.0399999999999991</v>
      </c>
      <c r="D12" s="51" t="s">
        <v>446</v>
      </c>
      <c r="E12" s="121" t="s">
        <v>14</v>
      </c>
      <c r="F12" s="229">
        <v>953.99</v>
      </c>
      <c r="G12" s="63">
        <v>166855</v>
      </c>
      <c r="H12" s="63">
        <f t="shared" si="0"/>
        <v>159178001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x14ac:dyDescent="0.2">
      <c r="A13" s="10">
        <v>10</v>
      </c>
      <c r="B13" s="330"/>
      <c r="C13" s="125">
        <v>2.0499999999999989</v>
      </c>
      <c r="D13" s="51" t="s">
        <v>447</v>
      </c>
      <c r="E13" s="121" t="s">
        <v>15</v>
      </c>
      <c r="F13" s="229">
        <v>1433.5900000000001</v>
      </c>
      <c r="G13" s="63">
        <v>50472</v>
      </c>
      <c r="H13" s="63">
        <f t="shared" si="0"/>
        <v>72356154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">
      <c r="A14" s="10">
        <v>11</v>
      </c>
      <c r="B14" s="330"/>
      <c r="C14" s="125">
        <v>2.0599999999999987</v>
      </c>
      <c r="D14" s="51" t="s">
        <v>448</v>
      </c>
      <c r="E14" s="121" t="s">
        <v>15</v>
      </c>
      <c r="F14" s="229">
        <v>363.38</v>
      </c>
      <c r="G14" s="63">
        <v>92355</v>
      </c>
      <c r="H14" s="63">
        <f t="shared" si="0"/>
        <v>33559960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">
      <c r="A15" s="10">
        <v>12</v>
      </c>
      <c r="B15" s="330"/>
      <c r="C15" s="125">
        <v>2.0699999999999985</v>
      </c>
      <c r="D15" s="51" t="s">
        <v>449</v>
      </c>
      <c r="E15" s="121" t="s">
        <v>15</v>
      </c>
      <c r="F15" s="229">
        <v>152.22</v>
      </c>
      <c r="G15" s="63">
        <v>189129</v>
      </c>
      <c r="H15" s="63">
        <f t="shared" si="0"/>
        <v>28789216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20.399999999999999" x14ac:dyDescent="0.2">
      <c r="A16" s="10">
        <v>14</v>
      </c>
      <c r="B16" s="330"/>
      <c r="C16" s="125">
        <v>2.0799999999999983</v>
      </c>
      <c r="D16" s="49" t="s">
        <v>450</v>
      </c>
      <c r="E16" s="121" t="s">
        <v>14</v>
      </c>
      <c r="F16" s="229">
        <v>266.48</v>
      </c>
      <c r="G16" s="63">
        <v>207931</v>
      </c>
      <c r="H16" s="63">
        <f t="shared" si="0"/>
        <v>55409453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0.399999999999999" x14ac:dyDescent="0.2">
      <c r="A17" s="10">
        <v>15</v>
      </c>
      <c r="B17" s="330"/>
      <c r="C17" s="125">
        <v>2.0899999999999981</v>
      </c>
      <c r="D17" s="51" t="s">
        <v>451</v>
      </c>
      <c r="E17" s="121" t="s">
        <v>14</v>
      </c>
      <c r="F17" s="229">
        <v>2138.9562370293334</v>
      </c>
      <c r="G17" s="63">
        <v>66978</v>
      </c>
      <c r="H17" s="63">
        <f t="shared" si="0"/>
        <v>143263011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20.399999999999999" x14ac:dyDescent="0.2">
      <c r="A18" s="10" t="s">
        <v>16</v>
      </c>
      <c r="B18" s="330"/>
      <c r="C18" s="125">
        <v>2.0999999999999979</v>
      </c>
      <c r="D18" s="49" t="s">
        <v>452</v>
      </c>
      <c r="E18" s="121" t="s">
        <v>14</v>
      </c>
      <c r="F18" s="229">
        <v>1359.1699999999998</v>
      </c>
      <c r="G18" s="63">
        <v>261941</v>
      </c>
      <c r="H18" s="63">
        <f t="shared" si="0"/>
        <v>356022349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x14ac:dyDescent="0.2">
      <c r="A19" s="10">
        <v>15.2</v>
      </c>
      <c r="B19" s="330"/>
      <c r="C19" s="125">
        <v>2.1099999999999977</v>
      </c>
      <c r="D19" s="49" t="s">
        <v>453</v>
      </c>
      <c r="E19" s="121" t="s">
        <v>14</v>
      </c>
      <c r="F19" s="229">
        <v>231.9</v>
      </c>
      <c r="G19" s="63">
        <v>105164</v>
      </c>
      <c r="H19" s="63">
        <f t="shared" si="0"/>
        <v>24387532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ht="20.399999999999999" x14ac:dyDescent="0.2">
      <c r="A20" s="10">
        <v>16</v>
      </c>
      <c r="B20" s="330"/>
      <c r="C20" s="125">
        <v>2.1199999999999974</v>
      </c>
      <c r="D20" s="49" t="s">
        <v>454</v>
      </c>
      <c r="E20" s="121" t="s">
        <v>14</v>
      </c>
      <c r="F20" s="229">
        <v>463.80690000000072</v>
      </c>
      <c r="G20" s="63">
        <v>328020</v>
      </c>
      <c r="H20" s="63">
        <f t="shared" si="0"/>
        <v>152137939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x14ac:dyDescent="0.2">
      <c r="A21" s="10">
        <v>17</v>
      </c>
      <c r="B21" s="330"/>
      <c r="C21" s="125">
        <v>2.1299999999999972</v>
      </c>
      <c r="D21" s="49" t="s">
        <v>455</v>
      </c>
      <c r="E21" s="121" t="s">
        <v>14</v>
      </c>
      <c r="F21" s="229">
        <v>2630.99</v>
      </c>
      <c r="G21" s="63">
        <v>171377</v>
      </c>
      <c r="H21" s="63">
        <f t="shared" si="0"/>
        <v>450891173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0.399999999999999" x14ac:dyDescent="0.2">
      <c r="A22" s="10"/>
      <c r="B22" s="9"/>
      <c r="C22" s="125">
        <v>2.14</v>
      </c>
      <c r="D22" s="49" t="s">
        <v>456</v>
      </c>
      <c r="E22" s="121" t="s">
        <v>179</v>
      </c>
      <c r="F22" s="229">
        <v>463.80690000000072</v>
      </c>
      <c r="G22" s="63">
        <v>320437</v>
      </c>
      <c r="H22" s="63">
        <f t="shared" si="0"/>
        <v>148620892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x14ac:dyDescent="0.2">
      <c r="A23" s="10"/>
      <c r="B23" s="11"/>
      <c r="C23" s="130"/>
      <c r="D23" s="239" t="s">
        <v>12</v>
      </c>
      <c r="E23" s="121"/>
      <c r="F23" s="128" t="s">
        <v>11</v>
      </c>
      <c r="G23" s="240" t="s">
        <v>42</v>
      </c>
      <c r="H23" s="241">
        <f>+SUM(H10:H22)</f>
        <v>1778188407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x14ac:dyDescent="0.2">
      <c r="A24" s="10"/>
      <c r="B24" s="333">
        <v>3</v>
      </c>
      <c r="C24" s="208">
        <v>3</v>
      </c>
      <c r="D24" s="236" t="s">
        <v>17</v>
      </c>
      <c r="E24" s="237"/>
      <c r="F24" s="238"/>
      <c r="G24" s="238"/>
      <c r="H24" s="23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0.399999999999999" x14ac:dyDescent="0.2">
      <c r="A25" s="10">
        <v>6</v>
      </c>
      <c r="B25" s="330"/>
      <c r="C25" s="125">
        <v>2.0099999999999998</v>
      </c>
      <c r="D25" s="51" t="s">
        <v>444</v>
      </c>
      <c r="E25" s="121" t="s">
        <v>14</v>
      </c>
      <c r="F25" s="229">
        <v>68</v>
      </c>
      <c r="G25" s="63">
        <v>95186</v>
      </c>
      <c r="H25" s="63">
        <f t="shared" ref="H25:H34" si="1">ROUND(G25*F25,0)</f>
        <v>6472648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ht="20.399999999999999" x14ac:dyDescent="0.2">
      <c r="A26" s="10">
        <v>8</v>
      </c>
      <c r="B26" s="330"/>
      <c r="C26" s="125">
        <v>2.0299999999999998</v>
      </c>
      <c r="D26" s="51" t="s">
        <v>445</v>
      </c>
      <c r="E26" s="121" t="s">
        <v>14</v>
      </c>
      <c r="F26" s="229">
        <v>339.98</v>
      </c>
      <c r="G26" s="63">
        <v>16736</v>
      </c>
      <c r="H26" s="63">
        <f t="shared" si="1"/>
        <v>5689905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ht="20.399999999999999" x14ac:dyDescent="0.2">
      <c r="A27" s="10">
        <v>15</v>
      </c>
      <c r="B27" s="330"/>
      <c r="C27" s="125">
        <v>2.09</v>
      </c>
      <c r="D27" s="51" t="s">
        <v>451</v>
      </c>
      <c r="E27" s="121" t="s">
        <v>14</v>
      </c>
      <c r="F27" s="229">
        <v>171.74</v>
      </c>
      <c r="G27" s="63">
        <v>66978</v>
      </c>
      <c r="H27" s="63">
        <f t="shared" si="1"/>
        <v>11502802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x14ac:dyDescent="0.2">
      <c r="A28" s="10">
        <v>17</v>
      </c>
      <c r="B28" s="330"/>
      <c r="C28" s="125">
        <v>2.13</v>
      </c>
      <c r="D28" s="49" t="s">
        <v>455</v>
      </c>
      <c r="E28" s="121" t="s">
        <v>14</v>
      </c>
      <c r="F28" s="229">
        <v>168.25</v>
      </c>
      <c r="G28" s="63">
        <v>171377</v>
      </c>
      <c r="H28" s="63">
        <f t="shared" si="1"/>
        <v>28834180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ht="20.399999999999999" x14ac:dyDescent="0.2">
      <c r="A29" s="13">
        <v>19</v>
      </c>
      <c r="B29" s="330"/>
      <c r="C29" s="125">
        <v>3.0599999999999987</v>
      </c>
      <c r="D29" s="51" t="s">
        <v>457</v>
      </c>
      <c r="E29" s="121" t="s">
        <v>18</v>
      </c>
      <c r="F29" s="229">
        <v>38</v>
      </c>
      <c r="G29" s="63">
        <v>1341106</v>
      </c>
      <c r="H29" s="63">
        <f t="shared" si="1"/>
        <v>50962028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20.399999999999999" x14ac:dyDescent="0.2">
      <c r="A30" s="13">
        <v>19.100000000000001</v>
      </c>
      <c r="B30" s="330"/>
      <c r="C30" s="125">
        <v>3.0699999999999985</v>
      </c>
      <c r="D30" s="51" t="s">
        <v>458</v>
      </c>
      <c r="E30" s="121" t="s">
        <v>18</v>
      </c>
      <c r="F30" s="229">
        <v>37</v>
      </c>
      <c r="G30" s="63">
        <v>336488</v>
      </c>
      <c r="H30" s="63">
        <f t="shared" si="1"/>
        <v>12450056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x14ac:dyDescent="0.2">
      <c r="A31" s="13">
        <v>20</v>
      </c>
      <c r="B31" s="330"/>
      <c r="C31" s="125">
        <v>3.1199999999999974</v>
      </c>
      <c r="D31" s="51" t="s">
        <v>459</v>
      </c>
      <c r="E31" s="121" t="s">
        <v>14</v>
      </c>
      <c r="F31" s="229">
        <v>68.88</v>
      </c>
      <c r="G31" s="63">
        <v>2299361</v>
      </c>
      <c r="H31" s="63">
        <f t="shared" si="1"/>
        <v>158379986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x14ac:dyDescent="0.2">
      <c r="A32" s="13">
        <v>21</v>
      </c>
      <c r="B32" s="330"/>
      <c r="C32" s="125">
        <v>3.1299999999999972</v>
      </c>
      <c r="D32" s="51" t="s">
        <v>460</v>
      </c>
      <c r="E32" s="121" t="s">
        <v>18</v>
      </c>
      <c r="F32" s="229">
        <v>229.6</v>
      </c>
      <c r="G32" s="63">
        <v>46144</v>
      </c>
      <c r="H32" s="63">
        <f t="shared" si="1"/>
        <v>10594662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x14ac:dyDescent="0.2">
      <c r="A33" s="13">
        <v>22</v>
      </c>
      <c r="B33" s="330"/>
      <c r="C33" s="125">
        <v>3.139999999999997</v>
      </c>
      <c r="D33" s="51" t="s">
        <v>461</v>
      </c>
      <c r="E33" s="121" t="s">
        <v>18</v>
      </c>
      <c r="F33" s="229">
        <v>38</v>
      </c>
      <c r="G33" s="63">
        <v>2490820</v>
      </c>
      <c r="H33" s="63">
        <f t="shared" si="1"/>
        <v>94651160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ht="20.399999999999999" x14ac:dyDescent="0.2">
      <c r="A34" s="12">
        <v>501</v>
      </c>
      <c r="B34" s="330"/>
      <c r="C34" s="125">
        <v>3.19</v>
      </c>
      <c r="D34" s="51" t="s">
        <v>462</v>
      </c>
      <c r="E34" s="46" t="s">
        <v>18</v>
      </c>
      <c r="F34" s="229">
        <v>37</v>
      </c>
      <c r="G34" s="63">
        <v>606831</v>
      </c>
      <c r="H34" s="63">
        <f t="shared" si="1"/>
        <v>22452747</v>
      </c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</row>
    <row r="35" spans="1:21" x14ac:dyDescent="0.2">
      <c r="A35" s="13"/>
      <c r="B35" s="11"/>
      <c r="C35" s="130"/>
      <c r="D35" s="239" t="s">
        <v>12</v>
      </c>
      <c r="E35" s="121"/>
      <c r="F35" s="128" t="s">
        <v>11</v>
      </c>
      <c r="G35" s="240" t="s">
        <v>42</v>
      </c>
      <c r="H35" s="241">
        <f>SUM(H25:H34)</f>
        <v>401990174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x14ac:dyDescent="0.2">
      <c r="A36" s="10"/>
      <c r="B36" s="333">
        <v>4</v>
      </c>
      <c r="C36" s="110">
        <v>4</v>
      </c>
      <c r="D36" s="242" t="s">
        <v>19</v>
      </c>
      <c r="E36" s="243"/>
      <c r="F36" s="208"/>
      <c r="G36" s="79"/>
      <c r="H36" s="244" t="s">
        <v>12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x14ac:dyDescent="0.2">
      <c r="A37" s="10" t="s">
        <v>20</v>
      </c>
      <c r="B37" s="330"/>
      <c r="C37" s="125">
        <v>4.419999999999991</v>
      </c>
      <c r="D37" s="51" t="s">
        <v>463</v>
      </c>
      <c r="E37" s="121" t="s">
        <v>10</v>
      </c>
      <c r="F37" s="229">
        <v>1299.8599999999999</v>
      </c>
      <c r="G37" s="63">
        <v>8461</v>
      </c>
      <c r="H37" s="63">
        <f t="shared" ref="H37" si="2">ROUND(G37*F37,0)</f>
        <v>10998115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 x14ac:dyDescent="0.2">
      <c r="A38" s="10">
        <v>200</v>
      </c>
      <c r="B38" s="330"/>
      <c r="C38" s="125">
        <v>4.4299999999999908</v>
      </c>
      <c r="D38" s="51" t="s">
        <v>464</v>
      </c>
      <c r="E38" s="121" t="s">
        <v>10</v>
      </c>
      <c r="F38" s="229">
        <v>1299.8599999999999</v>
      </c>
      <c r="G38" s="63">
        <v>10810</v>
      </c>
      <c r="H38" s="63">
        <f>ROUND(G38*F38,0)</f>
        <v>14051487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 x14ac:dyDescent="0.2">
      <c r="A39" s="10" t="s">
        <v>21</v>
      </c>
      <c r="B39" s="330"/>
      <c r="C39" s="125">
        <v>4.4399999999999906</v>
      </c>
      <c r="D39" s="51" t="s">
        <v>465</v>
      </c>
      <c r="E39" s="121" t="s">
        <v>10</v>
      </c>
      <c r="F39" s="229">
        <v>417.06</v>
      </c>
      <c r="G39" s="63">
        <v>87951</v>
      </c>
      <c r="H39" s="63">
        <f t="shared" ref="H39:H42" si="3">ROUND(G39*F39,0)</f>
        <v>36680844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 x14ac:dyDescent="0.2">
      <c r="A40" s="10">
        <v>201</v>
      </c>
      <c r="B40" s="330"/>
      <c r="C40" s="125">
        <v>4.4499999999999904</v>
      </c>
      <c r="D40" s="51" t="s">
        <v>466</v>
      </c>
      <c r="E40" s="121" t="s">
        <v>10</v>
      </c>
      <c r="F40" s="229">
        <v>417.06</v>
      </c>
      <c r="G40" s="63">
        <v>10810</v>
      </c>
      <c r="H40" s="63">
        <f t="shared" si="3"/>
        <v>4508419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 x14ac:dyDescent="0.2">
      <c r="A41" s="10" t="s">
        <v>22</v>
      </c>
      <c r="B41" s="330"/>
      <c r="C41" s="125">
        <v>4.4599999999999902</v>
      </c>
      <c r="D41" s="51" t="s">
        <v>467</v>
      </c>
      <c r="E41" s="121" t="s">
        <v>10</v>
      </c>
      <c r="F41" s="229">
        <v>232.26999999999998</v>
      </c>
      <c r="G41" s="63">
        <v>287114</v>
      </c>
      <c r="H41" s="63">
        <f t="shared" si="3"/>
        <v>66687969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 x14ac:dyDescent="0.2">
      <c r="A42" s="10">
        <v>202</v>
      </c>
      <c r="B42" s="330"/>
      <c r="C42" s="125">
        <v>4.46999999999999</v>
      </c>
      <c r="D42" s="51" t="s">
        <v>468</v>
      </c>
      <c r="E42" s="121" t="s">
        <v>10</v>
      </c>
      <c r="F42" s="229">
        <v>232.26999999999998</v>
      </c>
      <c r="G42" s="63">
        <v>10810</v>
      </c>
      <c r="H42" s="63">
        <f t="shared" si="3"/>
        <v>2510839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x14ac:dyDescent="0.2">
      <c r="A43" s="10"/>
      <c r="B43" s="11"/>
      <c r="C43" s="245"/>
      <c r="D43" s="239" t="s">
        <v>12</v>
      </c>
      <c r="E43" s="121"/>
      <c r="F43" s="128" t="s">
        <v>11</v>
      </c>
      <c r="G43" s="240" t="s">
        <v>42</v>
      </c>
      <c r="H43" s="241">
        <f>SUM(H37:H42)</f>
        <v>135437673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x14ac:dyDescent="0.2">
      <c r="A44" s="10"/>
      <c r="B44" s="333">
        <v>5</v>
      </c>
      <c r="C44" s="110">
        <v>5</v>
      </c>
      <c r="D44" s="242" t="s">
        <v>23</v>
      </c>
      <c r="E44" s="243"/>
      <c r="F44" s="246"/>
      <c r="G44" s="244" t="s">
        <v>12</v>
      </c>
      <c r="H44" s="244" t="s">
        <v>12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1:21" x14ac:dyDescent="0.2">
      <c r="A45" s="10"/>
      <c r="B45" s="330"/>
      <c r="C45" s="125">
        <v>5.01</v>
      </c>
      <c r="D45" s="51" t="s">
        <v>469</v>
      </c>
      <c r="E45" s="121" t="s">
        <v>24</v>
      </c>
      <c r="F45" s="229">
        <v>3898.38</v>
      </c>
      <c r="G45" s="63">
        <v>38520</v>
      </c>
      <c r="H45" s="63">
        <f t="shared" ref="H45:H52" si="4">ROUND(G45*F45,0)</f>
        <v>150165598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1" x14ac:dyDescent="0.2">
      <c r="A46" s="10"/>
      <c r="B46" s="330"/>
      <c r="C46" s="125">
        <v>5.0199999999999996</v>
      </c>
      <c r="D46" s="51" t="s">
        <v>470</v>
      </c>
      <c r="E46" s="121" t="s">
        <v>15</v>
      </c>
      <c r="F46" s="229">
        <v>674.57</v>
      </c>
      <c r="G46" s="63">
        <v>15251</v>
      </c>
      <c r="H46" s="63">
        <f t="shared" si="4"/>
        <v>10287867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 x14ac:dyDescent="0.2">
      <c r="A47" s="10"/>
      <c r="B47" s="330"/>
      <c r="C47" s="125">
        <v>5.0299999999999994</v>
      </c>
      <c r="D47" s="51" t="s">
        <v>471</v>
      </c>
      <c r="E47" s="121" t="s">
        <v>15</v>
      </c>
      <c r="F47" s="229">
        <v>674.57</v>
      </c>
      <c r="G47" s="63">
        <v>82352</v>
      </c>
      <c r="H47" s="63">
        <f t="shared" si="4"/>
        <v>55552189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 x14ac:dyDescent="0.2">
      <c r="A48" s="10"/>
      <c r="B48" s="330"/>
      <c r="C48" s="125">
        <v>5.0399999999999991</v>
      </c>
      <c r="D48" s="51" t="s">
        <v>472</v>
      </c>
      <c r="E48" s="121" t="s">
        <v>14</v>
      </c>
      <c r="F48" s="229">
        <v>134.91</v>
      </c>
      <c r="G48" s="63">
        <v>1697963</v>
      </c>
      <c r="H48" s="63">
        <f t="shared" si="4"/>
        <v>229072188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1" x14ac:dyDescent="0.2">
      <c r="A49" s="10">
        <v>34</v>
      </c>
      <c r="B49" s="330"/>
      <c r="C49" s="125">
        <v>5.0499999999999989</v>
      </c>
      <c r="D49" s="51" t="s">
        <v>473</v>
      </c>
      <c r="E49" s="121" t="s">
        <v>10</v>
      </c>
      <c r="F49" s="229">
        <v>3898.38</v>
      </c>
      <c r="G49" s="63">
        <v>47514</v>
      </c>
      <c r="H49" s="63">
        <f t="shared" si="4"/>
        <v>185227627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1" x14ac:dyDescent="0.2">
      <c r="A50" s="10">
        <v>35</v>
      </c>
      <c r="B50" s="330"/>
      <c r="C50" s="125">
        <v>5.0599999999999987</v>
      </c>
      <c r="D50" s="51" t="s">
        <v>474</v>
      </c>
      <c r="E50" s="121" t="s">
        <v>15</v>
      </c>
      <c r="F50" s="229">
        <v>1644.46</v>
      </c>
      <c r="G50" s="63">
        <v>45598</v>
      </c>
      <c r="H50" s="63">
        <f t="shared" si="4"/>
        <v>74984087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ht="30.6" x14ac:dyDescent="0.2">
      <c r="A51" s="10">
        <v>36</v>
      </c>
      <c r="B51" s="330"/>
      <c r="C51" s="125">
        <v>5.0699999999999985</v>
      </c>
      <c r="D51" s="51" t="s">
        <v>475</v>
      </c>
      <c r="E51" s="121" t="s">
        <v>15</v>
      </c>
      <c r="F51" s="229">
        <v>1644.46</v>
      </c>
      <c r="G51" s="63">
        <v>355133</v>
      </c>
      <c r="H51" s="63">
        <f t="shared" si="4"/>
        <v>584002013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1" x14ac:dyDescent="0.2">
      <c r="A52" s="10"/>
      <c r="B52" s="8"/>
      <c r="C52" s="125">
        <v>2.13</v>
      </c>
      <c r="D52" s="49" t="s">
        <v>455</v>
      </c>
      <c r="E52" s="121" t="s">
        <v>14</v>
      </c>
      <c r="F52" s="229">
        <v>430.07750000000004</v>
      </c>
      <c r="G52" s="63">
        <v>171377</v>
      </c>
      <c r="H52" s="63">
        <f t="shared" si="4"/>
        <v>73705392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x14ac:dyDescent="0.2">
      <c r="A53" s="10"/>
      <c r="B53" s="11"/>
      <c r="C53" s="245"/>
      <c r="D53" s="239" t="s">
        <v>12</v>
      </c>
      <c r="E53" s="121"/>
      <c r="F53" s="128" t="s">
        <v>11</v>
      </c>
      <c r="G53" s="240" t="s">
        <v>42</v>
      </c>
      <c r="H53" s="241">
        <f>SUM(H45:H52)</f>
        <v>1362996961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1:21" x14ac:dyDescent="0.2">
      <c r="A54" s="10"/>
      <c r="B54" s="333">
        <v>7</v>
      </c>
      <c r="C54" s="110">
        <v>7</v>
      </c>
      <c r="D54" s="236" t="s">
        <v>25</v>
      </c>
      <c r="E54" s="237"/>
      <c r="F54" s="238"/>
      <c r="G54" s="238"/>
      <c r="H54" s="244" t="s">
        <v>12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1:21" x14ac:dyDescent="0.2">
      <c r="A55" s="10"/>
      <c r="B55" s="330"/>
      <c r="C55" s="130">
        <v>1.01</v>
      </c>
      <c r="D55" s="51" t="s">
        <v>400</v>
      </c>
      <c r="E55" s="46" t="s">
        <v>10</v>
      </c>
      <c r="F55" s="229">
        <v>1554</v>
      </c>
      <c r="G55" s="63">
        <v>16905</v>
      </c>
      <c r="H55" s="63">
        <f t="shared" ref="H55:H75" si="5">ROUND(G55*F55,0)</f>
        <v>26270370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1:21" ht="20.399999999999999" x14ac:dyDescent="0.2">
      <c r="A56" s="10"/>
      <c r="B56" s="330"/>
      <c r="C56" s="130">
        <v>2.0099999999999998</v>
      </c>
      <c r="D56" s="51" t="s">
        <v>444</v>
      </c>
      <c r="E56" s="121" t="s">
        <v>14</v>
      </c>
      <c r="F56" s="229">
        <v>2331</v>
      </c>
      <c r="G56" s="63">
        <v>95186</v>
      </c>
      <c r="H56" s="63">
        <f t="shared" si="5"/>
        <v>221878566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1:21" ht="20.399999999999999" x14ac:dyDescent="0.2">
      <c r="A57" s="10"/>
      <c r="B57" s="330"/>
      <c r="C57" s="130">
        <v>2.08</v>
      </c>
      <c r="D57" s="51" t="s">
        <v>450</v>
      </c>
      <c r="E57" s="121" t="s">
        <v>14</v>
      </c>
      <c r="F57" s="229">
        <v>161.09</v>
      </c>
      <c r="G57" s="63">
        <v>207931</v>
      </c>
      <c r="H57" s="63">
        <f t="shared" si="5"/>
        <v>33495605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1:21" ht="20.399999999999999" x14ac:dyDescent="0.2">
      <c r="A58" s="10"/>
      <c r="B58" s="330"/>
      <c r="C58" s="130">
        <v>2.09</v>
      </c>
      <c r="D58" s="51" t="s">
        <v>451</v>
      </c>
      <c r="E58" s="121" t="s">
        <v>14</v>
      </c>
      <c r="F58" s="229">
        <v>1592.85</v>
      </c>
      <c r="G58" s="63">
        <v>66978</v>
      </c>
      <c r="H58" s="63">
        <f t="shared" si="5"/>
        <v>106685907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1:21" ht="20.399999999999999" x14ac:dyDescent="0.2">
      <c r="A59" s="10"/>
      <c r="B59" s="330"/>
      <c r="C59" s="130">
        <v>2.1</v>
      </c>
      <c r="D59" s="51" t="s">
        <v>452</v>
      </c>
      <c r="E59" s="121" t="s">
        <v>14</v>
      </c>
      <c r="F59" s="229">
        <v>161.09</v>
      </c>
      <c r="G59" s="63">
        <v>261941</v>
      </c>
      <c r="H59" s="63">
        <f t="shared" si="5"/>
        <v>42196076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1:21" ht="20.399999999999999" x14ac:dyDescent="0.2">
      <c r="A60" s="10"/>
      <c r="B60" s="330"/>
      <c r="C60" s="130">
        <v>2.12</v>
      </c>
      <c r="D60" s="51" t="s">
        <v>454</v>
      </c>
      <c r="E60" s="121" t="s">
        <v>14</v>
      </c>
      <c r="F60" s="229">
        <v>233.1</v>
      </c>
      <c r="G60" s="63">
        <v>328020</v>
      </c>
      <c r="H60" s="63">
        <f t="shared" si="5"/>
        <v>76461462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1:21" ht="20.399999999999999" x14ac:dyDescent="0.2">
      <c r="A61" s="10"/>
      <c r="B61" s="330"/>
      <c r="C61" s="125">
        <v>2.14</v>
      </c>
      <c r="D61" s="49" t="s">
        <v>456</v>
      </c>
      <c r="E61" s="121" t="s">
        <v>179</v>
      </c>
      <c r="F61" s="229">
        <v>155.40000000000003</v>
      </c>
      <c r="G61" s="63">
        <v>320437</v>
      </c>
      <c r="H61" s="63">
        <f t="shared" si="5"/>
        <v>49795910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1:21" x14ac:dyDescent="0.2">
      <c r="A62" s="10"/>
      <c r="B62" s="330"/>
      <c r="C62" s="130">
        <v>2.13</v>
      </c>
      <c r="D62" s="51" t="s">
        <v>455</v>
      </c>
      <c r="E62" s="121" t="s">
        <v>14</v>
      </c>
      <c r="F62" s="229">
        <v>868.9</v>
      </c>
      <c r="G62" s="63">
        <v>171377</v>
      </c>
      <c r="H62" s="63">
        <f t="shared" si="5"/>
        <v>148909475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1:21" x14ac:dyDescent="0.2">
      <c r="A63" s="10"/>
      <c r="B63" s="330"/>
      <c r="C63" s="130">
        <v>7.16</v>
      </c>
      <c r="D63" s="247" t="s">
        <v>476</v>
      </c>
      <c r="E63" s="121" t="s">
        <v>15</v>
      </c>
      <c r="F63" s="229">
        <v>17.799999999999997</v>
      </c>
      <c r="G63" s="63">
        <v>100516</v>
      </c>
      <c r="H63" s="63">
        <f t="shared" si="5"/>
        <v>1789185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1:21" x14ac:dyDescent="0.2">
      <c r="A64" s="10"/>
      <c r="B64" s="330"/>
      <c r="C64" s="130">
        <v>7.17</v>
      </c>
      <c r="D64" s="51" t="s">
        <v>26</v>
      </c>
      <c r="E64" s="121" t="s">
        <v>15</v>
      </c>
      <c r="F64" s="229">
        <v>90.7</v>
      </c>
      <c r="G64" s="63">
        <v>174001</v>
      </c>
      <c r="H64" s="63">
        <f t="shared" si="5"/>
        <v>15781891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1:21" x14ac:dyDescent="0.2">
      <c r="A65" s="10"/>
      <c r="B65" s="330"/>
      <c r="C65" s="130">
        <v>7.18</v>
      </c>
      <c r="D65" s="51" t="s">
        <v>27</v>
      </c>
      <c r="E65" s="121" t="s">
        <v>10</v>
      </c>
      <c r="F65" s="229">
        <v>116.6</v>
      </c>
      <c r="G65" s="63">
        <v>81069</v>
      </c>
      <c r="H65" s="63">
        <f t="shared" si="5"/>
        <v>9452645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1:21" x14ac:dyDescent="0.2">
      <c r="A66" s="10"/>
      <c r="B66" s="330"/>
      <c r="C66" s="130">
        <v>7.19</v>
      </c>
      <c r="D66" s="247" t="s">
        <v>477</v>
      </c>
      <c r="E66" s="121" t="s">
        <v>18</v>
      </c>
      <c r="F66" s="229">
        <v>68</v>
      </c>
      <c r="G66" s="63">
        <v>348720</v>
      </c>
      <c r="H66" s="63">
        <f t="shared" si="5"/>
        <v>23712960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1:21" x14ac:dyDescent="0.2">
      <c r="A67" s="10"/>
      <c r="B67" s="330"/>
      <c r="C67" s="130">
        <v>7.2</v>
      </c>
      <c r="D67" s="247" t="s">
        <v>478</v>
      </c>
      <c r="E67" s="121" t="s">
        <v>18</v>
      </c>
      <c r="F67" s="229">
        <v>42</v>
      </c>
      <c r="G67" s="63">
        <v>348720</v>
      </c>
      <c r="H67" s="63">
        <f t="shared" si="5"/>
        <v>14646240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1:21" x14ac:dyDescent="0.2">
      <c r="A68" s="10"/>
      <c r="B68" s="330"/>
      <c r="C68" s="130">
        <v>7.21</v>
      </c>
      <c r="D68" s="247" t="s">
        <v>479</v>
      </c>
      <c r="E68" s="121" t="s">
        <v>18</v>
      </c>
      <c r="F68" s="229">
        <v>96</v>
      </c>
      <c r="G68" s="63">
        <v>781541</v>
      </c>
      <c r="H68" s="63">
        <f t="shared" si="5"/>
        <v>75027936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1:21" x14ac:dyDescent="0.2">
      <c r="A69" s="10"/>
      <c r="B69" s="330"/>
      <c r="C69" s="130">
        <v>7.22</v>
      </c>
      <c r="D69" s="247" t="s">
        <v>480</v>
      </c>
      <c r="E69" s="121" t="s">
        <v>18</v>
      </c>
      <c r="F69" s="229">
        <v>42</v>
      </c>
      <c r="G69" s="63">
        <v>799606</v>
      </c>
      <c r="H69" s="63">
        <f t="shared" si="5"/>
        <v>33583452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1:21" x14ac:dyDescent="0.2">
      <c r="A70" s="10"/>
      <c r="B70" s="330"/>
      <c r="C70" s="130">
        <v>7.23</v>
      </c>
      <c r="D70" s="247" t="s">
        <v>481</v>
      </c>
      <c r="E70" s="121" t="s">
        <v>18</v>
      </c>
      <c r="F70" s="229">
        <v>8</v>
      </c>
      <c r="G70" s="63">
        <v>513104</v>
      </c>
      <c r="H70" s="63">
        <f t="shared" si="5"/>
        <v>4104832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1:21" x14ac:dyDescent="0.2">
      <c r="A71" s="10"/>
      <c r="B71" s="330"/>
      <c r="C71" s="130">
        <v>7.24</v>
      </c>
      <c r="D71" s="247" t="s">
        <v>482</v>
      </c>
      <c r="E71" s="121" t="s">
        <v>18</v>
      </c>
      <c r="F71" s="229">
        <v>4</v>
      </c>
      <c r="G71" s="63">
        <v>803584</v>
      </c>
      <c r="H71" s="63">
        <f t="shared" si="5"/>
        <v>3214336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1:21" x14ac:dyDescent="0.2">
      <c r="A72" s="10"/>
      <c r="B72" s="330"/>
      <c r="C72" s="130">
        <v>7.25</v>
      </c>
      <c r="D72" s="247" t="s">
        <v>483</v>
      </c>
      <c r="E72" s="121" t="s">
        <v>18</v>
      </c>
      <c r="F72" s="229">
        <v>260</v>
      </c>
      <c r="G72" s="63">
        <v>362454</v>
      </c>
      <c r="H72" s="63">
        <f t="shared" si="5"/>
        <v>94238040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1:21" ht="30.6" x14ac:dyDescent="0.2">
      <c r="A73" s="10"/>
      <c r="B73" s="330"/>
      <c r="C73" s="130">
        <v>7.26</v>
      </c>
      <c r="D73" s="247" t="s">
        <v>484</v>
      </c>
      <c r="E73" s="121" t="s">
        <v>18</v>
      </c>
      <c r="F73" s="229">
        <v>260</v>
      </c>
      <c r="G73" s="63">
        <v>774988</v>
      </c>
      <c r="H73" s="63">
        <f t="shared" si="5"/>
        <v>201496880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spans="1:21" x14ac:dyDescent="0.2">
      <c r="A74" s="10"/>
      <c r="B74" s="330"/>
      <c r="C74" s="130">
        <v>4.42</v>
      </c>
      <c r="D74" s="247" t="s">
        <v>485</v>
      </c>
      <c r="E74" s="121" t="s">
        <v>10</v>
      </c>
      <c r="F74" s="229">
        <v>1554</v>
      </c>
      <c r="G74" s="63">
        <v>63535</v>
      </c>
      <c r="H74" s="63">
        <f t="shared" si="5"/>
        <v>98733390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1:21" x14ac:dyDescent="0.2">
      <c r="A75" s="10"/>
      <c r="B75" s="330"/>
      <c r="C75" s="130">
        <v>4.43</v>
      </c>
      <c r="D75" s="247" t="s">
        <v>486</v>
      </c>
      <c r="E75" s="121" t="s">
        <v>10</v>
      </c>
      <c r="F75" s="229">
        <v>1554</v>
      </c>
      <c r="G75" s="63">
        <v>10052</v>
      </c>
      <c r="H75" s="63">
        <f t="shared" si="5"/>
        <v>15620808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1" x14ac:dyDescent="0.2">
      <c r="A76" s="10"/>
      <c r="B76" s="11"/>
      <c r="C76" s="245"/>
      <c r="D76" s="239"/>
      <c r="E76" s="121"/>
      <c r="F76" s="128" t="s">
        <v>11</v>
      </c>
      <c r="G76" s="240" t="s">
        <v>42</v>
      </c>
      <c r="H76" s="241">
        <f>ROUND(SUM(H55:H75),0)</f>
        <v>1297095966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1:21" ht="21.6" customHeight="1" x14ac:dyDescent="0.2">
      <c r="A77" s="331" t="s">
        <v>28</v>
      </c>
      <c r="B77" s="332"/>
      <c r="C77" s="332"/>
      <c r="D77" s="332"/>
      <c r="E77" s="332"/>
      <c r="F77" s="332"/>
      <c r="G77" s="332"/>
      <c r="H77" s="82">
        <f>ROUND(H8+H23+H35+H43+H53+H76,0)</f>
        <v>5008660238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  <row r="78" spans="1:21" x14ac:dyDescent="0.2">
      <c r="A78" s="10"/>
      <c r="B78" s="265"/>
      <c r="C78" s="330"/>
      <c r="D78" s="330"/>
      <c r="E78" s="330"/>
      <c r="F78" s="330"/>
      <c r="G78" s="248"/>
      <c r="H78" s="249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1:21" ht="22.2" customHeight="1" x14ac:dyDescent="0.2">
      <c r="A79" s="3"/>
      <c r="B79" s="334" t="s">
        <v>29</v>
      </c>
      <c r="C79" s="335"/>
      <c r="D79" s="335"/>
      <c r="E79" s="335"/>
      <c r="F79" s="335"/>
      <c r="G79" s="335"/>
      <c r="H79" s="33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1:21" ht="22.2" customHeight="1" x14ac:dyDescent="0.2">
      <c r="A80" s="3"/>
      <c r="B80" s="9" t="s">
        <v>2</v>
      </c>
      <c r="C80" s="65" t="s">
        <v>3</v>
      </c>
      <c r="D80" s="65" t="s">
        <v>4</v>
      </c>
      <c r="E80" s="65" t="s">
        <v>5</v>
      </c>
      <c r="F80" s="65" t="s">
        <v>6</v>
      </c>
      <c r="G80" s="235" t="s">
        <v>7</v>
      </c>
      <c r="H80" s="235" t="s">
        <v>8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1:21" x14ac:dyDescent="0.2">
      <c r="A81" s="10"/>
      <c r="B81" s="329">
        <v>1</v>
      </c>
      <c r="C81" s="208">
        <v>1</v>
      </c>
      <c r="D81" s="236" t="s">
        <v>9</v>
      </c>
      <c r="E81" s="237"/>
      <c r="F81" s="238"/>
      <c r="G81" s="238"/>
      <c r="H81" s="238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1:21" x14ac:dyDescent="0.2">
      <c r="A82" s="10">
        <v>1</v>
      </c>
      <c r="B82" s="330"/>
      <c r="C82" s="130">
        <v>1.01</v>
      </c>
      <c r="D82" s="51" t="s">
        <v>400</v>
      </c>
      <c r="E82" s="121" t="s">
        <v>10</v>
      </c>
      <c r="F82" s="229">
        <v>2156.5100000000002</v>
      </c>
      <c r="G82" s="63">
        <v>16905</v>
      </c>
      <c r="H82" s="63">
        <f>+ROUND(G82*F82,0)</f>
        <v>36455802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1:21" x14ac:dyDescent="0.2">
      <c r="A83" s="10"/>
      <c r="B83" s="11"/>
      <c r="C83" s="130"/>
      <c r="D83" s="239" t="s">
        <v>12</v>
      </c>
      <c r="E83" s="121"/>
      <c r="F83" s="250" t="s">
        <v>11</v>
      </c>
      <c r="G83" s="240" t="s">
        <v>42</v>
      </c>
      <c r="H83" s="241">
        <f>+SUM(H82)</f>
        <v>36455802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1:21" x14ac:dyDescent="0.2">
      <c r="A84" s="10"/>
      <c r="B84" s="333">
        <v>2</v>
      </c>
      <c r="C84" s="208">
        <v>2</v>
      </c>
      <c r="D84" s="236" t="s">
        <v>13</v>
      </c>
      <c r="E84" s="237"/>
      <c r="F84" s="238"/>
      <c r="G84" s="238"/>
      <c r="H84" s="238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 ht="20.399999999999999" x14ac:dyDescent="0.2">
      <c r="A85" s="10">
        <v>6</v>
      </c>
      <c r="B85" s="330"/>
      <c r="C85" s="125">
        <v>2.0099999999999998</v>
      </c>
      <c r="D85" s="51" t="s">
        <v>444</v>
      </c>
      <c r="E85" s="121" t="s">
        <v>14</v>
      </c>
      <c r="F85" s="229">
        <v>1763.81</v>
      </c>
      <c r="G85" s="63">
        <v>95186</v>
      </c>
      <c r="H85" s="63">
        <f t="shared" ref="H85:H96" si="6">+ROUND(G85*F85,0)</f>
        <v>167890019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1:21" ht="20.399999999999999" x14ac:dyDescent="0.2">
      <c r="A86" s="10">
        <v>8</v>
      </c>
      <c r="B86" s="330"/>
      <c r="C86" s="125">
        <v>2.0299999999999994</v>
      </c>
      <c r="D86" s="49" t="s">
        <v>445</v>
      </c>
      <c r="E86" s="121" t="s">
        <v>14</v>
      </c>
      <c r="F86" s="229">
        <v>8231.11</v>
      </c>
      <c r="G86" s="63">
        <v>16736</v>
      </c>
      <c r="H86" s="63">
        <f t="shared" si="6"/>
        <v>137755857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 x14ac:dyDescent="0.2">
      <c r="A87" s="10">
        <v>9</v>
      </c>
      <c r="B87" s="330"/>
      <c r="C87" s="125">
        <v>2.0399999999999991</v>
      </c>
      <c r="D87" s="51" t="s">
        <v>446</v>
      </c>
      <c r="E87" s="121" t="s">
        <v>14</v>
      </c>
      <c r="F87" s="229">
        <v>1763.81</v>
      </c>
      <c r="G87" s="63">
        <v>166855</v>
      </c>
      <c r="H87" s="63">
        <f t="shared" si="6"/>
        <v>294300518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1:21" x14ac:dyDescent="0.2">
      <c r="A88" s="10">
        <v>10</v>
      </c>
      <c r="B88" s="330"/>
      <c r="C88" s="125">
        <v>2.0499999999999989</v>
      </c>
      <c r="D88" s="51" t="s">
        <v>447</v>
      </c>
      <c r="E88" s="121" t="s">
        <v>15</v>
      </c>
      <c r="F88" s="229">
        <v>1115.77</v>
      </c>
      <c r="G88" s="63">
        <v>50472</v>
      </c>
      <c r="H88" s="63">
        <f t="shared" si="6"/>
        <v>56315143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1:21" x14ac:dyDescent="0.2">
      <c r="A89" s="10">
        <v>11</v>
      </c>
      <c r="B89" s="330"/>
      <c r="C89" s="125">
        <v>2.0599999999999987</v>
      </c>
      <c r="D89" s="51" t="s">
        <v>448</v>
      </c>
      <c r="E89" s="121" t="s">
        <v>15</v>
      </c>
      <c r="F89" s="229">
        <v>711.18000000000006</v>
      </c>
      <c r="G89" s="63">
        <v>92355</v>
      </c>
      <c r="H89" s="63">
        <f t="shared" si="6"/>
        <v>65681029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21" x14ac:dyDescent="0.2">
      <c r="A90" s="10">
        <v>12</v>
      </c>
      <c r="B90" s="330"/>
      <c r="C90" s="125">
        <v>2.0699999999999985</v>
      </c>
      <c r="D90" s="51" t="s">
        <v>449</v>
      </c>
      <c r="E90" s="121" t="s">
        <v>15</v>
      </c>
      <c r="F90" s="229">
        <v>329.56</v>
      </c>
      <c r="G90" s="63">
        <v>189129</v>
      </c>
      <c r="H90" s="63">
        <f t="shared" si="6"/>
        <v>62329353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21" ht="20.399999999999999" x14ac:dyDescent="0.2">
      <c r="A91" s="10">
        <v>14</v>
      </c>
      <c r="B91" s="330"/>
      <c r="C91" s="125">
        <v>2.0799999999999983</v>
      </c>
      <c r="D91" s="49" t="s">
        <v>450</v>
      </c>
      <c r="E91" s="121" t="s">
        <v>14</v>
      </c>
      <c r="F91" s="229">
        <v>549.9799999999999</v>
      </c>
      <c r="G91" s="63">
        <v>207931</v>
      </c>
      <c r="H91" s="63">
        <f t="shared" si="6"/>
        <v>114357891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21" ht="20.399999999999999" x14ac:dyDescent="0.2">
      <c r="A92" s="10">
        <v>15</v>
      </c>
      <c r="B92" s="330"/>
      <c r="C92" s="125">
        <v>2.0899999999999981</v>
      </c>
      <c r="D92" s="51" t="s">
        <v>451</v>
      </c>
      <c r="E92" s="121" t="s">
        <v>14</v>
      </c>
      <c r="F92" s="229">
        <v>3407.82</v>
      </c>
      <c r="G92" s="63">
        <v>66978</v>
      </c>
      <c r="H92" s="63">
        <f t="shared" si="6"/>
        <v>228248968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21" ht="20.399999999999999" x14ac:dyDescent="0.2">
      <c r="A93" s="10" t="s">
        <v>16</v>
      </c>
      <c r="B93" s="330"/>
      <c r="C93" s="125">
        <v>2.0999999999999979</v>
      </c>
      <c r="D93" s="49" t="s">
        <v>452</v>
      </c>
      <c r="E93" s="121" t="s">
        <v>14</v>
      </c>
      <c r="F93" s="229">
        <v>4437.5299999999979</v>
      </c>
      <c r="G93" s="63">
        <v>261941</v>
      </c>
      <c r="H93" s="63">
        <f t="shared" si="6"/>
        <v>1162371046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21" ht="20.399999999999999" x14ac:dyDescent="0.2">
      <c r="A94" s="10">
        <v>16</v>
      </c>
      <c r="B94" s="330"/>
      <c r="C94" s="125">
        <v>2.1199999999999974</v>
      </c>
      <c r="D94" s="49" t="s">
        <v>454</v>
      </c>
      <c r="E94" s="121" t="s">
        <v>14</v>
      </c>
      <c r="F94" s="229">
        <v>872.64</v>
      </c>
      <c r="G94" s="63">
        <v>328020</v>
      </c>
      <c r="H94" s="63">
        <f t="shared" si="6"/>
        <v>286243373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21" x14ac:dyDescent="0.2">
      <c r="A95" s="10">
        <v>17</v>
      </c>
      <c r="B95" s="330"/>
      <c r="C95" s="125">
        <v>2.1299999999999972</v>
      </c>
      <c r="D95" s="49" t="s">
        <v>455</v>
      </c>
      <c r="E95" s="121" t="s">
        <v>14</v>
      </c>
      <c r="F95" s="229">
        <v>8350.92</v>
      </c>
      <c r="G95" s="63">
        <v>171377</v>
      </c>
      <c r="H95" s="63">
        <f t="shared" si="6"/>
        <v>1431155617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21" ht="20.399999999999999" x14ac:dyDescent="0.2">
      <c r="A96" s="10"/>
      <c r="B96" s="9"/>
      <c r="C96" s="125">
        <v>2.14</v>
      </c>
      <c r="D96" s="49" t="s">
        <v>456</v>
      </c>
      <c r="E96" s="121" t="s">
        <v>179</v>
      </c>
      <c r="F96" s="229">
        <v>872.64</v>
      </c>
      <c r="G96" s="63">
        <v>320437</v>
      </c>
      <c r="H96" s="63">
        <f t="shared" si="6"/>
        <v>279626144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spans="1:21" x14ac:dyDescent="0.2">
      <c r="A97" s="10"/>
      <c r="B97" s="11"/>
      <c r="C97" s="130"/>
      <c r="D97" s="239" t="s">
        <v>12</v>
      </c>
      <c r="E97" s="121"/>
      <c r="F97" s="250" t="s">
        <v>11</v>
      </c>
      <c r="G97" s="240" t="s">
        <v>42</v>
      </c>
      <c r="H97" s="241">
        <f>+SUM(H85:H96)</f>
        <v>4286274958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1:21" x14ac:dyDescent="0.2">
      <c r="A98" s="10"/>
      <c r="B98" s="333">
        <v>3</v>
      </c>
      <c r="C98" s="208">
        <v>3</v>
      </c>
      <c r="D98" s="236" t="s">
        <v>17</v>
      </c>
      <c r="E98" s="237"/>
      <c r="F98" s="238"/>
      <c r="G98" s="238"/>
      <c r="H98" s="238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spans="1:21" ht="20.399999999999999" x14ac:dyDescent="0.2">
      <c r="A99" s="10">
        <v>6</v>
      </c>
      <c r="B99" s="330"/>
      <c r="C99" s="125">
        <v>2.0099999999999998</v>
      </c>
      <c r="D99" s="51" t="s">
        <v>444</v>
      </c>
      <c r="E99" s="121" t="s">
        <v>14</v>
      </c>
      <c r="F99" s="229">
        <v>75.88</v>
      </c>
      <c r="G99" s="63">
        <v>95186</v>
      </c>
      <c r="H99" s="63">
        <f t="shared" ref="H99:H112" si="7">+ROUND(G99*F99,0)</f>
        <v>7222714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</row>
    <row r="100" spans="1:21" ht="20.399999999999999" x14ac:dyDescent="0.2">
      <c r="A100" s="10">
        <v>8</v>
      </c>
      <c r="B100" s="330"/>
      <c r="C100" s="125">
        <v>2.0299999999999998</v>
      </c>
      <c r="D100" s="51" t="s">
        <v>445</v>
      </c>
      <c r="E100" s="121" t="s">
        <v>14</v>
      </c>
      <c r="F100" s="229">
        <v>92.74</v>
      </c>
      <c r="G100" s="63">
        <v>16736</v>
      </c>
      <c r="H100" s="63">
        <f t="shared" si="7"/>
        <v>1552097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</row>
    <row r="101" spans="1:21" ht="30.6" customHeight="1" x14ac:dyDescent="0.2">
      <c r="A101" s="10">
        <v>15</v>
      </c>
      <c r="B101" s="330"/>
      <c r="C101" s="125">
        <v>2.09</v>
      </c>
      <c r="D101" s="51" t="s">
        <v>451</v>
      </c>
      <c r="E101" s="121" t="s">
        <v>14</v>
      </c>
      <c r="F101" s="229">
        <v>96.9</v>
      </c>
      <c r="G101" s="63">
        <v>66978</v>
      </c>
      <c r="H101" s="63">
        <f t="shared" si="7"/>
        <v>6490168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</row>
    <row r="102" spans="1:21" x14ac:dyDescent="0.2">
      <c r="A102" s="10">
        <v>17</v>
      </c>
      <c r="B102" s="330"/>
      <c r="C102" s="125">
        <v>2.13</v>
      </c>
      <c r="D102" s="49" t="s">
        <v>455</v>
      </c>
      <c r="E102" s="121" t="s">
        <v>14</v>
      </c>
      <c r="F102" s="229">
        <v>71.72</v>
      </c>
      <c r="G102" s="63">
        <v>171377</v>
      </c>
      <c r="H102" s="63">
        <f t="shared" si="7"/>
        <v>12291158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</row>
    <row r="103" spans="1:21" ht="20.399999999999999" x14ac:dyDescent="0.2">
      <c r="A103" s="13">
        <v>19</v>
      </c>
      <c r="B103" s="330"/>
      <c r="C103" s="125">
        <v>3.0599999999999987</v>
      </c>
      <c r="D103" s="51" t="s">
        <v>457</v>
      </c>
      <c r="E103" s="121" t="s">
        <v>18</v>
      </c>
      <c r="F103" s="229">
        <v>15</v>
      </c>
      <c r="G103" s="63">
        <v>1341106</v>
      </c>
      <c r="H103" s="63">
        <f t="shared" si="7"/>
        <v>20116590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</row>
    <row r="104" spans="1:21" ht="20.399999999999999" x14ac:dyDescent="0.2">
      <c r="A104" s="13">
        <v>19.2</v>
      </c>
      <c r="B104" s="330"/>
      <c r="C104" s="125">
        <v>3.0799999999999983</v>
      </c>
      <c r="D104" s="51" t="s">
        <v>487</v>
      </c>
      <c r="E104" s="121" t="s">
        <v>18</v>
      </c>
      <c r="F104" s="229">
        <v>2</v>
      </c>
      <c r="G104" s="63">
        <v>516232</v>
      </c>
      <c r="H104" s="63">
        <f t="shared" si="7"/>
        <v>1032464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</row>
    <row r="105" spans="1:21" ht="20.399999999999999" x14ac:dyDescent="0.2">
      <c r="A105" s="13">
        <v>19.3</v>
      </c>
      <c r="B105" s="330"/>
      <c r="C105" s="125">
        <v>3.0899999999999981</v>
      </c>
      <c r="D105" s="51" t="s">
        <v>488</v>
      </c>
      <c r="E105" s="121" t="s">
        <v>18</v>
      </c>
      <c r="F105" s="229">
        <v>3</v>
      </c>
      <c r="G105" s="63">
        <v>736147</v>
      </c>
      <c r="H105" s="63">
        <f t="shared" si="7"/>
        <v>2208441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</row>
    <row r="106" spans="1:21" ht="20.399999999999999" x14ac:dyDescent="0.2">
      <c r="A106" s="13">
        <v>19.399999999999999</v>
      </c>
      <c r="B106" s="330"/>
      <c r="C106" s="125">
        <v>3.0999999999999979</v>
      </c>
      <c r="D106" s="51" t="s">
        <v>489</v>
      </c>
      <c r="E106" s="121" t="s">
        <v>18</v>
      </c>
      <c r="F106" s="229">
        <v>1</v>
      </c>
      <c r="G106" s="63">
        <v>969575</v>
      </c>
      <c r="H106" s="63">
        <f t="shared" si="7"/>
        <v>969575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</row>
    <row r="107" spans="1:21" ht="20.399999999999999" x14ac:dyDescent="0.2">
      <c r="A107" s="13">
        <v>19.5</v>
      </c>
      <c r="B107" s="330"/>
      <c r="C107" s="125">
        <v>3.1099999999999977</v>
      </c>
      <c r="D107" s="51" t="s">
        <v>490</v>
      </c>
      <c r="E107" s="121" t="s">
        <v>18</v>
      </c>
      <c r="F107" s="229">
        <v>8</v>
      </c>
      <c r="G107" s="63">
        <v>1266506</v>
      </c>
      <c r="H107" s="63">
        <f t="shared" si="7"/>
        <v>10132048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8" spans="1:21" x14ac:dyDescent="0.2">
      <c r="A108" s="13">
        <v>20</v>
      </c>
      <c r="B108" s="330"/>
      <c r="C108" s="125">
        <v>3.1199999999999974</v>
      </c>
      <c r="D108" s="51" t="s">
        <v>459</v>
      </c>
      <c r="E108" s="121" t="s">
        <v>10</v>
      </c>
      <c r="F108" s="229">
        <v>35.69</v>
      </c>
      <c r="G108" s="63">
        <v>2299361</v>
      </c>
      <c r="H108" s="63">
        <f t="shared" si="7"/>
        <v>82064194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</row>
    <row r="109" spans="1:21" x14ac:dyDescent="0.2">
      <c r="A109" s="13">
        <v>21</v>
      </c>
      <c r="B109" s="330"/>
      <c r="C109" s="125">
        <v>3.1299999999999972</v>
      </c>
      <c r="D109" s="51" t="s">
        <v>460</v>
      </c>
      <c r="E109" s="121" t="s">
        <v>18</v>
      </c>
      <c r="F109" s="229">
        <v>118.97</v>
      </c>
      <c r="G109" s="63">
        <v>46144</v>
      </c>
      <c r="H109" s="63">
        <f t="shared" si="7"/>
        <v>5489752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</row>
    <row r="110" spans="1:21" ht="20.399999999999999" x14ac:dyDescent="0.2">
      <c r="A110" s="13">
        <v>22</v>
      </c>
      <c r="B110" s="330"/>
      <c r="C110" s="125">
        <v>3.19</v>
      </c>
      <c r="D110" s="51" t="s">
        <v>462</v>
      </c>
      <c r="E110" s="121" t="s">
        <v>18</v>
      </c>
      <c r="F110" s="229">
        <v>15</v>
      </c>
      <c r="G110" s="63">
        <v>831591</v>
      </c>
      <c r="H110" s="63">
        <f t="shared" si="7"/>
        <v>12473865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</row>
    <row r="111" spans="1:21" ht="20.399999999999999" x14ac:dyDescent="0.2">
      <c r="A111" s="13"/>
      <c r="B111" s="330"/>
      <c r="C111" s="125">
        <v>4.4000000000000004</v>
      </c>
      <c r="D111" s="51" t="s">
        <v>491</v>
      </c>
      <c r="E111" s="121" t="s">
        <v>10</v>
      </c>
      <c r="F111" s="229">
        <v>60</v>
      </c>
      <c r="G111" s="63">
        <v>3831622</v>
      </c>
      <c r="H111" s="63">
        <f t="shared" si="7"/>
        <v>229897320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</row>
    <row r="112" spans="1:21" ht="20.399999999999999" x14ac:dyDescent="0.2">
      <c r="A112" s="13"/>
      <c r="B112" s="330"/>
      <c r="C112" s="125">
        <v>4.41</v>
      </c>
      <c r="D112" s="51" t="s">
        <v>492</v>
      </c>
      <c r="E112" s="121" t="s">
        <v>10</v>
      </c>
      <c r="F112" s="229">
        <v>60</v>
      </c>
      <c r="G112" s="63">
        <v>56104</v>
      </c>
      <c r="H112" s="63">
        <f t="shared" si="7"/>
        <v>3366240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</row>
    <row r="113" spans="1:21" x14ac:dyDescent="0.2">
      <c r="A113" s="13"/>
      <c r="B113" s="11"/>
      <c r="C113" s="130"/>
      <c r="D113" s="239" t="s">
        <v>12</v>
      </c>
      <c r="E113" s="121"/>
      <c r="F113" s="250" t="s">
        <v>11</v>
      </c>
      <c r="G113" s="240" t="s">
        <v>42</v>
      </c>
      <c r="H113" s="241">
        <f>+SUM(H99:H112)</f>
        <v>395306626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</row>
    <row r="114" spans="1:21" x14ac:dyDescent="0.2">
      <c r="A114" s="10"/>
      <c r="B114" s="333">
        <v>4</v>
      </c>
      <c r="C114" s="110">
        <v>4</v>
      </c>
      <c r="D114" s="242" t="s">
        <v>19</v>
      </c>
      <c r="E114" s="243"/>
      <c r="F114" s="251"/>
      <c r="G114" s="244"/>
      <c r="H114" s="244" t="s">
        <v>12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</row>
    <row r="115" spans="1:21" x14ac:dyDescent="0.2">
      <c r="A115" s="10">
        <v>122</v>
      </c>
      <c r="B115" s="330"/>
      <c r="C115" s="125">
        <v>4.4800000000000004</v>
      </c>
      <c r="D115" s="51" t="s">
        <v>493</v>
      </c>
      <c r="E115" s="121" t="s">
        <v>10</v>
      </c>
      <c r="F115" s="229">
        <v>380.71999999999997</v>
      </c>
      <c r="G115" s="63">
        <v>181655</v>
      </c>
      <c r="H115" s="63">
        <f>+ROUND(G115*F115,0)</f>
        <v>69159692</v>
      </c>
      <c r="I115" s="4"/>
      <c r="J115" s="4"/>
      <c r="K115" s="4"/>
      <c r="L115" s="16"/>
      <c r="M115" s="4"/>
      <c r="N115" s="4"/>
      <c r="O115" s="4"/>
      <c r="P115" s="4"/>
      <c r="Q115" s="4"/>
      <c r="R115" s="4"/>
      <c r="S115" s="4"/>
      <c r="T115" s="4"/>
      <c r="U115" s="4"/>
    </row>
    <row r="116" spans="1:21" x14ac:dyDescent="0.2">
      <c r="A116" s="10">
        <v>204</v>
      </c>
      <c r="B116" s="330"/>
      <c r="C116" s="125">
        <v>4.49</v>
      </c>
      <c r="D116" s="51" t="s">
        <v>494</v>
      </c>
      <c r="E116" s="121" t="s">
        <v>10</v>
      </c>
      <c r="F116" s="229">
        <v>380.71999999999997</v>
      </c>
      <c r="G116" s="63">
        <v>15093</v>
      </c>
      <c r="H116" s="63">
        <f>+ROUND(G116*F116,0)</f>
        <v>5746207</v>
      </c>
      <c r="I116" s="4"/>
      <c r="J116" s="4"/>
      <c r="K116" s="4"/>
      <c r="L116" s="16"/>
      <c r="M116" s="4"/>
      <c r="N116" s="4"/>
      <c r="O116" s="4"/>
      <c r="P116" s="4"/>
      <c r="Q116" s="4"/>
      <c r="R116" s="4"/>
      <c r="S116" s="4"/>
      <c r="T116" s="4"/>
      <c r="U116" s="4"/>
    </row>
    <row r="117" spans="1:21" x14ac:dyDescent="0.2">
      <c r="A117" s="10">
        <v>123</v>
      </c>
      <c r="B117" s="330"/>
      <c r="C117" s="125">
        <v>4.5</v>
      </c>
      <c r="D117" s="51" t="s">
        <v>495</v>
      </c>
      <c r="E117" s="121" t="s">
        <v>10</v>
      </c>
      <c r="F117" s="229">
        <v>165.63000000000002</v>
      </c>
      <c r="G117" s="63">
        <v>350934</v>
      </c>
      <c r="H117" s="63">
        <f t="shared" ref="H117:H130" si="8">+ROUND(G117*F117,0)</f>
        <v>58125198</v>
      </c>
      <c r="I117" s="4"/>
      <c r="J117" s="4"/>
      <c r="K117" s="4"/>
      <c r="L117" s="16"/>
      <c r="M117" s="4"/>
      <c r="N117" s="4"/>
      <c r="O117" s="4"/>
      <c r="P117" s="4"/>
      <c r="Q117" s="4"/>
      <c r="R117" s="4"/>
      <c r="S117" s="4"/>
      <c r="T117" s="4"/>
      <c r="U117" s="4"/>
    </row>
    <row r="118" spans="1:21" x14ac:dyDescent="0.2">
      <c r="A118" s="10">
        <v>205</v>
      </c>
      <c r="B118" s="330"/>
      <c r="C118" s="125">
        <v>4.51</v>
      </c>
      <c r="D118" s="51" t="s">
        <v>496</v>
      </c>
      <c r="E118" s="121" t="s">
        <v>10</v>
      </c>
      <c r="F118" s="229">
        <v>165.63000000000002</v>
      </c>
      <c r="G118" s="63">
        <v>16215</v>
      </c>
      <c r="H118" s="63">
        <f t="shared" si="8"/>
        <v>2685690</v>
      </c>
      <c r="I118" s="4"/>
      <c r="J118" s="4"/>
      <c r="K118" s="4"/>
      <c r="L118" s="16"/>
      <c r="M118" s="4"/>
      <c r="N118" s="4"/>
      <c r="O118" s="4"/>
      <c r="P118" s="4"/>
      <c r="Q118" s="4"/>
      <c r="R118" s="4"/>
      <c r="S118" s="4"/>
      <c r="T118" s="4"/>
      <c r="U118" s="4"/>
    </row>
    <row r="119" spans="1:21" x14ac:dyDescent="0.2">
      <c r="A119" s="10"/>
      <c r="B119" s="330"/>
      <c r="C119" s="125">
        <v>4.5199999999999996</v>
      </c>
      <c r="D119" s="51" t="s">
        <v>497</v>
      </c>
      <c r="E119" s="121" t="s">
        <v>10</v>
      </c>
      <c r="F119" s="229">
        <v>308.74</v>
      </c>
      <c r="G119" s="63">
        <v>481679</v>
      </c>
      <c r="H119" s="63">
        <f t="shared" si="8"/>
        <v>148713574</v>
      </c>
      <c r="I119" s="4"/>
      <c r="J119" s="4"/>
      <c r="K119" s="4"/>
      <c r="L119" s="16"/>
      <c r="M119" s="4"/>
      <c r="N119" s="4"/>
      <c r="O119" s="4"/>
      <c r="P119" s="4"/>
      <c r="Q119" s="4"/>
      <c r="R119" s="4"/>
      <c r="S119" s="4"/>
      <c r="T119" s="4"/>
      <c r="U119" s="4"/>
    </row>
    <row r="120" spans="1:21" x14ac:dyDescent="0.2">
      <c r="A120" s="10"/>
      <c r="B120" s="330"/>
      <c r="C120" s="125">
        <v>4.53</v>
      </c>
      <c r="D120" s="51" t="s">
        <v>498</v>
      </c>
      <c r="E120" s="121" t="s">
        <v>10</v>
      </c>
      <c r="F120" s="229">
        <v>308.74</v>
      </c>
      <c r="G120" s="63">
        <v>18489</v>
      </c>
      <c r="H120" s="63">
        <f t="shared" si="8"/>
        <v>5708294</v>
      </c>
      <c r="I120" s="4"/>
      <c r="J120" s="4"/>
      <c r="K120" s="4"/>
      <c r="L120" s="16"/>
      <c r="M120" s="4"/>
      <c r="N120" s="4"/>
      <c r="O120" s="4"/>
      <c r="P120" s="4"/>
      <c r="Q120" s="4"/>
      <c r="R120" s="4"/>
      <c r="S120" s="4"/>
      <c r="T120" s="4"/>
      <c r="U120" s="4"/>
    </row>
    <row r="121" spans="1:21" x14ac:dyDescent="0.2">
      <c r="A121" s="10"/>
      <c r="B121" s="9"/>
      <c r="C121" s="125">
        <v>4.5799999999999903</v>
      </c>
      <c r="D121" s="51" t="s">
        <v>499</v>
      </c>
      <c r="E121" s="121" t="s">
        <v>10</v>
      </c>
      <c r="F121" s="229">
        <v>118.3</v>
      </c>
      <c r="G121" s="63">
        <v>567675</v>
      </c>
      <c r="H121" s="63">
        <f t="shared" si="8"/>
        <v>67155953</v>
      </c>
      <c r="I121" s="4"/>
      <c r="J121" s="4"/>
      <c r="K121" s="4"/>
      <c r="L121" s="16"/>
      <c r="M121" s="4"/>
      <c r="N121" s="4"/>
      <c r="O121" s="4"/>
      <c r="P121" s="4"/>
      <c r="Q121" s="4"/>
      <c r="R121" s="4"/>
      <c r="S121" s="4"/>
      <c r="T121" s="4"/>
      <c r="U121" s="4"/>
    </row>
    <row r="122" spans="1:21" x14ac:dyDescent="0.2">
      <c r="A122" s="10"/>
      <c r="B122" s="9"/>
      <c r="C122" s="125">
        <v>4.5899999999999901</v>
      </c>
      <c r="D122" s="51" t="s">
        <v>500</v>
      </c>
      <c r="E122" s="121" t="s">
        <v>10</v>
      </c>
      <c r="F122" s="229">
        <v>118.3</v>
      </c>
      <c r="G122" s="63">
        <v>75979</v>
      </c>
      <c r="H122" s="63">
        <f t="shared" si="8"/>
        <v>8988316</v>
      </c>
      <c r="I122" s="4"/>
      <c r="J122" s="4"/>
      <c r="K122" s="4"/>
      <c r="L122" s="16"/>
      <c r="M122" s="4"/>
      <c r="N122" s="4"/>
      <c r="O122" s="4"/>
      <c r="P122" s="4"/>
      <c r="Q122" s="4"/>
      <c r="R122" s="4"/>
      <c r="S122" s="4"/>
      <c r="T122" s="4"/>
      <c r="U122" s="4"/>
    </row>
    <row r="123" spans="1:21" x14ac:dyDescent="0.2">
      <c r="A123" s="10"/>
      <c r="B123" s="9"/>
      <c r="C123" s="125">
        <v>4.62</v>
      </c>
      <c r="D123" s="51" t="s">
        <v>501</v>
      </c>
      <c r="E123" s="121" t="s">
        <v>10</v>
      </c>
      <c r="F123" s="229">
        <v>116.03999999999999</v>
      </c>
      <c r="G123" s="63">
        <v>483940</v>
      </c>
      <c r="H123" s="63">
        <f t="shared" si="8"/>
        <v>56156398</v>
      </c>
      <c r="I123" s="4"/>
      <c r="J123" s="4"/>
      <c r="K123" s="4"/>
      <c r="L123" s="16"/>
      <c r="M123" s="4"/>
      <c r="N123" s="4"/>
      <c r="O123" s="4"/>
      <c r="P123" s="4"/>
      <c r="Q123" s="4"/>
      <c r="R123" s="4"/>
      <c r="S123" s="4"/>
      <c r="T123" s="4"/>
      <c r="U123" s="4"/>
    </row>
    <row r="124" spans="1:21" x14ac:dyDescent="0.2">
      <c r="A124" s="10"/>
      <c r="B124" s="9"/>
      <c r="C124" s="125">
        <v>4.63</v>
      </c>
      <c r="D124" s="51" t="s">
        <v>502</v>
      </c>
      <c r="E124" s="121" t="s">
        <v>10</v>
      </c>
      <c r="F124" s="229">
        <v>116.03999999999999</v>
      </c>
      <c r="G124" s="63">
        <v>75979</v>
      </c>
      <c r="H124" s="63">
        <f t="shared" si="8"/>
        <v>8816603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</row>
    <row r="125" spans="1:21" x14ac:dyDescent="0.2">
      <c r="A125" s="10"/>
      <c r="B125" s="9"/>
      <c r="C125" s="125">
        <v>4.68</v>
      </c>
      <c r="D125" s="51" t="s">
        <v>503</v>
      </c>
      <c r="E125" s="121" t="s">
        <v>10</v>
      </c>
      <c r="F125" s="229">
        <v>81.93</v>
      </c>
      <c r="G125" s="63">
        <v>489604</v>
      </c>
      <c r="H125" s="63">
        <f t="shared" si="8"/>
        <v>40113256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</row>
    <row r="126" spans="1:21" x14ac:dyDescent="0.2">
      <c r="A126" s="10"/>
      <c r="B126" s="9"/>
      <c r="C126" s="125">
        <v>4.6900000000000004</v>
      </c>
      <c r="D126" s="51" t="s">
        <v>504</v>
      </c>
      <c r="E126" s="121" t="s">
        <v>10</v>
      </c>
      <c r="F126" s="229">
        <v>81.93</v>
      </c>
      <c r="G126" s="63">
        <v>107090</v>
      </c>
      <c r="H126" s="63">
        <f t="shared" si="8"/>
        <v>8773884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</row>
    <row r="127" spans="1:21" x14ac:dyDescent="0.2">
      <c r="A127" s="10"/>
      <c r="B127" s="9"/>
      <c r="C127" s="125">
        <v>4.7</v>
      </c>
      <c r="D127" s="51" t="s">
        <v>505</v>
      </c>
      <c r="E127" s="121" t="s">
        <v>10</v>
      </c>
      <c r="F127" s="229">
        <v>457.06999999999994</v>
      </c>
      <c r="G127" s="63">
        <v>547316</v>
      </c>
      <c r="H127" s="63">
        <f t="shared" si="8"/>
        <v>250161724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</row>
    <row r="128" spans="1:21" x14ac:dyDescent="0.2">
      <c r="A128" s="10"/>
      <c r="B128" s="9"/>
      <c r="C128" s="125">
        <v>4.71</v>
      </c>
      <c r="D128" s="51" t="s">
        <v>506</v>
      </c>
      <c r="E128" s="121" t="s">
        <v>10</v>
      </c>
      <c r="F128" s="229">
        <v>457.06999999999994</v>
      </c>
      <c r="G128" s="63">
        <v>136041</v>
      </c>
      <c r="H128" s="63">
        <f t="shared" si="8"/>
        <v>62180260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</row>
    <row r="129" spans="1:21" x14ac:dyDescent="0.2">
      <c r="A129" s="10"/>
      <c r="B129" s="9"/>
      <c r="C129" s="125">
        <v>4.7300000000000004</v>
      </c>
      <c r="D129" s="51" t="s">
        <v>507</v>
      </c>
      <c r="E129" s="121" t="s">
        <v>10</v>
      </c>
      <c r="F129" s="229">
        <v>104.51</v>
      </c>
      <c r="G129" s="63">
        <v>870461</v>
      </c>
      <c r="H129" s="63">
        <f t="shared" si="8"/>
        <v>90971879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</row>
    <row r="130" spans="1:21" x14ac:dyDescent="0.2">
      <c r="A130" s="10"/>
      <c r="B130" s="9"/>
      <c r="C130" s="125">
        <v>4.72</v>
      </c>
      <c r="D130" s="51" t="s">
        <v>508</v>
      </c>
      <c r="E130" s="121" t="s">
        <v>10</v>
      </c>
      <c r="F130" s="229">
        <v>104.51</v>
      </c>
      <c r="G130" s="63">
        <v>81150</v>
      </c>
      <c r="H130" s="63">
        <f t="shared" si="8"/>
        <v>8480987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</row>
    <row r="131" spans="1:21" x14ac:dyDescent="0.2">
      <c r="A131" s="10"/>
      <c r="B131" s="9"/>
      <c r="C131" s="125">
        <v>4.7399999999999904</v>
      </c>
      <c r="D131" s="51" t="s">
        <v>509</v>
      </c>
      <c r="E131" s="121" t="s">
        <v>10</v>
      </c>
      <c r="F131" s="229">
        <v>423.57000000000005</v>
      </c>
      <c r="G131" s="63">
        <v>1083814</v>
      </c>
      <c r="H131" s="63">
        <f t="shared" ref="H131:H132" si="9">+ROUND(G131*F131,0)</f>
        <v>459071096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</row>
    <row r="132" spans="1:21" x14ac:dyDescent="0.2">
      <c r="A132" s="10"/>
      <c r="B132" s="9"/>
      <c r="C132" s="125">
        <v>4.7499999999999902</v>
      </c>
      <c r="D132" s="51" t="s">
        <v>510</v>
      </c>
      <c r="E132" s="121" t="s">
        <v>10</v>
      </c>
      <c r="F132" s="229">
        <v>423.57000000000005</v>
      </c>
      <c r="G132" s="63">
        <v>81150</v>
      </c>
      <c r="H132" s="63">
        <f t="shared" si="9"/>
        <v>34372706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</row>
    <row r="133" spans="1:21" x14ac:dyDescent="0.2">
      <c r="A133" s="10"/>
      <c r="B133" s="11"/>
      <c r="C133" s="245"/>
      <c r="D133" s="239" t="s">
        <v>12</v>
      </c>
      <c r="E133" s="121"/>
      <c r="F133" s="250" t="s">
        <v>11</v>
      </c>
      <c r="G133" s="240" t="s">
        <v>42</v>
      </c>
      <c r="H133" s="64">
        <f>SUM(H115:H132)</f>
        <v>1385381717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</row>
    <row r="134" spans="1:21" x14ac:dyDescent="0.2">
      <c r="A134" s="10"/>
      <c r="B134" s="333">
        <v>5</v>
      </c>
      <c r="C134" s="110">
        <v>5</v>
      </c>
      <c r="D134" s="242" t="s">
        <v>23</v>
      </c>
      <c r="E134" s="243"/>
      <c r="F134" s="114"/>
      <c r="G134" s="244" t="s">
        <v>12</v>
      </c>
      <c r="H134" s="244" t="s">
        <v>12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</row>
    <row r="135" spans="1:21" x14ac:dyDescent="0.2">
      <c r="A135" s="10"/>
      <c r="B135" s="330"/>
      <c r="C135" s="125">
        <v>5.01</v>
      </c>
      <c r="D135" s="51" t="s">
        <v>469</v>
      </c>
      <c r="E135" s="121" t="s">
        <v>24</v>
      </c>
      <c r="F135" s="229">
        <v>4313.0225995966493</v>
      </c>
      <c r="G135" s="63">
        <v>38520</v>
      </c>
      <c r="H135" s="63">
        <f t="shared" ref="H135:H142" si="10">+ROUND(G135*F135,0)</f>
        <v>166137631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</row>
    <row r="136" spans="1:21" x14ac:dyDescent="0.2">
      <c r="A136" s="10"/>
      <c r="B136" s="330"/>
      <c r="C136" s="125">
        <v>5.0199999999999996</v>
      </c>
      <c r="D136" s="51" t="s">
        <v>470</v>
      </c>
      <c r="E136" s="121" t="s">
        <v>15</v>
      </c>
      <c r="F136" s="229">
        <v>1791.88</v>
      </c>
      <c r="G136" s="63">
        <v>15251</v>
      </c>
      <c r="H136" s="63">
        <f t="shared" si="10"/>
        <v>27327962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</row>
    <row r="137" spans="1:21" x14ac:dyDescent="0.2">
      <c r="A137" s="10"/>
      <c r="B137" s="330"/>
      <c r="C137" s="125">
        <v>5.0299999999999994</v>
      </c>
      <c r="D137" s="51" t="s">
        <v>471</v>
      </c>
      <c r="E137" s="121" t="s">
        <v>15</v>
      </c>
      <c r="F137" s="229">
        <v>1791.88</v>
      </c>
      <c r="G137" s="63">
        <v>82352</v>
      </c>
      <c r="H137" s="63">
        <f t="shared" si="10"/>
        <v>147564902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</row>
    <row r="138" spans="1:21" x14ac:dyDescent="0.2">
      <c r="A138" s="10"/>
      <c r="B138" s="330"/>
      <c r="C138" s="125">
        <v>5.0399999999999991</v>
      </c>
      <c r="D138" s="51" t="s">
        <v>472</v>
      </c>
      <c r="E138" s="121" t="s">
        <v>14</v>
      </c>
      <c r="F138" s="229">
        <v>268.77999999999997</v>
      </c>
      <c r="G138" s="63">
        <v>1697963</v>
      </c>
      <c r="H138" s="63">
        <f t="shared" si="10"/>
        <v>456378495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</row>
    <row r="139" spans="1:21" x14ac:dyDescent="0.2">
      <c r="A139" s="10">
        <v>34</v>
      </c>
      <c r="B139" s="330"/>
      <c r="C139" s="125">
        <v>5.0499999999999989</v>
      </c>
      <c r="D139" s="51" t="s">
        <v>473</v>
      </c>
      <c r="E139" s="121" t="s">
        <v>10</v>
      </c>
      <c r="F139" s="229">
        <v>4313.0225995966493</v>
      </c>
      <c r="G139" s="63">
        <v>47514</v>
      </c>
      <c r="H139" s="63">
        <f t="shared" si="10"/>
        <v>204928956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</row>
    <row r="140" spans="1:21" x14ac:dyDescent="0.2">
      <c r="A140" s="10">
        <v>35</v>
      </c>
      <c r="B140" s="330"/>
      <c r="C140" s="125">
        <v>5.0599999999999987</v>
      </c>
      <c r="D140" s="51" t="s">
        <v>474</v>
      </c>
      <c r="E140" s="121" t="s">
        <v>15</v>
      </c>
      <c r="F140" s="229">
        <v>2450.17</v>
      </c>
      <c r="G140" s="63">
        <v>45598</v>
      </c>
      <c r="H140" s="63">
        <f t="shared" si="10"/>
        <v>111722852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</row>
    <row r="141" spans="1:21" ht="30.6" x14ac:dyDescent="0.2">
      <c r="A141" s="10">
        <v>36</v>
      </c>
      <c r="B141" s="330"/>
      <c r="C141" s="125">
        <v>5.0699999999999985</v>
      </c>
      <c r="D141" s="51" t="s">
        <v>475</v>
      </c>
      <c r="E141" s="121" t="s">
        <v>15</v>
      </c>
      <c r="F141" s="229">
        <v>2450.17</v>
      </c>
      <c r="G141" s="63">
        <v>355133</v>
      </c>
      <c r="H141" s="63">
        <f t="shared" si="10"/>
        <v>870136223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</row>
    <row r="142" spans="1:21" x14ac:dyDescent="0.2">
      <c r="A142" s="10"/>
      <c r="B142" s="8"/>
      <c r="C142" s="125">
        <v>2.13</v>
      </c>
      <c r="D142" s="49" t="s">
        <v>455</v>
      </c>
      <c r="E142" s="121" t="s">
        <v>14</v>
      </c>
      <c r="F142" s="229">
        <v>669.22200000000009</v>
      </c>
      <c r="G142" s="63">
        <v>171377</v>
      </c>
      <c r="H142" s="63">
        <f t="shared" si="10"/>
        <v>114689259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</row>
    <row r="143" spans="1:21" x14ac:dyDescent="0.2">
      <c r="A143" s="10"/>
      <c r="B143" s="8"/>
      <c r="C143" s="125"/>
      <c r="D143" s="49"/>
      <c r="E143" s="121"/>
      <c r="F143" s="229"/>
      <c r="G143" s="189"/>
      <c r="H143" s="63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4" spans="1:21" x14ac:dyDescent="0.2">
      <c r="A144" s="10"/>
      <c r="B144" s="11"/>
      <c r="C144" s="245"/>
      <c r="D144" s="239"/>
      <c r="E144" s="121"/>
      <c r="F144" s="250" t="s">
        <v>11</v>
      </c>
      <c r="G144" s="240" t="s">
        <v>42</v>
      </c>
      <c r="H144" s="241">
        <f>SUM(H135:H142)</f>
        <v>2098886280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</row>
    <row r="145" spans="1:21" x14ac:dyDescent="0.2">
      <c r="A145" s="10"/>
      <c r="B145" s="11"/>
      <c r="C145" s="110">
        <v>6</v>
      </c>
      <c r="D145" s="242" t="s">
        <v>30</v>
      </c>
      <c r="E145" s="243"/>
      <c r="F145" s="114"/>
      <c r="G145" s="244" t="s">
        <v>12</v>
      </c>
      <c r="H145" s="244" t="s">
        <v>12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</row>
    <row r="146" spans="1:21" x14ac:dyDescent="0.2">
      <c r="A146" s="10"/>
      <c r="B146" s="11"/>
      <c r="C146" s="130">
        <v>1.01</v>
      </c>
      <c r="D146" s="51" t="s">
        <v>400</v>
      </c>
      <c r="E146" s="121" t="s">
        <v>10</v>
      </c>
      <c r="F146" s="229">
        <v>484</v>
      </c>
      <c r="G146" s="63">
        <v>16905</v>
      </c>
      <c r="H146" s="63">
        <f t="shared" ref="H146:H170" si="11">+ROUND(G146*F146,0)</f>
        <v>8182020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</row>
    <row r="147" spans="1:21" ht="20.399999999999999" x14ac:dyDescent="0.2">
      <c r="A147" s="10"/>
      <c r="B147" s="11"/>
      <c r="C147" s="125">
        <v>2.0099999999999998</v>
      </c>
      <c r="D147" s="51" t="s">
        <v>444</v>
      </c>
      <c r="E147" s="121" t="s">
        <v>14</v>
      </c>
      <c r="F147" s="229">
        <v>211.8</v>
      </c>
      <c r="G147" s="63">
        <v>95186</v>
      </c>
      <c r="H147" s="63">
        <f t="shared" si="11"/>
        <v>20160395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</row>
    <row r="148" spans="1:21" ht="20.399999999999999" x14ac:dyDescent="0.2">
      <c r="A148" s="10"/>
      <c r="B148" s="11"/>
      <c r="C148" s="125">
        <v>2.0299999999999994</v>
      </c>
      <c r="D148" s="51" t="s">
        <v>445</v>
      </c>
      <c r="E148" s="121" t="s">
        <v>14</v>
      </c>
      <c r="F148" s="229">
        <v>393.35</v>
      </c>
      <c r="G148" s="63">
        <v>16736</v>
      </c>
      <c r="H148" s="63">
        <f t="shared" si="11"/>
        <v>6583106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</row>
    <row r="149" spans="1:21" ht="20.399999999999999" x14ac:dyDescent="0.2">
      <c r="A149" s="17"/>
      <c r="B149" s="18"/>
      <c r="C149" s="252">
        <v>2.0799999999999983</v>
      </c>
      <c r="D149" s="51" t="s">
        <v>450</v>
      </c>
      <c r="E149" s="46" t="s">
        <v>14</v>
      </c>
      <c r="F149" s="229">
        <v>34.58</v>
      </c>
      <c r="G149" s="63">
        <v>207931</v>
      </c>
      <c r="H149" s="63">
        <f t="shared" si="11"/>
        <v>7190254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</row>
    <row r="150" spans="1:21" ht="20.399999999999999" x14ac:dyDescent="0.2">
      <c r="A150" s="17"/>
      <c r="B150" s="18"/>
      <c r="C150" s="252">
        <v>2.0899999999999981</v>
      </c>
      <c r="D150" s="51" t="s">
        <v>451</v>
      </c>
      <c r="E150" s="46" t="s">
        <v>14</v>
      </c>
      <c r="F150" s="106">
        <v>96.52</v>
      </c>
      <c r="G150" s="63">
        <v>66978</v>
      </c>
      <c r="H150" s="63">
        <f t="shared" si="11"/>
        <v>6464717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</row>
    <row r="151" spans="1:21" ht="20.399999999999999" x14ac:dyDescent="0.2">
      <c r="A151" s="17"/>
      <c r="B151" s="18"/>
      <c r="C151" s="252">
        <v>2.0999999999999979</v>
      </c>
      <c r="D151" s="51" t="s">
        <v>452</v>
      </c>
      <c r="E151" s="46" t="s">
        <v>14</v>
      </c>
      <c r="F151" s="229">
        <v>278.76</v>
      </c>
      <c r="G151" s="63">
        <v>261941</v>
      </c>
      <c r="H151" s="63">
        <f t="shared" si="11"/>
        <v>73018673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</row>
    <row r="152" spans="1:21" ht="20.399999999999999" x14ac:dyDescent="0.2">
      <c r="A152" s="17"/>
      <c r="B152" s="18"/>
      <c r="C152" s="252">
        <v>2.1199999999999974</v>
      </c>
      <c r="D152" s="51" t="s">
        <v>454</v>
      </c>
      <c r="E152" s="46" t="s">
        <v>14</v>
      </c>
      <c r="F152" s="229">
        <v>69.16</v>
      </c>
      <c r="G152" s="63">
        <v>328020</v>
      </c>
      <c r="H152" s="63">
        <f t="shared" si="11"/>
        <v>22685863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</row>
    <row r="153" spans="1:21" x14ac:dyDescent="0.2">
      <c r="A153" s="17"/>
      <c r="B153" s="18"/>
      <c r="C153" s="252">
        <v>2.1299999999999972</v>
      </c>
      <c r="D153" s="51" t="s">
        <v>455</v>
      </c>
      <c r="E153" s="46" t="s">
        <v>14</v>
      </c>
      <c r="F153" s="106">
        <v>508.63000000000011</v>
      </c>
      <c r="G153" s="63">
        <v>171377</v>
      </c>
      <c r="H153" s="63">
        <f t="shared" si="11"/>
        <v>87167484</v>
      </c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</row>
    <row r="154" spans="1:21" ht="20.399999999999999" x14ac:dyDescent="0.2">
      <c r="A154" s="17"/>
      <c r="B154" s="18"/>
      <c r="C154" s="252">
        <v>2.14</v>
      </c>
      <c r="D154" s="51" t="s">
        <v>456</v>
      </c>
      <c r="E154" s="46" t="s">
        <v>179</v>
      </c>
      <c r="F154" s="229">
        <v>69.16</v>
      </c>
      <c r="G154" s="63">
        <v>320437</v>
      </c>
      <c r="H154" s="63">
        <f t="shared" si="11"/>
        <v>22161423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</row>
    <row r="155" spans="1:21" x14ac:dyDescent="0.2">
      <c r="A155" s="10"/>
      <c r="B155" s="11"/>
      <c r="C155" s="125">
        <v>5.01</v>
      </c>
      <c r="D155" s="51" t="s">
        <v>469</v>
      </c>
      <c r="E155" s="121" t="s">
        <v>24</v>
      </c>
      <c r="F155" s="229">
        <v>532.40000000000009</v>
      </c>
      <c r="G155" s="63">
        <v>38520</v>
      </c>
      <c r="H155" s="63">
        <f t="shared" si="11"/>
        <v>20508048</v>
      </c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</row>
    <row r="156" spans="1:21" x14ac:dyDescent="0.2">
      <c r="A156" s="10"/>
      <c r="B156" s="11"/>
      <c r="C156" s="125">
        <v>5.0199999999999996</v>
      </c>
      <c r="D156" s="51" t="s">
        <v>470</v>
      </c>
      <c r="E156" s="121" t="s">
        <v>15</v>
      </c>
      <c r="F156" s="229">
        <v>190.19000000000003</v>
      </c>
      <c r="G156" s="63">
        <v>15251</v>
      </c>
      <c r="H156" s="63">
        <f t="shared" si="11"/>
        <v>2900588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</row>
    <row r="157" spans="1:21" x14ac:dyDescent="0.2">
      <c r="A157" s="10"/>
      <c r="B157" s="11"/>
      <c r="C157" s="125">
        <v>5.0299999999999994</v>
      </c>
      <c r="D157" s="51" t="s">
        <v>471</v>
      </c>
      <c r="E157" s="121" t="s">
        <v>15</v>
      </c>
      <c r="F157" s="229">
        <v>190.19000000000003</v>
      </c>
      <c r="G157" s="63">
        <v>82352</v>
      </c>
      <c r="H157" s="63">
        <f t="shared" si="11"/>
        <v>15662527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</row>
    <row r="158" spans="1:21" x14ac:dyDescent="0.2">
      <c r="A158" s="10"/>
      <c r="B158" s="11"/>
      <c r="C158" s="125">
        <v>5.0399999999999991</v>
      </c>
      <c r="D158" s="51" t="s">
        <v>472</v>
      </c>
      <c r="E158" s="121" t="s">
        <v>14</v>
      </c>
      <c r="F158" s="229">
        <v>28.53</v>
      </c>
      <c r="G158" s="63">
        <v>1697963</v>
      </c>
      <c r="H158" s="63">
        <f t="shared" si="11"/>
        <v>48442884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</row>
    <row r="159" spans="1:21" x14ac:dyDescent="0.2">
      <c r="A159" s="10"/>
      <c r="B159" s="11"/>
      <c r="C159" s="125">
        <v>5.0499999999999989</v>
      </c>
      <c r="D159" s="51" t="s">
        <v>473</v>
      </c>
      <c r="E159" s="121" t="s">
        <v>10</v>
      </c>
      <c r="F159" s="229">
        <v>435.6</v>
      </c>
      <c r="G159" s="63">
        <v>47514</v>
      </c>
      <c r="H159" s="63">
        <f t="shared" si="11"/>
        <v>20697098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</row>
    <row r="160" spans="1:21" x14ac:dyDescent="0.2">
      <c r="A160" s="10"/>
      <c r="B160" s="11"/>
      <c r="C160" s="125">
        <v>5.0599999999999987</v>
      </c>
      <c r="D160" s="51" t="s">
        <v>474</v>
      </c>
      <c r="E160" s="121" t="s">
        <v>15</v>
      </c>
      <c r="F160" s="229">
        <v>155.61000000000001</v>
      </c>
      <c r="G160" s="63">
        <v>45598</v>
      </c>
      <c r="H160" s="63">
        <f t="shared" si="11"/>
        <v>7095505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</row>
    <row r="161" spans="1:21" ht="30.6" x14ac:dyDescent="0.2">
      <c r="A161" s="10"/>
      <c r="B161" s="11"/>
      <c r="C161" s="125">
        <v>5.0699999999999985</v>
      </c>
      <c r="D161" s="51" t="s">
        <v>475</v>
      </c>
      <c r="E161" s="121" t="s">
        <v>15</v>
      </c>
      <c r="F161" s="229">
        <v>155.61000000000001</v>
      </c>
      <c r="G161" s="63">
        <v>355133</v>
      </c>
      <c r="H161" s="63">
        <f t="shared" si="11"/>
        <v>55262246</v>
      </c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</row>
    <row r="162" spans="1:21" x14ac:dyDescent="0.2">
      <c r="A162" s="10"/>
      <c r="B162" s="11"/>
      <c r="C162" s="125">
        <v>7.16</v>
      </c>
      <c r="D162" s="51" t="s">
        <v>476</v>
      </c>
      <c r="E162" s="121" t="s">
        <v>15</v>
      </c>
      <c r="F162" s="229">
        <v>144</v>
      </c>
      <c r="G162" s="63">
        <v>100516</v>
      </c>
      <c r="H162" s="63">
        <f t="shared" si="11"/>
        <v>14474304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</row>
    <row r="163" spans="1:21" x14ac:dyDescent="0.2">
      <c r="A163" s="10"/>
      <c r="B163" s="11"/>
      <c r="C163" s="125">
        <v>7.17</v>
      </c>
      <c r="D163" s="51" t="s">
        <v>26</v>
      </c>
      <c r="E163" s="121" t="s">
        <v>15</v>
      </c>
      <c r="F163" s="229">
        <v>104.5</v>
      </c>
      <c r="G163" s="63">
        <v>174001</v>
      </c>
      <c r="H163" s="63">
        <f t="shared" si="11"/>
        <v>18183105</v>
      </c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</row>
    <row r="164" spans="1:21" x14ac:dyDescent="0.2">
      <c r="A164" s="10"/>
      <c r="B164" s="11"/>
      <c r="C164" s="125">
        <v>7.18</v>
      </c>
      <c r="D164" s="51" t="s">
        <v>27</v>
      </c>
      <c r="E164" s="121" t="s">
        <v>10</v>
      </c>
      <c r="F164" s="229">
        <v>158</v>
      </c>
      <c r="G164" s="63">
        <v>81069</v>
      </c>
      <c r="H164" s="63">
        <f t="shared" si="11"/>
        <v>12808902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</row>
    <row r="165" spans="1:21" x14ac:dyDescent="0.2">
      <c r="A165" s="10"/>
      <c r="B165" s="11"/>
      <c r="C165" s="125">
        <v>6.01</v>
      </c>
      <c r="D165" s="51" t="s">
        <v>511</v>
      </c>
      <c r="E165" s="121" t="s">
        <v>24</v>
      </c>
      <c r="F165" s="229">
        <v>69</v>
      </c>
      <c r="G165" s="63">
        <v>8384286</v>
      </c>
      <c r="H165" s="63">
        <f t="shared" si="11"/>
        <v>578515734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</row>
    <row r="166" spans="1:21" x14ac:dyDescent="0.2">
      <c r="A166" s="10"/>
      <c r="B166" s="11"/>
      <c r="C166" s="125">
        <v>6.2</v>
      </c>
      <c r="D166" s="51" t="s">
        <v>512</v>
      </c>
      <c r="E166" s="121" t="s">
        <v>18</v>
      </c>
      <c r="F166" s="229">
        <v>10</v>
      </c>
      <c r="G166" s="63">
        <v>3766811</v>
      </c>
      <c r="H166" s="63">
        <f t="shared" si="11"/>
        <v>37668110</v>
      </c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</row>
    <row r="167" spans="1:21" x14ac:dyDescent="0.2">
      <c r="A167" s="10"/>
      <c r="B167" s="11"/>
      <c r="C167" s="125">
        <v>4.4599999999999902</v>
      </c>
      <c r="D167" s="51" t="s">
        <v>513</v>
      </c>
      <c r="E167" s="121" t="s">
        <v>10</v>
      </c>
      <c r="F167" s="229">
        <v>414</v>
      </c>
      <c r="G167" s="63">
        <v>287114</v>
      </c>
      <c r="H167" s="63">
        <f t="shared" si="11"/>
        <v>118865196</v>
      </c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</row>
    <row r="168" spans="1:21" x14ac:dyDescent="0.2">
      <c r="A168" s="10"/>
      <c r="B168" s="11"/>
      <c r="C168" s="125">
        <v>4.46999999999999</v>
      </c>
      <c r="D168" s="51" t="s">
        <v>514</v>
      </c>
      <c r="E168" s="121" t="s">
        <v>10</v>
      </c>
      <c r="F168" s="229">
        <v>414</v>
      </c>
      <c r="G168" s="63">
        <v>10810</v>
      </c>
      <c r="H168" s="63">
        <f t="shared" si="11"/>
        <v>4475340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</row>
    <row r="169" spans="1:21" x14ac:dyDescent="0.2">
      <c r="A169" s="10"/>
      <c r="B169" s="11"/>
      <c r="C169" s="125">
        <v>4.4999999999999893</v>
      </c>
      <c r="D169" s="51" t="s">
        <v>515</v>
      </c>
      <c r="E169" s="121" t="s">
        <v>10</v>
      </c>
      <c r="F169" s="229">
        <v>70</v>
      </c>
      <c r="G169" s="63">
        <v>350934</v>
      </c>
      <c r="H169" s="63">
        <f t="shared" si="11"/>
        <v>24565380</v>
      </c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</row>
    <row r="170" spans="1:21" x14ac:dyDescent="0.2">
      <c r="A170" s="10"/>
      <c r="B170" s="11"/>
      <c r="C170" s="125">
        <v>4.5099999999999891</v>
      </c>
      <c r="D170" s="51" t="s">
        <v>516</v>
      </c>
      <c r="E170" s="121" t="s">
        <v>10</v>
      </c>
      <c r="F170" s="229">
        <v>70</v>
      </c>
      <c r="G170" s="63">
        <v>16215</v>
      </c>
      <c r="H170" s="63">
        <f t="shared" si="11"/>
        <v>1135050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</row>
    <row r="171" spans="1:21" x14ac:dyDescent="0.2">
      <c r="A171" s="10"/>
      <c r="B171" s="11"/>
      <c r="C171" s="245"/>
      <c r="D171" s="239"/>
      <c r="E171" s="121"/>
      <c r="F171" s="128" t="s">
        <v>11</v>
      </c>
      <c r="G171" s="240" t="s">
        <v>42</v>
      </c>
      <c r="H171" s="241">
        <f>SUM(H146:H170)</f>
        <v>1234873952</v>
      </c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</row>
    <row r="172" spans="1:21" ht="24.6" customHeight="1" x14ac:dyDescent="0.2">
      <c r="A172" s="331" t="s">
        <v>31</v>
      </c>
      <c r="B172" s="332"/>
      <c r="C172" s="332"/>
      <c r="D172" s="332"/>
      <c r="E172" s="332"/>
      <c r="F172" s="332"/>
      <c r="G172" s="332"/>
      <c r="H172" s="82">
        <f>ROUND(H83+H97+H113+H133+H144+H171,0)</f>
        <v>9437179335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</row>
    <row r="173" spans="1:21" x14ac:dyDescent="0.2">
      <c r="A173" s="10"/>
      <c r="B173" s="265"/>
      <c r="C173" s="330"/>
      <c r="D173" s="330"/>
      <c r="E173" s="330"/>
      <c r="F173" s="330"/>
      <c r="G173" s="248"/>
      <c r="H173" s="249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</row>
    <row r="174" spans="1:21" x14ac:dyDescent="0.2">
      <c r="A174" s="265" t="s">
        <v>40</v>
      </c>
      <c r="B174" s="330"/>
      <c r="C174" s="330"/>
      <c r="D174" s="330"/>
      <c r="E174" s="330"/>
      <c r="F174" s="330"/>
      <c r="G174" s="330"/>
      <c r="H174" s="248">
        <f>+H77+H172</f>
        <v>14445839573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</row>
    <row r="175" spans="1:21" x14ac:dyDescent="0.2">
      <c r="A175" s="15"/>
      <c r="B175" s="15"/>
      <c r="C175" s="129"/>
      <c r="D175" s="49"/>
      <c r="E175" s="129"/>
      <c r="F175" s="189"/>
      <c r="G175" s="189"/>
      <c r="H175" s="189"/>
    </row>
    <row r="176" spans="1:21" x14ac:dyDescent="0.2">
      <c r="A176" s="329" t="s">
        <v>33</v>
      </c>
      <c r="B176" s="330"/>
      <c r="C176" s="330"/>
      <c r="D176" s="330"/>
      <c r="E176" s="330"/>
      <c r="F176" s="330"/>
      <c r="G176" s="330"/>
      <c r="H176" s="196">
        <v>79937761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</row>
    <row r="177" spans="1:21" x14ac:dyDescent="0.2">
      <c r="A177" s="329" t="s">
        <v>34</v>
      </c>
      <c r="B177" s="330"/>
      <c r="C177" s="330"/>
      <c r="D177" s="330"/>
      <c r="E177" s="330"/>
      <c r="F177" s="330"/>
      <c r="G177" s="330"/>
      <c r="H177" s="196">
        <v>146507002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</row>
    <row r="178" spans="1:21" x14ac:dyDescent="0.2">
      <c r="A178" s="329" t="s">
        <v>35</v>
      </c>
      <c r="B178" s="330"/>
      <c r="C178" s="330"/>
      <c r="D178" s="330"/>
      <c r="E178" s="330"/>
      <c r="F178" s="330"/>
      <c r="G178" s="330"/>
      <c r="H178" s="196">
        <v>80695000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</row>
    <row r="179" spans="1:21" x14ac:dyDescent="0.2">
      <c r="A179" s="329" t="s">
        <v>36</v>
      </c>
      <c r="B179" s="330"/>
      <c r="C179" s="330"/>
      <c r="D179" s="330"/>
      <c r="E179" s="330"/>
      <c r="F179" s="330"/>
      <c r="G179" s="330"/>
      <c r="H179" s="196">
        <v>77356180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0" spans="1:21" x14ac:dyDescent="0.2">
      <c r="A180" s="265" t="s">
        <v>37</v>
      </c>
      <c r="B180" s="330"/>
      <c r="C180" s="330"/>
      <c r="D180" s="330"/>
      <c r="E180" s="330"/>
      <c r="F180" s="330"/>
      <c r="G180" s="330"/>
      <c r="H180" s="197">
        <f>+H176+H177+H178+H179</f>
        <v>384495943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</row>
    <row r="181" spans="1:21" x14ac:dyDescent="0.2">
      <c r="A181" s="265" t="s">
        <v>43</v>
      </c>
      <c r="B181" s="330"/>
      <c r="C181" s="330"/>
      <c r="D181" s="330"/>
      <c r="E181" s="330"/>
      <c r="F181" s="330"/>
      <c r="G181" s="330"/>
      <c r="H181" s="197">
        <f>+H174+H180</f>
        <v>14830335516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</row>
    <row r="182" spans="1:21" x14ac:dyDescent="0.2">
      <c r="A182" s="265" t="s">
        <v>38</v>
      </c>
      <c r="B182" s="330"/>
      <c r="C182" s="330"/>
      <c r="D182" s="330"/>
      <c r="E182" s="330"/>
      <c r="F182" s="330"/>
      <c r="G182" s="330"/>
      <c r="H182" s="197">
        <v>133102846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</row>
    <row r="183" spans="1:21" s="2" customFormat="1" ht="24" customHeight="1" x14ac:dyDescent="0.25">
      <c r="A183" s="340" t="s">
        <v>39</v>
      </c>
      <c r="B183" s="341"/>
      <c r="C183" s="341"/>
      <c r="D183" s="341"/>
      <c r="E183" s="341"/>
      <c r="F183" s="341"/>
      <c r="G183" s="341"/>
      <c r="H183" s="198">
        <f>+H181+H182</f>
        <v>14963438362</v>
      </c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4.4" customHeight="1" x14ac:dyDescent="0.2">
      <c r="A184" s="19"/>
      <c r="B184" s="20"/>
      <c r="C184" s="201"/>
      <c r="E184" s="136"/>
      <c r="F184" s="201"/>
      <c r="G184" s="253"/>
      <c r="H184" s="253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</row>
    <row r="185" spans="1:21" x14ac:dyDescent="0.2">
      <c r="A185" s="19"/>
      <c r="B185" s="20"/>
      <c r="C185" s="297" t="s">
        <v>47</v>
      </c>
      <c r="D185" s="297"/>
      <c r="E185" s="297"/>
      <c r="F185" s="297"/>
      <c r="G185" s="297"/>
      <c r="H185" s="297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</row>
    <row r="186" spans="1:21" x14ac:dyDescent="0.2">
      <c r="A186" s="19"/>
      <c r="B186" s="20"/>
      <c r="C186" s="294" t="s">
        <v>48</v>
      </c>
      <c r="D186" s="294"/>
      <c r="E186" s="294"/>
      <c r="F186" s="294"/>
      <c r="G186" s="294"/>
      <c r="H186" s="133">
        <v>0.25459999999999999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</row>
    <row r="187" spans="1:21" x14ac:dyDescent="0.2">
      <c r="A187" s="19"/>
      <c r="B187" s="20"/>
      <c r="C187" s="294" t="s">
        <v>49</v>
      </c>
      <c r="D187" s="294"/>
      <c r="E187" s="294"/>
      <c r="F187" s="294"/>
      <c r="G187" s="294"/>
      <c r="H187" s="133">
        <v>0.01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</row>
    <row r="188" spans="1:21" x14ac:dyDescent="0.2">
      <c r="A188" s="19"/>
      <c r="B188" s="20"/>
      <c r="C188" s="294" t="s">
        <v>50</v>
      </c>
      <c r="D188" s="294"/>
      <c r="E188" s="294"/>
      <c r="F188" s="294"/>
      <c r="G188" s="294"/>
      <c r="H188" s="133">
        <v>0.05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</row>
    <row r="189" spans="1:21" x14ac:dyDescent="0.2">
      <c r="A189" s="19"/>
      <c r="B189" s="20"/>
      <c r="C189" s="298" t="s">
        <v>51</v>
      </c>
      <c r="D189" s="298"/>
      <c r="E189" s="298"/>
      <c r="F189" s="298"/>
      <c r="G189" s="298"/>
      <c r="H189" s="134">
        <f>+H186+H187+H188</f>
        <v>0.31459999999999999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</row>
    <row r="190" spans="1:21" x14ac:dyDescent="0.2">
      <c r="A190" s="19"/>
      <c r="B190" s="20"/>
      <c r="C190" s="298" t="s">
        <v>52</v>
      </c>
      <c r="D190" s="298"/>
      <c r="E190" s="298"/>
      <c r="F190" s="298"/>
      <c r="G190" s="298"/>
      <c r="H190" s="200">
        <v>0.15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</row>
    <row r="191" spans="1:21" x14ac:dyDescent="0.2">
      <c r="A191" s="19"/>
      <c r="B191" s="20"/>
      <c r="C191" s="201"/>
      <c r="E191" s="136"/>
      <c r="F191" s="201"/>
      <c r="G191" s="253"/>
      <c r="H191" s="253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</row>
    <row r="192" spans="1:21" x14ac:dyDescent="0.2">
      <c r="A192" s="19"/>
      <c r="B192" s="20"/>
      <c r="C192" s="201"/>
      <c r="E192" s="136"/>
      <c r="F192" s="201"/>
      <c r="G192" s="253"/>
      <c r="H192" s="253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</row>
    <row r="193" spans="1:21" customFormat="1" ht="14.4" customHeight="1" x14ac:dyDescent="0.3">
      <c r="A193" s="279" t="s">
        <v>46</v>
      </c>
      <c r="B193" s="279"/>
      <c r="C193" s="279"/>
      <c r="D193" s="279"/>
      <c r="E193" s="279"/>
      <c r="F193" s="279"/>
      <c r="G193" s="279"/>
      <c r="H193" s="279"/>
      <c r="I193" s="22"/>
      <c r="J193" s="22"/>
    </row>
    <row r="194" spans="1:21" customFormat="1" ht="33.6" customHeight="1" x14ac:dyDescent="0.3">
      <c r="A194" s="279" t="s">
        <v>44</v>
      </c>
      <c r="B194" s="279"/>
      <c r="C194" s="279"/>
      <c r="D194" s="279"/>
      <c r="E194" s="279"/>
      <c r="F194" s="279"/>
      <c r="G194" s="279"/>
      <c r="H194" s="279"/>
      <c r="I194" s="22"/>
      <c r="J194" s="22"/>
    </row>
    <row r="195" spans="1:21" customFormat="1" ht="14.4" customHeight="1" x14ac:dyDescent="0.3">
      <c r="A195" s="279" t="s">
        <v>45</v>
      </c>
      <c r="B195" s="279"/>
      <c r="C195" s="279"/>
      <c r="D195" s="279"/>
      <c r="E195" s="279"/>
      <c r="F195" s="279"/>
      <c r="G195" s="279"/>
      <c r="H195" s="279"/>
      <c r="I195" s="22"/>
      <c r="J195" s="22"/>
    </row>
    <row r="196" spans="1:21" customFormat="1" ht="14.4" customHeight="1" x14ac:dyDescent="0.3">
      <c r="A196" s="336" t="s">
        <v>525</v>
      </c>
      <c r="B196" s="337"/>
      <c r="C196" s="337"/>
      <c r="D196" s="337"/>
      <c r="E196" s="337"/>
      <c r="F196" s="337"/>
      <c r="G196" s="337"/>
      <c r="H196" s="337"/>
    </row>
    <row r="197" spans="1:21" x14ac:dyDescent="0.2">
      <c r="A197" s="19"/>
      <c r="B197" s="20"/>
      <c r="C197" s="201"/>
      <c r="E197" s="136"/>
      <c r="F197" s="201"/>
      <c r="G197" s="253"/>
      <c r="H197" s="253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</row>
    <row r="198" spans="1:21" x14ac:dyDescent="0.2">
      <c r="A198" s="19"/>
      <c r="B198" s="20"/>
      <c r="C198" s="201"/>
      <c r="E198" s="136"/>
      <c r="F198" s="201"/>
      <c r="G198" s="253"/>
      <c r="H198" s="253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</row>
    <row r="199" spans="1:21" x14ac:dyDescent="0.2">
      <c r="A199" s="19"/>
      <c r="B199" s="20"/>
      <c r="C199" s="201"/>
      <c r="E199" s="136"/>
      <c r="F199" s="201"/>
      <c r="G199" s="253"/>
      <c r="H199" s="253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</row>
    <row r="200" spans="1:21" x14ac:dyDescent="0.2">
      <c r="A200" s="19"/>
      <c r="B200" s="20"/>
      <c r="C200" s="201"/>
      <c r="E200" s="136"/>
      <c r="F200" s="201"/>
      <c r="G200" s="253"/>
      <c r="H200" s="253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</row>
    <row r="201" spans="1:21" x14ac:dyDescent="0.2">
      <c r="A201" s="19"/>
      <c r="B201" s="20"/>
      <c r="C201" s="201"/>
      <c r="E201" s="136"/>
      <c r="F201" s="201"/>
      <c r="G201" s="253"/>
      <c r="H201" s="253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</row>
    <row r="202" spans="1:21" x14ac:dyDescent="0.2">
      <c r="A202" s="19"/>
      <c r="B202" s="20"/>
      <c r="C202" s="201"/>
      <c r="E202" s="136"/>
      <c r="F202" s="201"/>
      <c r="G202" s="253"/>
      <c r="H202" s="253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</row>
    <row r="203" spans="1:21" x14ac:dyDescent="0.2">
      <c r="A203" s="19"/>
      <c r="B203" s="20"/>
      <c r="C203" s="201"/>
      <c r="E203" s="136"/>
      <c r="F203" s="201"/>
      <c r="G203" s="253"/>
      <c r="H203" s="253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</row>
    <row r="204" spans="1:21" x14ac:dyDescent="0.2">
      <c r="A204" s="19"/>
      <c r="B204" s="20"/>
      <c r="C204" s="201"/>
      <c r="E204" s="136"/>
      <c r="F204" s="201"/>
      <c r="G204" s="253"/>
      <c r="H204" s="253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</row>
    <row r="205" spans="1:21" x14ac:dyDescent="0.2">
      <c r="A205" s="19"/>
      <c r="B205" s="20"/>
      <c r="C205" s="201"/>
      <c r="E205" s="136"/>
      <c r="F205" s="201"/>
      <c r="G205" s="253"/>
      <c r="H205" s="253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</row>
    <row r="206" spans="1:21" x14ac:dyDescent="0.2">
      <c r="A206" s="19"/>
      <c r="B206" s="20"/>
      <c r="C206" s="201"/>
      <c r="E206" s="136"/>
      <c r="F206" s="201"/>
      <c r="G206" s="253"/>
      <c r="H206" s="253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</row>
    <row r="207" spans="1:21" x14ac:dyDescent="0.2">
      <c r="A207" s="19"/>
      <c r="B207" s="20"/>
      <c r="C207" s="201"/>
      <c r="E207" s="136"/>
      <c r="F207" s="201"/>
      <c r="G207" s="253"/>
      <c r="H207" s="253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</row>
    <row r="208" spans="1:21" x14ac:dyDescent="0.2">
      <c r="A208" s="19"/>
      <c r="B208" s="20"/>
      <c r="C208" s="201"/>
      <c r="E208" s="136"/>
      <c r="F208" s="201"/>
      <c r="G208" s="253"/>
      <c r="H208" s="253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</row>
    <row r="209" spans="1:21" x14ac:dyDescent="0.2">
      <c r="A209" s="19"/>
      <c r="B209" s="20"/>
      <c r="C209" s="201"/>
      <c r="E209" s="136"/>
      <c r="F209" s="201"/>
      <c r="G209" s="253"/>
      <c r="H209" s="253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</row>
    <row r="210" spans="1:21" x14ac:dyDescent="0.2">
      <c r="A210" s="19"/>
      <c r="B210" s="20"/>
      <c r="C210" s="201"/>
      <c r="E210" s="136"/>
      <c r="F210" s="201"/>
      <c r="G210" s="253"/>
      <c r="H210" s="253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</row>
    <row r="211" spans="1:21" x14ac:dyDescent="0.2">
      <c r="A211" s="19"/>
      <c r="B211" s="20"/>
      <c r="C211" s="201"/>
      <c r="E211" s="136"/>
      <c r="F211" s="201"/>
      <c r="G211" s="253"/>
      <c r="H211" s="253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</row>
    <row r="212" spans="1:21" x14ac:dyDescent="0.2">
      <c r="A212" s="19"/>
      <c r="B212" s="20"/>
      <c r="C212" s="201"/>
      <c r="E212" s="136"/>
      <c r="F212" s="201"/>
      <c r="G212" s="253"/>
      <c r="H212" s="253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</row>
    <row r="213" spans="1:21" x14ac:dyDescent="0.2">
      <c r="A213" s="19"/>
      <c r="B213" s="20"/>
      <c r="C213" s="201"/>
      <c r="E213" s="136"/>
      <c r="F213" s="201"/>
      <c r="G213" s="253"/>
      <c r="H213" s="253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</row>
    <row r="214" spans="1:21" x14ac:dyDescent="0.2">
      <c r="A214" s="19"/>
      <c r="B214" s="20"/>
      <c r="C214" s="201"/>
      <c r="E214" s="136"/>
      <c r="F214" s="201"/>
      <c r="G214" s="253"/>
      <c r="H214" s="253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</row>
    <row r="215" spans="1:21" x14ac:dyDescent="0.2">
      <c r="A215" s="19"/>
      <c r="B215" s="20"/>
      <c r="C215" s="201"/>
      <c r="E215" s="136"/>
      <c r="F215" s="201"/>
      <c r="G215" s="253"/>
      <c r="H215" s="253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6" spans="1:21" x14ac:dyDescent="0.2">
      <c r="A216" s="19"/>
      <c r="B216" s="20"/>
      <c r="C216" s="201"/>
      <c r="E216" s="136"/>
      <c r="F216" s="201"/>
      <c r="G216" s="253"/>
      <c r="H216" s="253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</row>
    <row r="217" spans="1:21" x14ac:dyDescent="0.2">
      <c r="A217" s="19"/>
      <c r="B217" s="20"/>
      <c r="C217" s="201"/>
      <c r="E217" s="136"/>
      <c r="F217" s="201"/>
      <c r="G217" s="253"/>
      <c r="H217" s="253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</row>
    <row r="218" spans="1:21" x14ac:dyDescent="0.2">
      <c r="A218" s="19"/>
      <c r="B218" s="20"/>
      <c r="C218" s="201"/>
      <c r="E218" s="136"/>
      <c r="F218" s="201"/>
      <c r="G218" s="253"/>
      <c r="H218" s="253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</row>
    <row r="219" spans="1:21" x14ac:dyDescent="0.2">
      <c r="A219" s="19"/>
      <c r="B219" s="20"/>
      <c r="C219" s="201"/>
      <c r="E219" s="136"/>
      <c r="F219" s="201"/>
      <c r="G219" s="253"/>
      <c r="H219" s="253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</row>
    <row r="220" spans="1:21" x14ac:dyDescent="0.2">
      <c r="A220" s="19"/>
      <c r="B220" s="20"/>
      <c r="C220" s="201"/>
      <c r="E220" s="136"/>
      <c r="F220" s="201"/>
      <c r="G220" s="253"/>
      <c r="H220" s="253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</row>
    <row r="221" spans="1:21" x14ac:dyDescent="0.2">
      <c r="A221" s="19"/>
      <c r="B221" s="20"/>
      <c r="C221" s="201"/>
      <c r="E221" s="136"/>
      <c r="F221" s="201"/>
      <c r="G221" s="253"/>
      <c r="H221" s="253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</row>
    <row r="222" spans="1:21" x14ac:dyDescent="0.2">
      <c r="A222" s="19"/>
      <c r="B222" s="20"/>
      <c r="C222" s="201"/>
      <c r="E222" s="136"/>
      <c r="F222" s="201"/>
      <c r="G222" s="253"/>
      <c r="H222" s="253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</row>
    <row r="223" spans="1:21" x14ac:dyDescent="0.2">
      <c r="A223" s="19"/>
      <c r="B223" s="20"/>
      <c r="C223" s="201"/>
      <c r="E223" s="136"/>
      <c r="F223" s="201"/>
      <c r="G223" s="253"/>
      <c r="H223" s="253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</row>
    <row r="224" spans="1:21" x14ac:dyDescent="0.2">
      <c r="A224" s="19"/>
      <c r="B224" s="20"/>
      <c r="C224" s="201"/>
      <c r="E224" s="136"/>
      <c r="F224" s="201"/>
      <c r="G224" s="253"/>
      <c r="H224" s="253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</row>
    <row r="225" spans="1:21" x14ac:dyDescent="0.2">
      <c r="A225" s="19"/>
      <c r="B225" s="20"/>
      <c r="C225" s="201"/>
      <c r="E225" s="136"/>
      <c r="F225" s="201"/>
      <c r="G225" s="253"/>
      <c r="H225" s="253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</row>
    <row r="226" spans="1:21" x14ac:dyDescent="0.2">
      <c r="A226" s="19"/>
      <c r="B226" s="20"/>
      <c r="C226" s="201"/>
      <c r="E226" s="136"/>
      <c r="F226" s="201"/>
      <c r="G226" s="253"/>
      <c r="H226" s="253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</row>
    <row r="227" spans="1:21" x14ac:dyDescent="0.2">
      <c r="A227" s="19"/>
      <c r="B227" s="20"/>
      <c r="C227" s="201"/>
      <c r="E227" s="136"/>
      <c r="F227" s="201"/>
      <c r="G227" s="253"/>
      <c r="H227" s="253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</row>
    <row r="228" spans="1:21" x14ac:dyDescent="0.2">
      <c r="A228" s="19"/>
      <c r="B228" s="20"/>
      <c r="C228" s="201"/>
      <c r="E228" s="136"/>
      <c r="F228" s="201"/>
      <c r="G228" s="253"/>
      <c r="H228" s="253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</row>
    <row r="229" spans="1:21" x14ac:dyDescent="0.2">
      <c r="A229" s="19"/>
      <c r="B229" s="20"/>
      <c r="C229" s="201"/>
      <c r="E229" s="136"/>
      <c r="F229" s="201"/>
      <c r="G229" s="253"/>
      <c r="H229" s="253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</row>
    <row r="230" spans="1:21" x14ac:dyDescent="0.2">
      <c r="A230" s="19"/>
      <c r="B230" s="20"/>
      <c r="C230" s="201"/>
      <c r="E230" s="136"/>
      <c r="F230" s="201"/>
      <c r="G230" s="253"/>
      <c r="H230" s="253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</row>
    <row r="231" spans="1:21" x14ac:dyDescent="0.2">
      <c r="A231" s="19"/>
      <c r="B231" s="20"/>
      <c r="C231" s="201"/>
      <c r="E231" s="136"/>
      <c r="F231" s="201"/>
      <c r="G231" s="253"/>
      <c r="H231" s="253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</row>
    <row r="232" spans="1:21" x14ac:dyDescent="0.2">
      <c r="A232" s="19"/>
      <c r="B232" s="20"/>
      <c r="C232" s="201"/>
      <c r="E232" s="136"/>
      <c r="F232" s="201"/>
      <c r="G232" s="253"/>
      <c r="H232" s="253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</row>
    <row r="233" spans="1:21" x14ac:dyDescent="0.2">
      <c r="A233" s="19"/>
      <c r="B233" s="20"/>
      <c r="C233" s="201"/>
      <c r="E233" s="136"/>
      <c r="F233" s="201"/>
      <c r="G233" s="253"/>
      <c r="H233" s="253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</row>
    <row r="234" spans="1:21" x14ac:dyDescent="0.2">
      <c r="A234" s="19"/>
      <c r="B234" s="20"/>
      <c r="C234" s="201"/>
      <c r="E234" s="136"/>
      <c r="F234" s="201"/>
      <c r="G234" s="253"/>
      <c r="H234" s="253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</row>
    <row r="235" spans="1:21" x14ac:dyDescent="0.2">
      <c r="A235" s="19"/>
      <c r="B235" s="20"/>
      <c r="C235" s="201"/>
      <c r="E235" s="136"/>
      <c r="F235" s="201"/>
      <c r="G235" s="253"/>
      <c r="H235" s="253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</row>
    <row r="236" spans="1:21" x14ac:dyDescent="0.2">
      <c r="A236" s="19"/>
      <c r="B236" s="20"/>
      <c r="C236" s="201"/>
      <c r="E236" s="136"/>
      <c r="F236" s="201"/>
      <c r="G236" s="253"/>
      <c r="H236" s="253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</row>
    <row r="237" spans="1:21" x14ac:dyDescent="0.2">
      <c r="A237" s="19"/>
      <c r="B237" s="20"/>
      <c r="C237" s="201"/>
      <c r="E237" s="136"/>
      <c r="F237" s="201"/>
      <c r="G237" s="253"/>
      <c r="H237" s="253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</row>
    <row r="238" spans="1:21" x14ac:dyDescent="0.2">
      <c r="A238" s="19"/>
      <c r="B238" s="20"/>
      <c r="C238" s="201"/>
      <c r="E238" s="136"/>
      <c r="F238" s="201"/>
      <c r="G238" s="253"/>
      <c r="H238" s="253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</row>
    <row r="239" spans="1:21" x14ac:dyDescent="0.2">
      <c r="A239" s="19"/>
      <c r="B239" s="20"/>
      <c r="C239" s="201"/>
      <c r="E239" s="136"/>
      <c r="F239" s="201"/>
      <c r="G239" s="253"/>
      <c r="H239" s="253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</row>
    <row r="240" spans="1:21" x14ac:dyDescent="0.2">
      <c r="A240" s="19"/>
      <c r="B240" s="20"/>
      <c r="C240" s="201"/>
      <c r="E240" s="136"/>
      <c r="F240" s="201"/>
      <c r="G240" s="253"/>
      <c r="H240" s="253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spans="1:21" x14ac:dyDescent="0.2">
      <c r="A241" s="19"/>
      <c r="B241" s="20"/>
      <c r="C241" s="201"/>
      <c r="E241" s="136"/>
      <c r="F241" s="201"/>
      <c r="G241" s="253"/>
      <c r="H241" s="253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</row>
    <row r="242" spans="1:21" x14ac:dyDescent="0.2">
      <c r="A242" s="19"/>
      <c r="B242" s="20"/>
      <c r="C242" s="201"/>
      <c r="E242" s="136"/>
      <c r="F242" s="201"/>
      <c r="G242" s="253"/>
      <c r="H242" s="253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</row>
    <row r="243" spans="1:21" x14ac:dyDescent="0.2">
      <c r="A243" s="19"/>
      <c r="B243" s="20"/>
      <c r="C243" s="201"/>
      <c r="E243" s="136"/>
      <c r="F243" s="201"/>
      <c r="G243" s="253"/>
      <c r="H243" s="253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</row>
    <row r="244" spans="1:21" x14ac:dyDescent="0.2">
      <c r="A244" s="19"/>
      <c r="B244" s="20"/>
      <c r="C244" s="201"/>
      <c r="E244" s="136"/>
      <c r="F244" s="201"/>
      <c r="G244" s="253"/>
      <c r="H244" s="253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</row>
    <row r="245" spans="1:21" x14ac:dyDescent="0.2">
      <c r="A245" s="19"/>
      <c r="B245" s="20"/>
      <c r="C245" s="201"/>
      <c r="E245" s="136"/>
      <c r="F245" s="201"/>
      <c r="G245" s="253"/>
      <c r="H245" s="253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</row>
    <row r="246" spans="1:21" x14ac:dyDescent="0.2">
      <c r="A246" s="19"/>
      <c r="B246" s="20"/>
      <c r="C246" s="201"/>
      <c r="E246" s="136"/>
      <c r="F246" s="201"/>
      <c r="G246" s="253"/>
      <c r="H246" s="253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</row>
    <row r="247" spans="1:21" x14ac:dyDescent="0.2">
      <c r="A247" s="19"/>
      <c r="B247" s="20"/>
      <c r="C247" s="201"/>
      <c r="E247" s="136"/>
      <c r="F247" s="201"/>
      <c r="G247" s="253"/>
      <c r="H247" s="253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</row>
    <row r="248" spans="1:21" x14ac:dyDescent="0.2">
      <c r="A248" s="19"/>
      <c r="B248" s="20"/>
      <c r="C248" s="201"/>
      <c r="E248" s="136"/>
      <c r="F248" s="201"/>
      <c r="G248" s="253"/>
      <c r="H248" s="253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</row>
    <row r="249" spans="1:21" x14ac:dyDescent="0.2">
      <c r="A249" s="19"/>
      <c r="B249" s="20"/>
      <c r="C249" s="201"/>
      <c r="E249" s="136"/>
      <c r="F249" s="201"/>
      <c r="G249" s="253"/>
      <c r="H249" s="253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</row>
    <row r="250" spans="1:21" x14ac:dyDescent="0.2">
      <c r="A250" s="19"/>
      <c r="B250" s="20"/>
      <c r="C250" s="201"/>
      <c r="E250" s="136"/>
      <c r="F250" s="201"/>
      <c r="G250" s="253"/>
      <c r="H250" s="253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</row>
    <row r="251" spans="1:21" x14ac:dyDescent="0.2">
      <c r="A251" s="19"/>
      <c r="B251" s="20"/>
      <c r="C251" s="201"/>
      <c r="E251" s="136"/>
      <c r="F251" s="201"/>
      <c r="G251" s="253"/>
      <c r="H251" s="253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2" spans="1:21" x14ac:dyDescent="0.2">
      <c r="A252" s="19"/>
      <c r="B252" s="20"/>
      <c r="C252" s="201"/>
      <c r="E252" s="136"/>
      <c r="F252" s="201"/>
      <c r="G252" s="253"/>
      <c r="H252" s="253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</row>
    <row r="253" spans="1:21" x14ac:dyDescent="0.2">
      <c r="A253" s="19"/>
      <c r="B253" s="20"/>
      <c r="C253" s="201"/>
      <c r="E253" s="136"/>
      <c r="F253" s="201"/>
      <c r="G253" s="253"/>
      <c r="H253" s="253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</row>
    <row r="254" spans="1:21" x14ac:dyDescent="0.2">
      <c r="A254" s="19"/>
      <c r="B254" s="20"/>
      <c r="C254" s="201"/>
      <c r="E254" s="136"/>
      <c r="F254" s="201"/>
      <c r="G254" s="253"/>
      <c r="H254" s="253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</row>
    <row r="255" spans="1:21" x14ac:dyDescent="0.2">
      <c r="A255" s="19"/>
      <c r="B255" s="20"/>
      <c r="C255" s="201"/>
      <c r="E255" s="136"/>
      <c r="F255" s="201"/>
      <c r="G255" s="253"/>
      <c r="H255" s="253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</row>
    <row r="256" spans="1:21" x14ac:dyDescent="0.2">
      <c r="A256" s="19"/>
      <c r="B256" s="20"/>
      <c r="C256" s="201"/>
      <c r="E256" s="136"/>
      <c r="F256" s="201"/>
      <c r="G256" s="253"/>
      <c r="H256" s="253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</row>
    <row r="257" spans="1:21" x14ac:dyDescent="0.2">
      <c r="A257" s="19"/>
      <c r="B257" s="20"/>
      <c r="C257" s="201"/>
      <c r="E257" s="136"/>
      <c r="F257" s="201"/>
      <c r="G257" s="253"/>
      <c r="H257" s="253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</row>
    <row r="258" spans="1:21" x14ac:dyDescent="0.2">
      <c r="A258" s="19"/>
      <c r="B258" s="20"/>
      <c r="C258" s="201"/>
      <c r="E258" s="136"/>
      <c r="F258" s="201"/>
      <c r="G258" s="253"/>
      <c r="H258" s="253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</row>
    <row r="259" spans="1:21" x14ac:dyDescent="0.2">
      <c r="A259" s="19"/>
      <c r="B259" s="20"/>
      <c r="C259" s="201"/>
      <c r="E259" s="136"/>
      <c r="F259" s="201"/>
      <c r="G259" s="253"/>
      <c r="H259" s="253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</row>
    <row r="260" spans="1:21" x14ac:dyDescent="0.2">
      <c r="A260" s="19"/>
      <c r="B260" s="20"/>
      <c r="C260" s="201"/>
      <c r="E260" s="136"/>
      <c r="F260" s="201"/>
      <c r="G260" s="253"/>
      <c r="H260" s="253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</row>
    <row r="261" spans="1:21" x14ac:dyDescent="0.2">
      <c r="A261" s="19"/>
      <c r="B261" s="20"/>
      <c r="C261" s="201"/>
      <c r="E261" s="136"/>
      <c r="F261" s="201"/>
      <c r="G261" s="253"/>
      <c r="H261" s="253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</row>
    <row r="262" spans="1:21" x14ac:dyDescent="0.2">
      <c r="A262" s="19"/>
      <c r="B262" s="20"/>
      <c r="C262" s="201"/>
      <c r="E262" s="136"/>
      <c r="F262" s="201"/>
      <c r="G262" s="253"/>
      <c r="H262" s="253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</row>
    <row r="263" spans="1:21" x14ac:dyDescent="0.2">
      <c r="A263" s="19"/>
      <c r="B263" s="20"/>
      <c r="C263" s="201"/>
      <c r="E263" s="136"/>
      <c r="F263" s="201"/>
      <c r="G263" s="253"/>
      <c r="H263" s="253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</row>
    <row r="264" spans="1:21" x14ac:dyDescent="0.2">
      <c r="A264" s="19"/>
      <c r="B264" s="20"/>
      <c r="C264" s="201"/>
      <c r="E264" s="136"/>
      <c r="F264" s="201"/>
      <c r="G264" s="253"/>
      <c r="H264" s="253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</row>
    <row r="265" spans="1:21" x14ac:dyDescent="0.2">
      <c r="A265" s="19"/>
      <c r="B265" s="20"/>
      <c r="C265" s="201"/>
      <c r="E265" s="136"/>
      <c r="F265" s="201"/>
      <c r="G265" s="253"/>
      <c r="H265" s="253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</row>
    <row r="266" spans="1:21" x14ac:dyDescent="0.2">
      <c r="A266" s="19"/>
      <c r="B266" s="20"/>
      <c r="C266" s="201"/>
      <c r="E266" s="136"/>
      <c r="F266" s="201"/>
      <c r="G266" s="253"/>
      <c r="H266" s="253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</row>
    <row r="267" spans="1:21" x14ac:dyDescent="0.2">
      <c r="A267" s="19"/>
      <c r="B267" s="20"/>
      <c r="C267" s="201"/>
      <c r="E267" s="136"/>
      <c r="F267" s="201"/>
      <c r="G267" s="253"/>
      <c r="H267" s="253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</row>
    <row r="268" spans="1:21" x14ac:dyDescent="0.2">
      <c r="A268" s="19"/>
      <c r="B268" s="20"/>
      <c r="C268" s="201"/>
      <c r="E268" s="136"/>
      <c r="F268" s="201"/>
      <c r="G268" s="253"/>
      <c r="H268" s="253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</row>
    <row r="269" spans="1:21" x14ac:dyDescent="0.2">
      <c r="A269" s="19"/>
      <c r="B269" s="20"/>
      <c r="C269" s="201"/>
      <c r="E269" s="136"/>
      <c r="F269" s="201"/>
      <c r="G269" s="253"/>
      <c r="H269" s="253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</row>
    <row r="270" spans="1:21" x14ac:dyDescent="0.2">
      <c r="A270" s="19"/>
      <c r="B270" s="20"/>
      <c r="C270" s="201"/>
      <c r="E270" s="136"/>
      <c r="F270" s="201"/>
      <c r="G270" s="253"/>
      <c r="H270" s="253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</row>
    <row r="271" spans="1:21" x14ac:dyDescent="0.2">
      <c r="A271" s="19"/>
      <c r="B271" s="20"/>
      <c r="C271" s="201"/>
      <c r="E271" s="136"/>
      <c r="F271" s="201"/>
      <c r="G271" s="253"/>
      <c r="H271" s="253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</row>
    <row r="272" spans="1:21" x14ac:dyDescent="0.2">
      <c r="A272" s="19"/>
      <c r="B272" s="20"/>
      <c r="C272" s="201"/>
      <c r="E272" s="136"/>
      <c r="F272" s="201"/>
      <c r="G272" s="253"/>
      <c r="H272" s="253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</row>
    <row r="273" spans="1:21" x14ac:dyDescent="0.2">
      <c r="A273" s="19"/>
      <c r="B273" s="20"/>
      <c r="C273" s="201"/>
      <c r="E273" s="136"/>
      <c r="F273" s="201"/>
      <c r="G273" s="253"/>
      <c r="H273" s="253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</row>
    <row r="274" spans="1:21" x14ac:dyDescent="0.2">
      <c r="A274" s="19"/>
      <c r="B274" s="20"/>
      <c r="C274" s="201"/>
      <c r="E274" s="136"/>
      <c r="F274" s="201"/>
      <c r="G274" s="253"/>
      <c r="H274" s="253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</row>
    <row r="275" spans="1:21" x14ac:dyDescent="0.2">
      <c r="A275" s="19"/>
      <c r="B275" s="20"/>
      <c r="C275" s="201"/>
      <c r="E275" s="136"/>
      <c r="F275" s="201"/>
      <c r="G275" s="253"/>
      <c r="H275" s="253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</row>
    <row r="276" spans="1:21" x14ac:dyDescent="0.2">
      <c r="A276" s="19"/>
      <c r="B276" s="20"/>
      <c r="C276" s="201"/>
      <c r="E276" s="136"/>
      <c r="F276" s="201"/>
      <c r="G276" s="253"/>
      <c r="H276" s="253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</row>
    <row r="277" spans="1:21" x14ac:dyDescent="0.2">
      <c r="A277" s="19"/>
      <c r="B277" s="20"/>
      <c r="C277" s="201"/>
      <c r="E277" s="136"/>
      <c r="F277" s="201"/>
      <c r="G277" s="253"/>
      <c r="H277" s="253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</row>
    <row r="278" spans="1:21" x14ac:dyDescent="0.2">
      <c r="A278" s="19"/>
      <c r="B278" s="20"/>
      <c r="C278" s="201"/>
      <c r="E278" s="136"/>
      <c r="F278" s="201"/>
      <c r="G278" s="253"/>
      <c r="H278" s="253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</row>
    <row r="279" spans="1:21" x14ac:dyDescent="0.2">
      <c r="A279" s="19"/>
      <c r="B279" s="20"/>
      <c r="C279" s="201"/>
      <c r="E279" s="136"/>
      <c r="F279" s="201"/>
      <c r="G279" s="253"/>
      <c r="H279" s="253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</row>
    <row r="280" spans="1:21" x14ac:dyDescent="0.2">
      <c r="A280" s="19"/>
      <c r="B280" s="20"/>
      <c r="C280" s="201"/>
      <c r="E280" s="136"/>
      <c r="F280" s="201"/>
      <c r="G280" s="253"/>
      <c r="H280" s="253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</row>
    <row r="281" spans="1:21" x14ac:dyDescent="0.2">
      <c r="A281" s="19"/>
      <c r="B281" s="20"/>
      <c r="C281" s="201"/>
      <c r="E281" s="136"/>
      <c r="F281" s="201"/>
      <c r="G281" s="253"/>
      <c r="H281" s="253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</row>
    <row r="282" spans="1:21" x14ac:dyDescent="0.2">
      <c r="A282" s="19"/>
      <c r="B282" s="20"/>
      <c r="C282" s="201"/>
      <c r="E282" s="136"/>
      <c r="F282" s="201"/>
      <c r="G282" s="253"/>
      <c r="H282" s="253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</row>
    <row r="283" spans="1:21" x14ac:dyDescent="0.2">
      <c r="A283" s="19"/>
      <c r="B283" s="20"/>
      <c r="C283" s="201"/>
      <c r="E283" s="136"/>
      <c r="F283" s="201"/>
      <c r="G283" s="253"/>
      <c r="H283" s="253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</row>
    <row r="284" spans="1:21" x14ac:dyDescent="0.2">
      <c r="A284" s="19"/>
      <c r="B284" s="20"/>
      <c r="C284" s="201"/>
      <c r="E284" s="136"/>
      <c r="F284" s="201"/>
      <c r="G284" s="253"/>
      <c r="H284" s="253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</row>
    <row r="285" spans="1:21" x14ac:dyDescent="0.2">
      <c r="A285" s="19"/>
      <c r="B285" s="20"/>
      <c r="C285" s="201"/>
      <c r="E285" s="136"/>
      <c r="F285" s="201"/>
      <c r="G285" s="253"/>
      <c r="H285" s="253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</row>
    <row r="286" spans="1:21" x14ac:dyDescent="0.2">
      <c r="A286" s="19"/>
      <c r="B286" s="20"/>
      <c r="C286" s="201"/>
      <c r="E286" s="136"/>
      <c r="F286" s="201"/>
      <c r="G286" s="253"/>
      <c r="H286" s="253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</row>
    <row r="287" spans="1:21" x14ac:dyDescent="0.2">
      <c r="A287" s="19"/>
      <c r="B287" s="20"/>
      <c r="C287" s="201"/>
      <c r="E287" s="136"/>
      <c r="F287" s="201"/>
      <c r="G287" s="253"/>
      <c r="H287" s="253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</row>
    <row r="288" spans="1:21" x14ac:dyDescent="0.2">
      <c r="A288" s="19"/>
      <c r="B288" s="20"/>
      <c r="C288" s="201"/>
      <c r="E288" s="136"/>
      <c r="F288" s="201"/>
      <c r="G288" s="253"/>
      <c r="H288" s="253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</row>
    <row r="289" spans="1:21" x14ac:dyDescent="0.2">
      <c r="A289" s="19"/>
      <c r="B289" s="20"/>
      <c r="C289" s="201"/>
      <c r="E289" s="136"/>
      <c r="F289" s="201"/>
      <c r="G289" s="253"/>
      <c r="H289" s="253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</row>
    <row r="290" spans="1:21" x14ac:dyDescent="0.2">
      <c r="A290" s="19"/>
      <c r="B290" s="20"/>
      <c r="C290" s="201"/>
      <c r="E290" s="136"/>
      <c r="F290" s="201"/>
      <c r="G290" s="253"/>
      <c r="H290" s="253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</row>
    <row r="291" spans="1:21" x14ac:dyDescent="0.2">
      <c r="A291" s="19"/>
      <c r="B291" s="20"/>
      <c r="C291" s="201"/>
      <c r="E291" s="136"/>
      <c r="F291" s="201"/>
      <c r="G291" s="253"/>
      <c r="H291" s="253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</row>
    <row r="292" spans="1:21" x14ac:dyDescent="0.2">
      <c r="A292" s="19"/>
      <c r="B292" s="20"/>
      <c r="C292" s="201"/>
      <c r="E292" s="136"/>
      <c r="F292" s="201"/>
      <c r="G292" s="253"/>
      <c r="H292" s="253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</row>
    <row r="293" spans="1:21" x14ac:dyDescent="0.2">
      <c r="A293" s="19"/>
      <c r="B293" s="20"/>
      <c r="C293" s="201"/>
      <c r="E293" s="136"/>
      <c r="F293" s="201"/>
      <c r="G293" s="253"/>
      <c r="H293" s="253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</row>
    <row r="294" spans="1:21" x14ac:dyDescent="0.2">
      <c r="A294" s="19"/>
      <c r="B294" s="20"/>
      <c r="C294" s="201"/>
      <c r="E294" s="136"/>
      <c r="F294" s="201"/>
      <c r="G294" s="253"/>
      <c r="H294" s="253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</row>
    <row r="295" spans="1:21" x14ac:dyDescent="0.2">
      <c r="A295" s="19"/>
      <c r="B295" s="20"/>
      <c r="C295" s="201"/>
      <c r="E295" s="136"/>
      <c r="F295" s="201"/>
      <c r="G295" s="253"/>
      <c r="H295" s="253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</row>
    <row r="296" spans="1:21" x14ac:dyDescent="0.2">
      <c r="A296" s="19"/>
      <c r="B296" s="20"/>
      <c r="C296" s="201"/>
      <c r="E296" s="136"/>
      <c r="F296" s="201"/>
      <c r="G296" s="253"/>
      <c r="H296" s="253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</row>
    <row r="297" spans="1:21" x14ac:dyDescent="0.2">
      <c r="A297" s="19"/>
      <c r="B297" s="20"/>
      <c r="C297" s="201"/>
      <c r="E297" s="136"/>
      <c r="F297" s="201"/>
      <c r="G297" s="253"/>
      <c r="H297" s="253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</row>
    <row r="298" spans="1:21" x14ac:dyDescent="0.2">
      <c r="A298" s="19"/>
      <c r="B298" s="20"/>
      <c r="C298" s="201"/>
      <c r="E298" s="136"/>
      <c r="F298" s="201"/>
      <c r="G298" s="253"/>
      <c r="H298" s="253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</row>
    <row r="299" spans="1:21" x14ac:dyDescent="0.2">
      <c r="A299" s="19"/>
      <c r="B299" s="20"/>
      <c r="C299" s="201"/>
      <c r="E299" s="136"/>
      <c r="F299" s="201"/>
      <c r="G299" s="253"/>
      <c r="H299" s="253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</row>
    <row r="300" spans="1:21" x14ac:dyDescent="0.2">
      <c r="A300" s="19"/>
      <c r="B300" s="20"/>
      <c r="C300" s="201"/>
      <c r="E300" s="136"/>
      <c r="F300" s="201"/>
      <c r="G300" s="253"/>
      <c r="H300" s="253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</row>
    <row r="301" spans="1:21" x14ac:dyDescent="0.2">
      <c r="A301" s="19"/>
      <c r="B301" s="20"/>
      <c r="C301" s="201"/>
      <c r="E301" s="136"/>
      <c r="F301" s="201"/>
      <c r="G301" s="253"/>
      <c r="H301" s="253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</row>
    <row r="302" spans="1:21" x14ac:dyDescent="0.2">
      <c r="A302" s="19"/>
      <c r="B302" s="20"/>
      <c r="C302" s="201"/>
      <c r="E302" s="136"/>
      <c r="F302" s="201"/>
      <c r="G302" s="253"/>
      <c r="H302" s="253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</row>
    <row r="303" spans="1:21" x14ac:dyDescent="0.2">
      <c r="A303" s="19"/>
      <c r="B303" s="20"/>
      <c r="C303" s="201"/>
      <c r="E303" s="136"/>
      <c r="F303" s="201"/>
      <c r="G303" s="253"/>
      <c r="H303" s="253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</row>
    <row r="304" spans="1:21" x14ac:dyDescent="0.2">
      <c r="A304" s="19"/>
      <c r="B304" s="20"/>
      <c r="C304" s="201"/>
      <c r="E304" s="136"/>
      <c r="F304" s="201"/>
      <c r="G304" s="253"/>
      <c r="H304" s="253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</row>
    <row r="305" spans="1:21" x14ac:dyDescent="0.2">
      <c r="A305" s="19"/>
      <c r="B305" s="20"/>
      <c r="C305" s="201"/>
      <c r="E305" s="136"/>
      <c r="F305" s="201"/>
      <c r="G305" s="253"/>
      <c r="H305" s="253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</row>
    <row r="306" spans="1:21" x14ac:dyDescent="0.2">
      <c r="A306" s="19"/>
      <c r="B306" s="20"/>
      <c r="C306" s="201"/>
      <c r="E306" s="136"/>
      <c r="F306" s="201"/>
      <c r="G306" s="253"/>
      <c r="H306" s="253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</row>
    <row r="307" spans="1:21" x14ac:dyDescent="0.2">
      <c r="A307" s="19"/>
      <c r="B307" s="20"/>
      <c r="C307" s="201"/>
      <c r="E307" s="136"/>
      <c r="F307" s="201"/>
      <c r="G307" s="253"/>
      <c r="H307" s="253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</row>
    <row r="308" spans="1:21" x14ac:dyDescent="0.2">
      <c r="A308" s="19"/>
      <c r="B308" s="20"/>
      <c r="C308" s="201"/>
      <c r="E308" s="136"/>
      <c r="F308" s="201"/>
      <c r="G308" s="253"/>
      <c r="H308" s="253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</row>
    <row r="309" spans="1:21" x14ac:dyDescent="0.2">
      <c r="A309" s="19"/>
      <c r="B309" s="20"/>
      <c r="C309" s="201"/>
      <c r="E309" s="136"/>
      <c r="F309" s="201"/>
      <c r="G309" s="253"/>
      <c r="H309" s="253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</row>
    <row r="310" spans="1:21" x14ac:dyDescent="0.2">
      <c r="A310" s="19"/>
      <c r="B310" s="20"/>
      <c r="C310" s="201"/>
      <c r="E310" s="136"/>
      <c r="F310" s="201"/>
      <c r="G310" s="253"/>
      <c r="H310" s="253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</row>
    <row r="311" spans="1:21" x14ac:dyDescent="0.2">
      <c r="A311" s="19"/>
      <c r="B311" s="20"/>
      <c r="C311" s="201"/>
      <c r="E311" s="136"/>
      <c r="F311" s="201"/>
      <c r="G311" s="253"/>
      <c r="H311" s="253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</row>
    <row r="312" spans="1:21" x14ac:dyDescent="0.2">
      <c r="A312" s="19"/>
      <c r="B312" s="20"/>
      <c r="C312" s="201"/>
      <c r="E312" s="136"/>
      <c r="F312" s="201"/>
      <c r="G312" s="253"/>
      <c r="H312" s="253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</row>
    <row r="313" spans="1:21" x14ac:dyDescent="0.2">
      <c r="A313" s="19"/>
      <c r="B313" s="20"/>
      <c r="C313" s="201"/>
      <c r="E313" s="136"/>
      <c r="F313" s="201"/>
      <c r="G313" s="253"/>
      <c r="H313" s="253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</row>
    <row r="314" spans="1:21" x14ac:dyDescent="0.2">
      <c r="A314" s="19"/>
      <c r="B314" s="20"/>
      <c r="C314" s="201"/>
      <c r="E314" s="136"/>
      <c r="F314" s="201"/>
      <c r="G314" s="253"/>
      <c r="H314" s="253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</row>
    <row r="315" spans="1:21" x14ac:dyDescent="0.2">
      <c r="A315" s="19"/>
      <c r="B315" s="20"/>
      <c r="C315" s="201"/>
      <c r="E315" s="136"/>
      <c r="F315" s="201"/>
      <c r="G315" s="253"/>
      <c r="H315" s="253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</row>
    <row r="316" spans="1:21" x14ac:dyDescent="0.2">
      <c r="A316" s="19"/>
      <c r="B316" s="20"/>
      <c r="C316" s="201"/>
      <c r="E316" s="136"/>
      <c r="F316" s="201"/>
      <c r="G316" s="253"/>
      <c r="H316" s="253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</row>
    <row r="317" spans="1:21" x14ac:dyDescent="0.2">
      <c r="A317" s="19"/>
      <c r="B317" s="20"/>
      <c r="C317" s="201"/>
      <c r="E317" s="136"/>
      <c r="F317" s="201"/>
      <c r="G317" s="253"/>
      <c r="H317" s="253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</row>
    <row r="318" spans="1:21" x14ac:dyDescent="0.2">
      <c r="A318" s="19"/>
      <c r="B318" s="20"/>
      <c r="C318" s="201"/>
      <c r="E318" s="136"/>
      <c r="F318" s="201"/>
      <c r="G318" s="253"/>
      <c r="H318" s="253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</row>
    <row r="319" spans="1:21" x14ac:dyDescent="0.2">
      <c r="A319" s="19"/>
      <c r="B319" s="20"/>
      <c r="C319" s="201"/>
      <c r="E319" s="136"/>
      <c r="F319" s="201"/>
      <c r="G319" s="253"/>
      <c r="H319" s="253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</row>
    <row r="320" spans="1:21" x14ac:dyDescent="0.2">
      <c r="A320" s="19"/>
      <c r="B320" s="20"/>
      <c r="C320" s="201"/>
      <c r="E320" s="136"/>
      <c r="F320" s="201"/>
      <c r="G320" s="253"/>
      <c r="H320" s="253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</row>
    <row r="321" spans="1:21" x14ac:dyDescent="0.2">
      <c r="A321" s="19"/>
      <c r="B321" s="20"/>
      <c r="C321" s="201"/>
      <c r="E321" s="136"/>
      <c r="F321" s="201"/>
      <c r="G321" s="253"/>
      <c r="H321" s="253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</row>
    <row r="322" spans="1:21" x14ac:dyDescent="0.2">
      <c r="A322" s="19"/>
      <c r="B322" s="20"/>
      <c r="C322" s="201"/>
      <c r="E322" s="136"/>
      <c r="F322" s="201"/>
      <c r="G322" s="253"/>
      <c r="H322" s="253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</row>
    <row r="323" spans="1:21" x14ac:dyDescent="0.2">
      <c r="A323" s="19"/>
      <c r="B323" s="20"/>
      <c r="C323" s="201"/>
      <c r="E323" s="136"/>
      <c r="F323" s="201"/>
      <c r="G323" s="253"/>
      <c r="H323" s="253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</row>
    <row r="324" spans="1:21" x14ac:dyDescent="0.2">
      <c r="A324" s="19"/>
      <c r="B324" s="20"/>
      <c r="C324" s="201"/>
      <c r="E324" s="136"/>
      <c r="F324" s="201"/>
      <c r="G324" s="253"/>
      <c r="H324" s="253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</row>
    <row r="325" spans="1:21" x14ac:dyDescent="0.2">
      <c r="A325" s="19"/>
      <c r="B325" s="20"/>
      <c r="C325" s="201"/>
      <c r="E325" s="136"/>
      <c r="F325" s="201"/>
      <c r="G325" s="253"/>
      <c r="H325" s="253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</row>
    <row r="326" spans="1:21" x14ac:dyDescent="0.2">
      <c r="A326" s="19"/>
      <c r="B326" s="20"/>
      <c r="C326" s="201"/>
      <c r="E326" s="136"/>
      <c r="F326" s="201"/>
      <c r="G326" s="253"/>
      <c r="H326" s="253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</row>
    <row r="327" spans="1:21" x14ac:dyDescent="0.2">
      <c r="A327" s="19"/>
      <c r="B327" s="20"/>
      <c r="C327" s="201"/>
      <c r="E327" s="136"/>
      <c r="F327" s="201"/>
      <c r="G327" s="253"/>
      <c r="H327" s="253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</row>
    <row r="328" spans="1:21" x14ac:dyDescent="0.2">
      <c r="A328" s="19"/>
      <c r="B328" s="20"/>
      <c r="C328" s="201"/>
      <c r="E328" s="136"/>
      <c r="F328" s="201"/>
      <c r="G328" s="253"/>
      <c r="H328" s="253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</row>
    <row r="329" spans="1:21" x14ac:dyDescent="0.2">
      <c r="A329" s="19"/>
      <c r="B329" s="20"/>
      <c r="C329" s="201"/>
      <c r="E329" s="136"/>
      <c r="F329" s="201"/>
      <c r="G329" s="253"/>
      <c r="H329" s="253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</row>
    <row r="330" spans="1:21" x14ac:dyDescent="0.2">
      <c r="A330" s="19"/>
      <c r="B330" s="20"/>
      <c r="C330" s="201"/>
      <c r="E330" s="136"/>
      <c r="F330" s="201"/>
      <c r="G330" s="253"/>
      <c r="H330" s="253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</row>
    <row r="331" spans="1:21" x14ac:dyDescent="0.2">
      <c r="A331" s="19"/>
      <c r="B331" s="20"/>
      <c r="C331" s="201"/>
      <c r="E331" s="136"/>
      <c r="F331" s="201"/>
      <c r="G331" s="253"/>
      <c r="H331" s="253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</row>
    <row r="332" spans="1:21" x14ac:dyDescent="0.2">
      <c r="A332" s="19"/>
      <c r="B332" s="20"/>
      <c r="C332" s="201"/>
      <c r="E332" s="136"/>
      <c r="F332" s="201"/>
      <c r="G332" s="253"/>
      <c r="H332" s="253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</row>
    <row r="333" spans="1:21" x14ac:dyDescent="0.2">
      <c r="A333" s="19"/>
      <c r="B333" s="20"/>
      <c r="C333" s="201"/>
      <c r="E333" s="136"/>
      <c r="F333" s="201"/>
      <c r="G333" s="253"/>
      <c r="H333" s="253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</row>
    <row r="334" spans="1:21" x14ac:dyDescent="0.2">
      <c r="A334" s="19"/>
      <c r="B334" s="20"/>
      <c r="C334" s="201"/>
      <c r="E334" s="136"/>
      <c r="F334" s="201"/>
      <c r="G334" s="253"/>
      <c r="H334" s="253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</row>
    <row r="335" spans="1:21" x14ac:dyDescent="0.2">
      <c r="A335" s="19"/>
      <c r="B335" s="20"/>
      <c r="C335" s="201"/>
      <c r="E335" s="136"/>
      <c r="F335" s="201"/>
      <c r="G335" s="253"/>
      <c r="H335" s="253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</row>
    <row r="336" spans="1:21" x14ac:dyDescent="0.2">
      <c r="A336" s="19"/>
      <c r="B336" s="20"/>
      <c r="C336" s="201"/>
      <c r="E336" s="136"/>
      <c r="F336" s="201"/>
      <c r="G336" s="253"/>
      <c r="H336" s="253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</row>
    <row r="337" spans="1:21" x14ac:dyDescent="0.2">
      <c r="A337" s="19"/>
      <c r="B337" s="20"/>
      <c r="C337" s="201"/>
      <c r="E337" s="136"/>
      <c r="F337" s="201"/>
      <c r="G337" s="253"/>
      <c r="H337" s="253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</row>
    <row r="338" spans="1:21" x14ac:dyDescent="0.2">
      <c r="A338" s="19"/>
      <c r="B338" s="20"/>
      <c r="C338" s="201"/>
      <c r="E338" s="136"/>
      <c r="F338" s="201"/>
      <c r="G338" s="253"/>
      <c r="H338" s="253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</row>
    <row r="339" spans="1:21" x14ac:dyDescent="0.2">
      <c r="A339" s="19"/>
      <c r="B339" s="20"/>
      <c r="C339" s="201"/>
      <c r="E339" s="136"/>
      <c r="F339" s="201"/>
      <c r="G339" s="253"/>
      <c r="H339" s="253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</row>
    <row r="340" spans="1:21" x14ac:dyDescent="0.2">
      <c r="A340" s="19"/>
      <c r="B340" s="20"/>
      <c r="C340" s="201"/>
      <c r="E340" s="136"/>
      <c r="F340" s="201"/>
      <c r="G340" s="253"/>
      <c r="H340" s="253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</row>
    <row r="341" spans="1:21" x14ac:dyDescent="0.2">
      <c r="A341" s="19"/>
      <c r="B341" s="20"/>
      <c r="C341" s="201"/>
      <c r="E341" s="136"/>
      <c r="F341" s="201"/>
      <c r="G341" s="253"/>
      <c r="H341" s="253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</row>
    <row r="342" spans="1:21" x14ac:dyDescent="0.2">
      <c r="A342" s="19"/>
      <c r="B342" s="20"/>
      <c r="C342" s="201"/>
      <c r="E342" s="136"/>
      <c r="F342" s="201"/>
      <c r="G342" s="253"/>
      <c r="H342" s="253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</row>
    <row r="343" spans="1:21" x14ac:dyDescent="0.2">
      <c r="A343" s="19"/>
      <c r="B343" s="20"/>
      <c r="C343" s="201"/>
      <c r="E343" s="136"/>
      <c r="F343" s="201"/>
      <c r="G343" s="253"/>
      <c r="H343" s="253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</row>
    <row r="344" spans="1:21" x14ac:dyDescent="0.2">
      <c r="A344" s="19"/>
      <c r="B344" s="20"/>
      <c r="C344" s="201"/>
      <c r="E344" s="136"/>
      <c r="F344" s="201"/>
      <c r="G344" s="253"/>
      <c r="H344" s="253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</row>
    <row r="345" spans="1:21" x14ac:dyDescent="0.2">
      <c r="A345" s="19"/>
      <c r="B345" s="20"/>
      <c r="C345" s="201"/>
      <c r="E345" s="136"/>
      <c r="F345" s="201"/>
      <c r="G345" s="253"/>
      <c r="H345" s="253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</row>
    <row r="346" spans="1:21" x14ac:dyDescent="0.2">
      <c r="A346" s="19"/>
      <c r="B346" s="20"/>
      <c r="C346" s="201"/>
      <c r="E346" s="136"/>
      <c r="F346" s="201"/>
      <c r="G346" s="253"/>
      <c r="H346" s="253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</row>
    <row r="347" spans="1:21" x14ac:dyDescent="0.2">
      <c r="A347" s="19"/>
      <c r="B347" s="20"/>
      <c r="C347" s="201"/>
      <c r="E347" s="136"/>
      <c r="F347" s="201"/>
      <c r="G347" s="253"/>
      <c r="H347" s="253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</row>
    <row r="348" spans="1:21" x14ac:dyDescent="0.2">
      <c r="A348" s="19"/>
      <c r="B348" s="20"/>
      <c r="C348" s="201"/>
      <c r="E348" s="136"/>
      <c r="F348" s="201"/>
      <c r="G348" s="253"/>
      <c r="H348" s="253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</row>
    <row r="349" spans="1:21" x14ac:dyDescent="0.2">
      <c r="A349" s="19"/>
      <c r="B349" s="20"/>
      <c r="C349" s="201"/>
      <c r="E349" s="136"/>
      <c r="F349" s="201"/>
      <c r="G349" s="253"/>
      <c r="H349" s="253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</row>
    <row r="350" spans="1:21" x14ac:dyDescent="0.2">
      <c r="A350" s="19"/>
      <c r="B350" s="20"/>
      <c r="C350" s="201"/>
      <c r="E350" s="136"/>
      <c r="F350" s="201"/>
      <c r="G350" s="253"/>
      <c r="H350" s="253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</row>
    <row r="351" spans="1:21" x14ac:dyDescent="0.2">
      <c r="A351" s="19"/>
      <c r="B351" s="20"/>
      <c r="C351" s="201"/>
      <c r="E351" s="136"/>
      <c r="F351" s="201"/>
      <c r="G351" s="253"/>
      <c r="H351" s="253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</row>
    <row r="352" spans="1:21" x14ac:dyDescent="0.2">
      <c r="A352" s="19"/>
      <c r="B352" s="20"/>
      <c r="C352" s="201"/>
      <c r="E352" s="136"/>
      <c r="F352" s="201"/>
      <c r="G352" s="253"/>
      <c r="H352" s="253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</row>
    <row r="353" spans="1:21" x14ac:dyDescent="0.2">
      <c r="A353" s="19"/>
      <c r="B353" s="20"/>
      <c r="C353" s="201"/>
      <c r="E353" s="136"/>
      <c r="F353" s="201"/>
      <c r="G353" s="253"/>
      <c r="H353" s="253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</row>
    <row r="354" spans="1:21" x14ac:dyDescent="0.2">
      <c r="A354" s="19"/>
      <c r="B354" s="20"/>
      <c r="C354" s="201"/>
      <c r="E354" s="136"/>
      <c r="F354" s="201"/>
      <c r="G354" s="253"/>
      <c r="H354" s="253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</row>
    <row r="355" spans="1:21" x14ac:dyDescent="0.2">
      <c r="A355" s="19"/>
      <c r="B355" s="20"/>
      <c r="C355" s="201"/>
      <c r="E355" s="136"/>
      <c r="F355" s="201"/>
      <c r="G355" s="253"/>
      <c r="H355" s="253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</row>
    <row r="356" spans="1:21" x14ac:dyDescent="0.2">
      <c r="A356" s="19"/>
      <c r="B356" s="20"/>
      <c r="C356" s="201"/>
      <c r="E356" s="136"/>
      <c r="F356" s="201"/>
      <c r="G356" s="253"/>
      <c r="H356" s="253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</row>
    <row r="357" spans="1:21" x14ac:dyDescent="0.2">
      <c r="A357" s="19"/>
      <c r="B357" s="20"/>
      <c r="C357" s="201"/>
      <c r="E357" s="136"/>
      <c r="F357" s="201"/>
      <c r="G357" s="253"/>
      <c r="H357" s="253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</row>
    <row r="358" spans="1:21" x14ac:dyDescent="0.2">
      <c r="A358" s="19"/>
      <c r="B358" s="20"/>
      <c r="C358" s="201"/>
      <c r="E358" s="136"/>
      <c r="F358" s="201"/>
      <c r="G358" s="253"/>
      <c r="H358" s="253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</row>
    <row r="359" spans="1:21" x14ac:dyDescent="0.2">
      <c r="A359" s="19"/>
      <c r="B359" s="20"/>
      <c r="C359" s="201"/>
      <c r="E359" s="136"/>
      <c r="F359" s="201"/>
      <c r="G359" s="253"/>
      <c r="H359" s="253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0" spans="1:21" x14ac:dyDescent="0.2">
      <c r="A360" s="19"/>
      <c r="B360" s="20"/>
      <c r="C360" s="201"/>
      <c r="E360" s="136"/>
      <c r="F360" s="201"/>
      <c r="G360" s="253"/>
      <c r="H360" s="253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</row>
    <row r="361" spans="1:21" x14ac:dyDescent="0.2">
      <c r="A361" s="19"/>
      <c r="B361" s="20"/>
      <c r="C361" s="201"/>
      <c r="E361" s="136"/>
      <c r="F361" s="201"/>
      <c r="G361" s="253"/>
      <c r="H361" s="253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</row>
    <row r="362" spans="1:21" x14ac:dyDescent="0.2">
      <c r="A362" s="19"/>
      <c r="B362" s="20"/>
      <c r="C362" s="201"/>
      <c r="E362" s="136"/>
      <c r="F362" s="201"/>
      <c r="G362" s="253"/>
      <c r="H362" s="253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</row>
    <row r="363" spans="1:21" x14ac:dyDescent="0.2">
      <c r="A363" s="19"/>
      <c r="B363" s="20"/>
      <c r="C363" s="201"/>
      <c r="E363" s="136"/>
      <c r="F363" s="201"/>
      <c r="G363" s="253"/>
      <c r="H363" s="253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</row>
    <row r="364" spans="1:21" x14ac:dyDescent="0.2">
      <c r="A364" s="19"/>
      <c r="B364" s="20"/>
      <c r="C364" s="201"/>
      <c r="E364" s="136"/>
      <c r="F364" s="201"/>
      <c r="G364" s="253"/>
      <c r="H364" s="253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</row>
    <row r="365" spans="1:21" x14ac:dyDescent="0.2">
      <c r="A365" s="19"/>
      <c r="B365" s="20"/>
      <c r="C365" s="201"/>
      <c r="E365" s="136"/>
      <c r="F365" s="201"/>
      <c r="G365" s="253"/>
      <c r="H365" s="253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</row>
    <row r="366" spans="1:21" x14ac:dyDescent="0.2">
      <c r="A366" s="19"/>
      <c r="B366" s="20"/>
      <c r="C366" s="201"/>
      <c r="E366" s="136"/>
      <c r="F366" s="201"/>
      <c r="G366" s="253"/>
      <c r="H366" s="253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</row>
    <row r="367" spans="1:21" x14ac:dyDescent="0.2">
      <c r="A367" s="19"/>
      <c r="B367" s="20"/>
      <c r="C367" s="201"/>
      <c r="E367" s="136"/>
      <c r="F367" s="201"/>
      <c r="G367" s="253"/>
      <c r="H367" s="253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</row>
    <row r="368" spans="1:21" x14ac:dyDescent="0.2">
      <c r="A368" s="19"/>
      <c r="B368" s="20"/>
      <c r="C368" s="201"/>
      <c r="E368" s="136"/>
      <c r="F368" s="201"/>
      <c r="G368" s="253"/>
      <c r="H368" s="253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</row>
    <row r="369" spans="1:21" x14ac:dyDescent="0.2">
      <c r="A369" s="19"/>
      <c r="B369" s="20"/>
      <c r="C369" s="201"/>
      <c r="E369" s="136"/>
      <c r="F369" s="201"/>
      <c r="G369" s="253"/>
      <c r="H369" s="253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</row>
    <row r="370" spans="1:21" x14ac:dyDescent="0.2">
      <c r="A370" s="19"/>
      <c r="B370" s="20"/>
      <c r="C370" s="201"/>
      <c r="E370" s="136"/>
      <c r="F370" s="201"/>
      <c r="G370" s="253"/>
      <c r="H370" s="253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</row>
    <row r="371" spans="1:21" x14ac:dyDescent="0.2">
      <c r="A371" s="19"/>
      <c r="B371" s="20"/>
      <c r="C371" s="201"/>
      <c r="E371" s="136"/>
      <c r="F371" s="201"/>
      <c r="G371" s="253"/>
      <c r="H371" s="253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</row>
    <row r="372" spans="1:21" x14ac:dyDescent="0.2">
      <c r="A372" s="19"/>
      <c r="B372" s="20"/>
      <c r="C372" s="201"/>
      <c r="E372" s="136"/>
      <c r="F372" s="201"/>
      <c r="G372" s="253"/>
      <c r="H372" s="253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</row>
    <row r="373" spans="1:21" x14ac:dyDescent="0.2">
      <c r="A373" s="19"/>
      <c r="B373" s="20"/>
      <c r="C373" s="201"/>
      <c r="E373" s="136"/>
      <c r="F373" s="201"/>
      <c r="G373" s="253"/>
      <c r="H373" s="253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</row>
    <row r="374" spans="1:21" x14ac:dyDescent="0.2">
      <c r="A374" s="19"/>
      <c r="B374" s="20"/>
      <c r="C374" s="201"/>
      <c r="E374" s="136"/>
      <c r="F374" s="201"/>
      <c r="G374" s="253"/>
      <c r="H374" s="253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</row>
    <row r="375" spans="1:21" x14ac:dyDescent="0.2">
      <c r="A375" s="19"/>
      <c r="B375" s="20"/>
      <c r="C375" s="201"/>
      <c r="E375" s="136"/>
      <c r="F375" s="201"/>
      <c r="G375" s="253"/>
      <c r="H375" s="253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</row>
    <row r="376" spans="1:21" x14ac:dyDescent="0.2">
      <c r="A376" s="19"/>
      <c r="B376" s="20"/>
      <c r="C376" s="201"/>
      <c r="E376" s="136"/>
      <c r="F376" s="201"/>
      <c r="G376" s="253"/>
      <c r="H376" s="253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</row>
    <row r="377" spans="1:21" x14ac:dyDescent="0.2">
      <c r="A377" s="19"/>
      <c r="B377" s="20"/>
      <c r="C377" s="201"/>
      <c r="E377" s="136"/>
      <c r="F377" s="201"/>
      <c r="G377" s="253"/>
      <c r="H377" s="253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</row>
    <row r="378" spans="1:21" x14ac:dyDescent="0.2">
      <c r="A378" s="19"/>
      <c r="B378" s="20"/>
      <c r="C378" s="201"/>
      <c r="E378" s="136"/>
      <c r="F378" s="201"/>
      <c r="G378" s="253"/>
      <c r="H378" s="253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</row>
    <row r="379" spans="1:21" x14ac:dyDescent="0.2">
      <c r="A379" s="19"/>
      <c r="B379" s="20"/>
      <c r="C379" s="201"/>
      <c r="E379" s="136"/>
      <c r="F379" s="201"/>
      <c r="G379" s="253"/>
      <c r="H379" s="253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</row>
    <row r="380" spans="1:21" x14ac:dyDescent="0.2">
      <c r="A380" s="19"/>
      <c r="B380" s="20"/>
      <c r="C380" s="201"/>
      <c r="E380" s="136"/>
      <c r="F380" s="201"/>
      <c r="G380" s="253"/>
      <c r="H380" s="253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</row>
    <row r="381" spans="1:21" x14ac:dyDescent="0.2">
      <c r="A381" s="19"/>
      <c r="B381" s="20"/>
      <c r="C381" s="201"/>
      <c r="E381" s="136"/>
      <c r="F381" s="201"/>
      <c r="G381" s="253"/>
      <c r="H381" s="253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</row>
    <row r="382" spans="1:21" x14ac:dyDescent="0.2">
      <c r="A382" s="19"/>
      <c r="B382" s="20"/>
      <c r="C382" s="201"/>
      <c r="E382" s="136"/>
      <c r="F382" s="201"/>
      <c r="G382" s="253"/>
      <c r="H382" s="253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</row>
    <row r="383" spans="1:21" x14ac:dyDescent="0.2">
      <c r="A383" s="19"/>
      <c r="B383" s="20"/>
      <c r="C383" s="201"/>
      <c r="E383" s="136"/>
      <c r="F383" s="201"/>
      <c r="G383" s="253"/>
      <c r="H383" s="253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</row>
    <row r="384" spans="1:21" x14ac:dyDescent="0.2">
      <c r="A384" s="19"/>
      <c r="B384" s="20"/>
      <c r="C384" s="201"/>
      <c r="E384" s="136"/>
      <c r="F384" s="201"/>
      <c r="G384" s="253"/>
      <c r="H384" s="253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</row>
    <row r="385" spans="1:21" x14ac:dyDescent="0.2">
      <c r="A385" s="19"/>
      <c r="B385" s="20"/>
      <c r="C385" s="201"/>
      <c r="E385" s="136"/>
      <c r="F385" s="201"/>
      <c r="G385" s="253"/>
      <c r="H385" s="253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</row>
    <row r="386" spans="1:21" x14ac:dyDescent="0.2">
      <c r="A386" s="19"/>
      <c r="B386" s="20"/>
      <c r="C386" s="201"/>
      <c r="E386" s="136"/>
      <c r="F386" s="201"/>
      <c r="G386" s="253"/>
      <c r="H386" s="253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</row>
    <row r="387" spans="1:21" x14ac:dyDescent="0.2">
      <c r="A387" s="19"/>
      <c r="B387" s="20"/>
      <c r="C387" s="201"/>
      <c r="E387" s="136"/>
      <c r="F387" s="201"/>
      <c r="G387" s="253"/>
      <c r="H387" s="253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</row>
    <row r="388" spans="1:21" x14ac:dyDescent="0.2">
      <c r="A388" s="19"/>
      <c r="B388" s="20"/>
      <c r="C388" s="201"/>
      <c r="E388" s="136"/>
      <c r="F388" s="201"/>
      <c r="G388" s="253"/>
      <c r="H388" s="253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</row>
    <row r="389" spans="1:21" x14ac:dyDescent="0.2">
      <c r="A389" s="19"/>
      <c r="B389" s="20"/>
      <c r="C389" s="201"/>
      <c r="E389" s="136"/>
      <c r="F389" s="201"/>
      <c r="G389" s="253"/>
      <c r="H389" s="253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</row>
    <row r="390" spans="1:21" x14ac:dyDescent="0.2">
      <c r="A390" s="19"/>
      <c r="B390" s="20"/>
      <c r="C390" s="201"/>
      <c r="E390" s="136"/>
      <c r="F390" s="201"/>
      <c r="G390" s="253"/>
      <c r="H390" s="253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</row>
    <row r="391" spans="1:21" x14ac:dyDescent="0.2">
      <c r="A391" s="19"/>
      <c r="B391" s="20"/>
      <c r="C391" s="201"/>
      <c r="E391" s="136"/>
      <c r="F391" s="201"/>
      <c r="G391" s="253"/>
      <c r="H391" s="253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</row>
    <row r="392" spans="1:21" x14ac:dyDescent="0.2">
      <c r="A392" s="19"/>
      <c r="B392" s="20"/>
      <c r="C392" s="201"/>
      <c r="E392" s="136"/>
      <c r="F392" s="201"/>
      <c r="G392" s="253"/>
      <c r="H392" s="253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</row>
    <row r="393" spans="1:21" x14ac:dyDescent="0.2">
      <c r="A393" s="19"/>
      <c r="B393" s="20"/>
      <c r="C393" s="201"/>
      <c r="E393" s="136"/>
      <c r="F393" s="201"/>
      <c r="G393" s="253"/>
      <c r="H393" s="253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</row>
    <row r="394" spans="1:21" x14ac:dyDescent="0.2">
      <c r="A394" s="19"/>
      <c r="B394" s="20"/>
      <c r="C394" s="201"/>
      <c r="E394" s="136"/>
      <c r="F394" s="201"/>
      <c r="G394" s="253"/>
      <c r="H394" s="253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</row>
    <row r="395" spans="1:21" x14ac:dyDescent="0.2">
      <c r="A395" s="19"/>
      <c r="B395" s="20"/>
      <c r="C395" s="201"/>
      <c r="E395" s="136"/>
      <c r="F395" s="201"/>
      <c r="G395" s="253"/>
      <c r="H395" s="253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</row>
    <row r="396" spans="1:21" x14ac:dyDescent="0.2">
      <c r="A396" s="19"/>
      <c r="B396" s="20"/>
      <c r="C396" s="201"/>
      <c r="E396" s="136"/>
      <c r="F396" s="201"/>
      <c r="G396" s="253"/>
      <c r="H396" s="253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</row>
    <row r="397" spans="1:21" x14ac:dyDescent="0.2">
      <c r="A397" s="19"/>
      <c r="B397" s="20"/>
      <c r="C397" s="201"/>
      <c r="E397" s="136"/>
      <c r="F397" s="201"/>
      <c r="G397" s="253"/>
      <c r="H397" s="253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</row>
    <row r="398" spans="1:21" x14ac:dyDescent="0.2">
      <c r="A398" s="19"/>
      <c r="B398" s="20"/>
      <c r="C398" s="201"/>
      <c r="E398" s="136"/>
      <c r="F398" s="201"/>
      <c r="G398" s="253"/>
      <c r="H398" s="253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</row>
    <row r="399" spans="1:21" x14ac:dyDescent="0.2">
      <c r="A399" s="19"/>
      <c r="B399" s="20"/>
      <c r="C399" s="201"/>
      <c r="E399" s="136"/>
      <c r="F399" s="201"/>
      <c r="G399" s="253"/>
      <c r="H399" s="253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</row>
    <row r="400" spans="1:21" x14ac:dyDescent="0.2">
      <c r="A400" s="19"/>
      <c r="B400" s="20"/>
      <c r="C400" s="201"/>
      <c r="E400" s="136"/>
      <c r="F400" s="201"/>
      <c r="G400" s="253"/>
      <c r="H400" s="253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</row>
    <row r="401" spans="1:21" x14ac:dyDescent="0.2">
      <c r="A401" s="19"/>
      <c r="B401" s="20"/>
      <c r="C401" s="201"/>
      <c r="E401" s="136"/>
      <c r="F401" s="201"/>
      <c r="G401" s="253"/>
      <c r="H401" s="253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</row>
    <row r="402" spans="1:21" x14ac:dyDescent="0.2">
      <c r="A402" s="19"/>
      <c r="B402" s="20"/>
      <c r="C402" s="201"/>
      <c r="E402" s="136"/>
      <c r="F402" s="201"/>
      <c r="G402" s="253"/>
      <c r="H402" s="253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</row>
    <row r="403" spans="1:21" x14ac:dyDescent="0.2">
      <c r="A403" s="19"/>
      <c r="B403" s="20"/>
      <c r="C403" s="201"/>
      <c r="E403" s="136"/>
      <c r="F403" s="201"/>
      <c r="G403" s="253"/>
      <c r="H403" s="253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</row>
    <row r="404" spans="1:21" x14ac:dyDescent="0.2">
      <c r="A404" s="19"/>
      <c r="B404" s="20"/>
      <c r="C404" s="201"/>
      <c r="E404" s="136"/>
      <c r="F404" s="201"/>
      <c r="G404" s="253"/>
      <c r="H404" s="253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</row>
    <row r="405" spans="1:21" x14ac:dyDescent="0.2">
      <c r="A405" s="19"/>
      <c r="B405" s="20"/>
      <c r="C405" s="201"/>
      <c r="E405" s="136"/>
      <c r="F405" s="201"/>
      <c r="G405" s="253"/>
      <c r="H405" s="253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</row>
    <row r="406" spans="1:21" x14ac:dyDescent="0.2">
      <c r="A406" s="19"/>
      <c r="B406" s="20"/>
      <c r="C406" s="201"/>
      <c r="E406" s="136"/>
      <c r="F406" s="201"/>
      <c r="G406" s="253"/>
      <c r="H406" s="253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</row>
    <row r="407" spans="1:21" x14ac:dyDescent="0.2">
      <c r="A407" s="19"/>
      <c r="B407" s="20"/>
      <c r="C407" s="201"/>
      <c r="E407" s="136"/>
      <c r="F407" s="201"/>
      <c r="G407" s="253"/>
      <c r="H407" s="253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</row>
    <row r="408" spans="1:21" x14ac:dyDescent="0.2">
      <c r="A408" s="19"/>
      <c r="B408" s="20"/>
      <c r="C408" s="201"/>
      <c r="E408" s="136"/>
      <c r="F408" s="201"/>
      <c r="G408" s="253"/>
      <c r="H408" s="253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</row>
    <row r="409" spans="1:21" x14ac:dyDescent="0.2">
      <c r="A409" s="19"/>
      <c r="B409" s="20"/>
      <c r="C409" s="201"/>
      <c r="E409" s="136"/>
      <c r="F409" s="201"/>
      <c r="G409" s="253"/>
      <c r="H409" s="253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</row>
    <row r="410" spans="1:21" x14ac:dyDescent="0.2">
      <c r="A410" s="19"/>
      <c r="B410" s="20"/>
      <c r="C410" s="201"/>
      <c r="E410" s="136"/>
      <c r="F410" s="201"/>
      <c r="G410" s="253"/>
      <c r="H410" s="253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</row>
    <row r="411" spans="1:21" x14ac:dyDescent="0.2">
      <c r="A411" s="19"/>
      <c r="B411" s="20"/>
      <c r="C411" s="201"/>
      <c r="E411" s="136"/>
      <c r="F411" s="201"/>
      <c r="G411" s="253"/>
      <c r="H411" s="253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</row>
    <row r="412" spans="1:21" x14ac:dyDescent="0.2">
      <c r="A412" s="19"/>
      <c r="B412" s="20"/>
      <c r="C412" s="201"/>
      <c r="E412" s="136"/>
      <c r="F412" s="201"/>
      <c r="G412" s="253"/>
      <c r="H412" s="253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</row>
    <row r="413" spans="1:21" x14ac:dyDescent="0.2">
      <c r="A413" s="19"/>
      <c r="B413" s="20"/>
      <c r="C413" s="201"/>
      <c r="E413" s="136"/>
      <c r="F413" s="201"/>
      <c r="G413" s="253"/>
      <c r="H413" s="253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</row>
    <row r="414" spans="1:21" x14ac:dyDescent="0.2">
      <c r="A414" s="19"/>
      <c r="B414" s="20"/>
      <c r="C414" s="201"/>
      <c r="E414" s="136"/>
      <c r="F414" s="201"/>
      <c r="G414" s="253"/>
      <c r="H414" s="253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</row>
    <row r="415" spans="1:21" x14ac:dyDescent="0.2">
      <c r="A415" s="19"/>
      <c r="B415" s="20"/>
      <c r="C415" s="201"/>
      <c r="E415" s="136"/>
      <c r="F415" s="201"/>
      <c r="G415" s="253"/>
      <c r="H415" s="253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</row>
    <row r="416" spans="1:21" x14ac:dyDescent="0.2">
      <c r="A416" s="19"/>
      <c r="B416" s="20"/>
      <c r="C416" s="201"/>
      <c r="E416" s="136"/>
      <c r="F416" s="201"/>
      <c r="G416" s="253"/>
      <c r="H416" s="253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</row>
    <row r="417" spans="1:21" x14ac:dyDescent="0.2">
      <c r="A417" s="19"/>
      <c r="B417" s="20"/>
      <c r="C417" s="201"/>
      <c r="E417" s="136"/>
      <c r="F417" s="201"/>
      <c r="G417" s="253"/>
      <c r="H417" s="253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</row>
    <row r="418" spans="1:21" x14ac:dyDescent="0.2">
      <c r="A418" s="19"/>
      <c r="B418" s="20"/>
      <c r="C418" s="201"/>
      <c r="E418" s="136"/>
      <c r="F418" s="201"/>
      <c r="G418" s="253"/>
      <c r="H418" s="253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</row>
    <row r="419" spans="1:21" x14ac:dyDescent="0.2">
      <c r="A419" s="19"/>
      <c r="B419" s="20"/>
      <c r="C419" s="201"/>
      <c r="E419" s="136"/>
      <c r="F419" s="201"/>
      <c r="G419" s="253"/>
      <c r="H419" s="253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</row>
    <row r="420" spans="1:21" x14ac:dyDescent="0.2">
      <c r="A420" s="19"/>
      <c r="B420" s="20"/>
      <c r="C420" s="201"/>
      <c r="E420" s="136"/>
      <c r="F420" s="201"/>
      <c r="G420" s="253"/>
      <c r="H420" s="253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</row>
    <row r="421" spans="1:21" x14ac:dyDescent="0.2">
      <c r="A421" s="19"/>
      <c r="B421" s="20"/>
      <c r="C421" s="201"/>
      <c r="E421" s="136"/>
      <c r="F421" s="201"/>
      <c r="G421" s="253"/>
      <c r="H421" s="253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</row>
    <row r="422" spans="1:21" x14ac:dyDescent="0.2">
      <c r="A422" s="19"/>
      <c r="B422" s="20"/>
      <c r="C422" s="201"/>
      <c r="E422" s="136"/>
      <c r="F422" s="201"/>
      <c r="G422" s="253"/>
      <c r="H422" s="253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</row>
    <row r="423" spans="1:21" x14ac:dyDescent="0.2">
      <c r="A423" s="19"/>
      <c r="B423" s="20"/>
      <c r="C423" s="201"/>
      <c r="E423" s="136"/>
      <c r="F423" s="201"/>
      <c r="G423" s="253"/>
      <c r="H423" s="253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</row>
    <row r="424" spans="1:21" x14ac:dyDescent="0.2">
      <c r="A424" s="19"/>
      <c r="B424" s="20"/>
      <c r="C424" s="201"/>
      <c r="E424" s="136"/>
      <c r="F424" s="201"/>
      <c r="G424" s="253"/>
      <c r="H424" s="253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</row>
    <row r="425" spans="1:21" x14ac:dyDescent="0.2">
      <c r="A425" s="19"/>
      <c r="B425" s="20"/>
      <c r="C425" s="201"/>
      <c r="E425" s="136"/>
      <c r="F425" s="201"/>
      <c r="G425" s="253"/>
      <c r="H425" s="253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</row>
    <row r="426" spans="1:21" x14ac:dyDescent="0.2">
      <c r="A426" s="19"/>
      <c r="B426" s="20"/>
      <c r="C426" s="201"/>
      <c r="E426" s="136"/>
      <c r="F426" s="201"/>
      <c r="G426" s="253"/>
      <c r="H426" s="253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</row>
    <row r="427" spans="1:21" x14ac:dyDescent="0.2">
      <c r="A427" s="19"/>
      <c r="B427" s="20"/>
      <c r="C427" s="201"/>
      <c r="E427" s="136"/>
      <c r="F427" s="201"/>
      <c r="G427" s="253"/>
      <c r="H427" s="253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</row>
    <row r="428" spans="1:21" x14ac:dyDescent="0.2">
      <c r="A428" s="19"/>
      <c r="B428" s="20"/>
      <c r="C428" s="201"/>
      <c r="E428" s="136"/>
      <c r="F428" s="201"/>
      <c r="G428" s="253"/>
      <c r="H428" s="253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</row>
    <row r="429" spans="1:21" x14ac:dyDescent="0.2">
      <c r="A429" s="19"/>
      <c r="B429" s="20"/>
      <c r="C429" s="201"/>
      <c r="E429" s="136"/>
      <c r="F429" s="201"/>
      <c r="G429" s="253"/>
      <c r="H429" s="253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</row>
    <row r="430" spans="1:21" x14ac:dyDescent="0.2">
      <c r="A430" s="19"/>
      <c r="B430" s="20"/>
      <c r="C430" s="201"/>
      <c r="E430" s="136"/>
      <c r="F430" s="201"/>
      <c r="G430" s="253"/>
      <c r="H430" s="253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</row>
    <row r="431" spans="1:21" x14ac:dyDescent="0.2">
      <c r="A431" s="19"/>
      <c r="B431" s="20"/>
      <c r="C431" s="201"/>
      <c r="E431" s="136"/>
      <c r="F431" s="201"/>
      <c r="G431" s="253"/>
      <c r="H431" s="253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</row>
    <row r="432" spans="1:21" x14ac:dyDescent="0.2">
      <c r="A432" s="19"/>
      <c r="B432" s="20"/>
      <c r="C432" s="201"/>
      <c r="E432" s="136"/>
      <c r="F432" s="201"/>
      <c r="G432" s="253"/>
      <c r="H432" s="253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</row>
    <row r="433" spans="1:21" x14ac:dyDescent="0.2">
      <c r="A433" s="19"/>
      <c r="B433" s="20"/>
      <c r="C433" s="201"/>
      <c r="E433" s="136"/>
      <c r="F433" s="201"/>
      <c r="G433" s="253"/>
      <c r="H433" s="253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</row>
    <row r="434" spans="1:21" x14ac:dyDescent="0.2">
      <c r="A434" s="19"/>
      <c r="B434" s="20"/>
      <c r="C434" s="201"/>
      <c r="E434" s="136"/>
      <c r="F434" s="201"/>
      <c r="G434" s="253"/>
      <c r="H434" s="253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</row>
    <row r="435" spans="1:21" x14ac:dyDescent="0.2">
      <c r="A435" s="19"/>
      <c r="B435" s="20"/>
      <c r="C435" s="201"/>
      <c r="E435" s="136"/>
      <c r="F435" s="201"/>
      <c r="G435" s="253"/>
      <c r="H435" s="253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</row>
    <row r="436" spans="1:21" x14ac:dyDescent="0.2">
      <c r="A436" s="19"/>
      <c r="B436" s="20"/>
      <c r="C436" s="201"/>
      <c r="E436" s="136"/>
      <c r="F436" s="201"/>
      <c r="G436" s="253"/>
      <c r="H436" s="253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</row>
    <row r="437" spans="1:21" x14ac:dyDescent="0.2">
      <c r="A437" s="19"/>
      <c r="B437" s="20"/>
      <c r="C437" s="201"/>
      <c r="E437" s="136"/>
      <c r="F437" s="201"/>
      <c r="G437" s="253"/>
      <c r="H437" s="253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</row>
    <row r="438" spans="1:21" x14ac:dyDescent="0.2">
      <c r="A438" s="19"/>
      <c r="B438" s="20"/>
      <c r="C438" s="201"/>
      <c r="E438" s="136"/>
      <c r="F438" s="201"/>
      <c r="G438" s="253"/>
      <c r="H438" s="253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</row>
    <row r="439" spans="1:21" x14ac:dyDescent="0.2">
      <c r="A439" s="19"/>
      <c r="B439" s="20"/>
      <c r="C439" s="201"/>
      <c r="E439" s="136"/>
      <c r="F439" s="201"/>
      <c r="G439" s="253"/>
      <c r="H439" s="253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</row>
    <row r="440" spans="1:21" x14ac:dyDescent="0.2">
      <c r="A440" s="19"/>
      <c r="B440" s="20"/>
      <c r="C440" s="201"/>
      <c r="E440" s="136"/>
      <c r="F440" s="201"/>
      <c r="G440" s="253"/>
      <c r="H440" s="253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</row>
    <row r="441" spans="1:21" x14ac:dyDescent="0.2">
      <c r="A441" s="19"/>
      <c r="B441" s="20"/>
      <c r="C441" s="201"/>
      <c r="E441" s="136"/>
      <c r="F441" s="201"/>
      <c r="G441" s="253"/>
      <c r="H441" s="253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</row>
    <row r="442" spans="1:21" x14ac:dyDescent="0.2">
      <c r="A442" s="19"/>
      <c r="B442" s="20"/>
      <c r="C442" s="201"/>
      <c r="E442" s="136"/>
      <c r="F442" s="201"/>
      <c r="G442" s="253"/>
      <c r="H442" s="253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</row>
    <row r="443" spans="1:21" x14ac:dyDescent="0.2">
      <c r="A443" s="19"/>
      <c r="B443" s="20"/>
      <c r="C443" s="201"/>
      <c r="E443" s="136"/>
      <c r="F443" s="201"/>
      <c r="G443" s="253"/>
      <c r="H443" s="253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</row>
    <row r="444" spans="1:21" x14ac:dyDescent="0.2">
      <c r="A444" s="19"/>
      <c r="B444" s="20"/>
      <c r="C444" s="201"/>
      <c r="E444" s="136"/>
      <c r="F444" s="201"/>
      <c r="G444" s="253"/>
      <c r="H444" s="253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</row>
    <row r="445" spans="1:21" x14ac:dyDescent="0.2">
      <c r="A445" s="19"/>
      <c r="B445" s="20"/>
      <c r="C445" s="201"/>
      <c r="E445" s="136"/>
      <c r="F445" s="201"/>
      <c r="G445" s="253"/>
      <c r="H445" s="253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</row>
    <row r="446" spans="1:21" x14ac:dyDescent="0.2">
      <c r="A446" s="19"/>
      <c r="B446" s="20"/>
      <c r="C446" s="201"/>
      <c r="E446" s="136"/>
      <c r="F446" s="201"/>
      <c r="G446" s="253"/>
      <c r="H446" s="253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</row>
    <row r="447" spans="1:21" x14ac:dyDescent="0.2">
      <c r="A447" s="19"/>
      <c r="B447" s="20"/>
      <c r="C447" s="201"/>
      <c r="E447" s="136"/>
      <c r="F447" s="201"/>
      <c r="G447" s="253"/>
      <c r="H447" s="253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</row>
    <row r="448" spans="1:21" x14ac:dyDescent="0.2">
      <c r="A448" s="19"/>
      <c r="B448" s="20"/>
      <c r="C448" s="201"/>
      <c r="E448" s="136"/>
      <c r="F448" s="201"/>
      <c r="G448" s="253"/>
      <c r="H448" s="253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</row>
    <row r="449" spans="1:21" x14ac:dyDescent="0.2">
      <c r="A449" s="19"/>
      <c r="B449" s="20"/>
      <c r="C449" s="201"/>
      <c r="E449" s="136"/>
      <c r="F449" s="201"/>
      <c r="G449" s="253"/>
      <c r="H449" s="253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</row>
    <row r="450" spans="1:21" x14ac:dyDescent="0.2">
      <c r="A450" s="19"/>
      <c r="B450" s="20"/>
      <c r="C450" s="201"/>
      <c r="E450" s="136"/>
      <c r="F450" s="201"/>
      <c r="G450" s="253"/>
      <c r="H450" s="253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</row>
    <row r="451" spans="1:21" x14ac:dyDescent="0.2">
      <c r="A451" s="19"/>
      <c r="B451" s="20"/>
      <c r="C451" s="201"/>
      <c r="E451" s="136"/>
      <c r="F451" s="201"/>
      <c r="G451" s="253"/>
      <c r="H451" s="253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</row>
    <row r="452" spans="1:21" x14ac:dyDescent="0.2">
      <c r="A452" s="19"/>
      <c r="B452" s="20"/>
      <c r="C452" s="201"/>
      <c r="E452" s="136"/>
      <c r="F452" s="201"/>
      <c r="G452" s="253"/>
      <c r="H452" s="253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</row>
    <row r="453" spans="1:21" x14ac:dyDescent="0.2">
      <c r="A453" s="19"/>
      <c r="B453" s="20"/>
      <c r="C453" s="201"/>
      <c r="E453" s="136"/>
      <c r="F453" s="201"/>
      <c r="G453" s="253"/>
      <c r="H453" s="253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</row>
    <row r="454" spans="1:21" x14ac:dyDescent="0.2">
      <c r="A454" s="19"/>
      <c r="B454" s="20"/>
      <c r="C454" s="201"/>
      <c r="E454" s="136"/>
      <c r="F454" s="201"/>
      <c r="G454" s="253"/>
      <c r="H454" s="253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</row>
    <row r="455" spans="1:21" x14ac:dyDescent="0.2">
      <c r="A455" s="19"/>
      <c r="B455" s="20"/>
      <c r="C455" s="201"/>
      <c r="E455" s="136"/>
      <c r="F455" s="201"/>
      <c r="G455" s="253"/>
      <c r="H455" s="253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</row>
    <row r="456" spans="1:21" x14ac:dyDescent="0.2">
      <c r="A456" s="19"/>
      <c r="B456" s="20"/>
      <c r="C456" s="201"/>
      <c r="E456" s="136"/>
      <c r="F456" s="201"/>
      <c r="G456" s="253"/>
      <c r="H456" s="253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</row>
    <row r="457" spans="1:21" x14ac:dyDescent="0.2">
      <c r="A457" s="19"/>
      <c r="B457" s="20"/>
      <c r="C457" s="201"/>
      <c r="E457" s="136"/>
      <c r="F457" s="201"/>
      <c r="G457" s="253"/>
      <c r="H457" s="253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</row>
    <row r="458" spans="1:21" x14ac:dyDescent="0.2">
      <c r="A458" s="19"/>
      <c r="B458" s="20"/>
      <c r="C458" s="201"/>
      <c r="E458" s="136"/>
      <c r="F458" s="201"/>
      <c r="G458" s="253"/>
      <c r="H458" s="253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</row>
    <row r="459" spans="1:21" x14ac:dyDescent="0.2">
      <c r="A459" s="19"/>
      <c r="B459" s="20"/>
      <c r="C459" s="201"/>
      <c r="E459" s="136"/>
      <c r="F459" s="201"/>
      <c r="G459" s="253"/>
      <c r="H459" s="253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</row>
    <row r="460" spans="1:21" x14ac:dyDescent="0.2">
      <c r="A460" s="19"/>
      <c r="B460" s="20"/>
      <c r="C460" s="201"/>
      <c r="E460" s="136"/>
      <c r="F460" s="201"/>
      <c r="G460" s="253"/>
      <c r="H460" s="253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</row>
    <row r="461" spans="1:21" x14ac:dyDescent="0.2">
      <c r="A461" s="19"/>
      <c r="B461" s="20"/>
      <c r="C461" s="201"/>
      <c r="E461" s="136"/>
      <c r="F461" s="201"/>
      <c r="G461" s="253"/>
      <c r="H461" s="253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</row>
    <row r="462" spans="1:21" x14ac:dyDescent="0.2">
      <c r="A462" s="19"/>
      <c r="B462" s="20"/>
      <c r="C462" s="201"/>
      <c r="E462" s="136"/>
      <c r="F462" s="201"/>
      <c r="G462" s="253"/>
      <c r="H462" s="253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</row>
    <row r="463" spans="1:21" x14ac:dyDescent="0.2">
      <c r="A463" s="19"/>
      <c r="B463" s="20"/>
      <c r="C463" s="201"/>
      <c r="E463" s="136"/>
      <c r="F463" s="201"/>
      <c r="G463" s="253"/>
      <c r="H463" s="253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</row>
    <row r="464" spans="1:21" x14ac:dyDescent="0.2">
      <c r="A464" s="19"/>
      <c r="B464" s="20"/>
      <c r="C464" s="201"/>
      <c r="E464" s="136"/>
      <c r="F464" s="201"/>
      <c r="G464" s="253"/>
      <c r="H464" s="253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</row>
    <row r="465" spans="1:21" x14ac:dyDescent="0.2">
      <c r="A465" s="19"/>
      <c r="B465" s="20"/>
      <c r="C465" s="201"/>
      <c r="E465" s="136"/>
      <c r="F465" s="201"/>
      <c r="G465" s="253"/>
      <c r="H465" s="253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</row>
    <row r="466" spans="1:21" x14ac:dyDescent="0.2">
      <c r="A466" s="19"/>
      <c r="B466" s="20"/>
      <c r="C466" s="201"/>
      <c r="E466" s="136"/>
      <c r="F466" s="201"/>
      <c r="G466" s="253"/>
      <c r="H466" s="253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</row>
    <row r="467" spans="1:21" x14ac:dyDescent="0.2">
      <c r="A467" s="19"/>
      <c r="B467" s="20"/>
      <c r="C467" s="201"/>
      <c r="E467" s="136"/>
      <c r="F467" s="201"/>
      <c r="G467" s="253"/>
      <c r="H467" s="253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</row>
    <row r="468" spans="1:21" x14ac:dyDescent="0.2">
      <c r="A468" s="19"/>
      <c r="B468" s="20"/>
      <c r="C468" s="201"/>
      <c r="E468" s="136"/>
      <c r="F468" s="201"/>
      <c r="G468" s="253"/>
      <c r="H468" s="253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</row>
    <row r="469" spans="1:21" x14ac:dyDescent="0.2">
      <c r="A469" s="19"/>
      <c r="B469" s="20"/>
      <c r="C469" s="201"/>
      <c r="E469" s="136"/>
      <c r="F469" s="201"/>
      <c r="G469" s="253"/>
      <c r="H469" s="253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</row>
    <row r="470" spans="1:21" x14ac:dyDescent="0.2">
      <c r="A470" s="19"/>
      <c r="B470" s="20"/>
      <c r="C470" s="201"/>
      <c r="E470" s="136"/>
      <c r="F470" s="201"/>
      <c r="G470" s="253"/>
      <c r="H470" s="253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</row>
    <row r="471" spans="1:21" x14ac:dyDescent="0.2">
      <c r="A471" s="19"/>
      <c r="B471" s="20"/>
      <c r="C471" s="201"/>
      <c r="E471" s="136"/>
      <c r="F471" s="201"/>
      <c r="G471" s="253"/>
      <c r="H471" s="253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</row>
    <row r="472" spans="1:21" x14ac:dyDescent="0.2">
      <c r="A472" s="19"/>
      <c r="B472" s="20"/>
      <c r="C472" s="201"/>
      <c r="E472" s="136"/>
      <c r="F472" s="201"/>
      <c r="G472" s="253"/>
      <c r="H472" s="253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</row>
    <row r="473" spans="1:21" x14ac:dyDescent="0.2">
      <c r="A473" s="19"/>
      <c r="B473" s="20"/>
      <c r="C473" s="201"/>
      <c r="E473" s="136"/>
      <c r="F473" s="201"/>
      <c r="G473" s="253"/>
      <c r="H473" s="253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</row>
    <row r="474" spans="1:21" x14ac:dyDescent="0.2">
      <c r="A474" s="19"/>
      <c r="B474" s="20"/>
      <c r="C474" s="201"/>
      <c r="E474" s="136"/>
      <c r="F474" s="201"/>
      <c r="G474" s="253"/>
      <c r="H474" s="253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</row>
    <row r="475" spans="1:21" x14ac:dyDescent="0.2">
      <c r="A475" s="19"/>
      <c r="B475" s="20"/>
      <c r="C475" s="201"/>
      <c r="E475" s="136"/>
      <c r="F475" s="201"/>
      <c r="G475" s="253"/>
      <c r="H475" s="253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</row>
    <row r="476" spans="1:21" x14ac:dyDescent="0.2">
      <c r="A476" s="19"/>
      <c r="B476" s="20"/>
      <c r="C476" s="201"/>
      <c r="E476" s="136"/>
      <c r="F476" s="201"/>
      <c r="G476" s="253"/>
      <c r="H476" s="253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</row>
    <row r="477" spans="1:21" x14ac:dyDescent="0.2">
      <c r="A477" s="19"/>
      <c r="B477" s="20"/>
      <c r="C477" s="201"/>
      <c r="E477" s="136"/>
      <c r="F477" s="201"/>
      <c r="G477" s="253"/>
      <c r="H477" s="253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</row>
    <row r="478" spans="1:21" x14ac:dyDescent="0.2">
      <c r="A478" s="19"/>
      <c r="B478" s="20"/>
      <c r="C478" s="201"/>
      <c r="E478" s="136"/>
      <c r="F478" s="201"/>
      <c r="G478" s="253"/>
      <c r="H478" s="253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</row>
    <row r="479" spans="1:21" x14ac:dyDescent="0.2">
      <c r="A479" s="19"/>
      <c r="B479" s="20"/>
      <c r="C479" s="201"/>
      <c r="E479" s="136"/>
      <c r="F479" s="201"/>
      <c r="G479" s="253"/>
      <c r="H479" s="253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</row>
    <row r="480" spans="1:21" x14ac:dyDescent="0.2">
      <c r="A480" s="19"/>
      <c r="B480" s="20"/>
      <c r="C480" s="201"/>
      <c r="E480" s="136"/>
      <c r="F480" s="201"/>
      <c r="G480" s="253"/>
      <c r="H480" s="253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</row>
    <row r="481" spans="1:21" x14ac:dyDescent="0.2">
      <c r="A481" s="19"/>
      <c r="B481" s="20"/>
      <c r="C481" s="201"/>
      <c r="E481" s="136"/>
      <c r="F481" s="201"/>
      <c r="G481" s="253"/>
      <c r="H481" s="253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</row>
    <row r="482" spans="1:21" x14ac:dyDescent="0.2">
      <c r="A482" s="19"/>
      <c r="B482" s="20"/>
      <c r="C482" s="201"/>
      <c r="E482" s="136"/>
      <c r="F482" s="201"/>
      <c r="G482" s="253"/>
      <c r="H482" s="253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</row>
    <row r="483" spans="1:21" x14ac:dyDescent="0.2">
      <c r="A483" s="19"/>
      <c r="B483" s="20"/>
      <c r="C483" s="201"/>
      <c r="E483" s="136"/>
      <c r="F483" s="201"/>
      <c r="G483" s="253"/>
      <c r="H483" s="253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</row>
    <row r="484" spans="1:21" x14ac:dyDescent="0.2">
      <c r="A484" s="19"/>
      <c r="B484" s="20"/>
      <c r="C484" s="201"/>
      <c r="E484" s="136"/>
      <c r="F484" s="201"/>
      <c r="G484" s="253"/>
      <c r="H484" s="253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</row>
    <row r="485" spans="1:21" x14ac:dyDescent="0.2">
      <c r="A485" s="19"/>
      <c r="B485" s="20"/>
      <c r="C485" s="201"/>
      <c r="E485" s="136"/>
      <c r="F485" s="201"/>
      <c r="G485" s="253"/>
      <c r="H485" s="253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</row>
    <row r="486" spans="1:21" x14ac:dyDescent="0.2">
      <c r="A486" s="19"/>
      <c r="B486" s="20"/>
      <c r="C486" s="201"/>
      <c r="E486" s="136"/>
      <c r="F486" s="201"/>
      <c r="G486" s="253"/>
      <c r="H486" s="253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</row>
    <row r="487" spans="1:21" x14ac:dyDescent="0.2">
      <c r="A487" s="19"/>
      <c r="B487" s="20"/>
      <c r="C487" s="201"/>
      <c r="E487" s="136"/>
      <c r="F487" s="201"/>
      <c r="G487" s="253"/>
      <c r="H487" s="253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</row>
    <row r="488" spans="1:21" x14ac:dyDescent="0.2">
      <c r="A488" s="19"/>
      <c r="B488" s="20"/>
      <c r="C488" s="201"/>
      <c r="E488" s="136"/>
      <c r="F488" s="201"/>
      <c r="G488" s="253"/>
      <c r="H488" s="253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</row>
    <row r="489" spans="1:21" x14ac:dyDescent="0.2">
      <c r="A489" s="19"/>
      <c r="B489" s="20"/>
      <c r="C489" s="201"/>
      <c r="E489" s="136"/>
      <c r="F489" s="201"/>
      <c r="G489" s="253"/>
      <c r="H489" s="253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</row>
    <row r="490" spans="1:21" x14ac:dyDescent="0.2">
      <c r="A490" s="19"/>
      <c r="B490" s="20"/>
      <c r="C490" s="201"/>
      <c r="E490" s="136"/>
      <c r="F490" s="201"/>
      <c r="G490" s="253"/>
      <c r="H490" s="253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</row>
    <row r="491" spans="1:21" x14ac:dyDescent="0.2">
      <c r="A491" s="19"/>
      <c r="B491" s="20"/>
      <c r="C491" s="201"/>
      <c r="E491" s="136"/>
      <c r="F491" s="201"/>
      <c r="G491" s="253"/>
      <c r="H491" s="253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</row>
    <row r="492" spans="1:21" x14ac:dyDescent="0.2">
      <c r="A492" s="19"/>
      <c r="B492" s="20"/>
      <c r="C492" s="201"/>
      <c r="E492" s="136"/>
      <c r="F492" s="201"/>
      <c r="G492" s="253"/>
      <c r="H492" s="253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</row>
    <row r="493" spans="1:21" x14ac:dyDescent="0.2">
      <c r="A493" s="19"/>
      <c r="B493" s="20"/>
      <c r="C493" s="201"/>
      <c r="E493" s="136"/>
      <c r="F493" s="201"/>
      <c r="G493" s="253"/>
      <c r="H493" s="253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</row>
    <row r="494" spans="1:21" x14ac:dyDescent="0.2">
      <c r="A494" s="19"/>
      <c r="B494" s="20"/>
      <c r="C494" s="201"/>
      <c r="E494" s="136"/>
      <c r="F494" s="201"/>
      <c r="G494" s="253"/>
      <c r="H494" s="253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</row>
    <row r="495" spans="1:21" x14ac:dyDescent="0.2">
      <c r="A495" s="19"/>
      <c r="B495" s="20"/>
      <c r="C495" s="201"/>
      <c r="E495" s="136"/>
      <c r="F495" s="201"/>
      <c r="G495" s="253"/>
      <c r="H495" s="253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</row>
    <row r="496" spans="1:21" x14ac:dyDescent="0.2">
      <c r="A496" s="19"/>
      <c r="B496" s="20"/>
      <c r="C496" s="201"/>
      <c r="E496" s="136"/>
      <c r="F496" s="201"/>
      <c r="G496" s="253"/>
      <c r="H496" s="253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</row>
    <row r="497" spans="1:21" x14ac:dyDescent="0.2">
      <c r="A497" s="19"/>
      <c r="B497" s="20"/>
      <c r="C497" s="201"/>
      <c r="E497" s="136"/>
      <c r="F497" s="201"/>
      <c r="G497" s="253"/>
      <c r="H497" s="253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</row>
    <row r="498" spans="1:21" x14ac:dyDescent="0.2">
      <c r="A498" s="19"/>
      <c r="B498" s="20"/>
      <c r="C498" s="201"/>
      <c r="E498" s="136"/>
      <c r="F498" s="201"/>
      <c r="G498" s="253"/>
      <c r="H498" s="253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</row>
    <row r="499" spans="1:21" x14ac:dyDescent="0.2">
      <c r="A499" s="19"/>
      <c r="B499" s="20"/>
      <c r="C499" s="201"/>
      <c r="E499" s="136"/>
      <c r="F499" s="201"/>
      <c r="G499" s="253"/>
      <c r="H499" s="253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</row>
    <row r="500" spans="1:21" x14ac:dyDescent="0.2">
      <c r="A500" s="19"/>
      <c r="B500" s="20"/>
      <c r="C500" s="201"/>
      <c r="E500" s="136"/>
      <c r="F500" s="201"/>
      <c r="G500" s="253"/>
      <c r="H500" s="253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</row>
    <row r="501" spans="1:21" x14ac:dyDescent="0.2">
      <c r="A501" s="19"/>
      <c r="B501" s="20"/>
      <c r="C501" s="201"/>
      <c r="E501" s="136"/>
      <c r="F501" s="201"/>
      <c r="G501" s="253"/>
      <c r="H501" s="253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</row>
    <row r="502" spans="1:21" x14ac:dyDescent="0.2">
      <c r="A502" s="19"/>
      <c r="B502" s="20"/>
      <c r="C502" s="201"/>
      <c r="E502" s="136"/>
      <c r="F502" s="201"/>
      <c r="G502" s="253"/>
      <c r="H502" s="253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</row>
    <row r="503" spans="1:21" x14ac:dyDescent="0.2">
      <c r="A503" s="19"/>
      <c r="B503" s="20"/>
      <c r="C503" s="201"/>
      <c r="E503" s="136"/>
      <c r="F503" s="201"/>
      <c r="G503" s="253"/>
      <c r="H503" s="253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</row>
    <row r="504" spans="1:21" x14ac:dyDescent="0.2">
      <c r="A504" s="19"/>
      <c r="B504" s="20"/>
      <c r="C504" s="201"/>
      <c r="E504" s="136"/>
      <c r="F504" s="201"/>
      <c r="G504" s="253"/>
      <c r="H504" s="253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</row>
    <row r="505" spans="1:21" x14ac:dyDescent="0.2">
      <c r="A505" s="19"/>
      <c r="B505" s="20"/>
      <c r="C505" s="201"/>
      <c r="E505" s="136"/>
      <c r="F505" s="201"/>
      <c r="G505" s="253"/>
      <c r="H505" s="253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</row>
    <row r="506" spans="1:21" x14ac:dyDescent="0.2">
      <c r="A506" s="19"/>
      <c r="B506" s="20"/>
      <c r="C506" s="201"/>
      <c r="E506" s="136"/>
      <c r="F506" s="201"/>
      <c r="G506" s="253"/>
      <c r="H506" s="253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</row>
    <row r="507" spans="1:21" x14ac:dyDescent="0.2">
      <c r="A507" s="19"/>
      <c r="B507" s="20"/>
      <c r="C507" s="201"/>
      <c r="E507" s="136"/>
      <c r="F507" s="201"/>
      <c r="G507" s="253"/>
      <c r="H507" s="253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</row>
    <row r="508" spans="1:21" x14ac:dyDescent="0.2">
      <c r="A508" s="19"/>
      <c r="B508" s="20"/>
      <c r="C508" s="201"/>
      <c r="E508" s="136"/>
      <c r="F508" s="201"/>
      <c r="G508" s="253"/>
      <c r="H508" s="253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</row>
    <row r="509" spans="1:21" x14ac:dyDescent="0.2">
      <c r="A509" s="19"/>
      <c r="B509" s="20"/>
      <c r="C509" s="201"/>
      <c r="E509" s="136"/>
      <c r="F509" s="201"/>
      <c r="G509" s="253"/>
      <c r="H509" s="253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</row>
    <row r="510" spans="1:21" x14ac:dyDescent="0.2">
      <c r="A510" s="19"/>
      <c r="B510" s="20"/>
      <c r="C510" s="201"/>
      <c r="E510" s="136"/>
      <c r="F510" s="201"/>
      <c r="G510" s="253"/>
      <c r="H510" s="253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</row>
    <row r="511" spans="1:21" x14ac:dyDescent="0.2">
      <c r="A511" s="19"/>
      <c r="B511" s="20"/>
      <c r="C511" s="201"/>
      <c r="E511" s="136"/>
      <c r="F511" s="201"/>
      <c r="G511" s="253"/>
      <c r="H511" s="253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</row>
    <row r="512" spans="1:21" x14ac:dyDescent="0.2">
      <c r="A512" s="19"/>
      <c r="B512" s="20"/>
      <c r="C512" s="201"/>
      <c r="E512" s="136"/>
      <c r="F512" s="201"/>
      <c r="G512" s="253"/>
      <c r="H512" s="253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</row>
    <row r="513" spans="1:21" x14ac:dyDescent="0.2">
      <c r="A513" s="19"/>
      <c r="B513" s="20"/>
      <c r="C513" s="201"/>
      <c r="E513" s="136"/>
      <c r="F513" s="201"/>
      <c r="G513" s="253"/>
      <c r="H513" s="253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</row>
    <row r="514" spans="1:21" x14ac:dyDescent="0.2">
      <c r="A514" s="19"/>
      <c r="B514" s="20"/>
      <c r="C514" s="201"/>
      <c r="E514" s="136"/>
      <c r="F514" s="201"/>
      <c r="G514" s="253"/>
      <c r="H514" s="253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</row>
    <row r="515" spans="1:21" x14ac:dyDescent="0.2">
      <c r="A515" s="19"/>
      <c r="B515" s="20"/>
      <c r="C515" s="201"/>
      <c r="E515" s="136"/>
      <c r="F515" s="201"/>
      <c r="G515" s="253"/>
      <c r="H515" s="253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</row>
    <row r="516" spans="1:21" x14ac:dyDescent="0.2">
      <c r="A516" s="19"/>
      <c r="B516" s="20"/>
      <c r="C516" s="201"/>
      <c r="E516" s="136"/>
      <c r="F516" s="201"/>
      <c r="G516" s="253"/>
      <c r="H516" s="253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</row>
    <row r="517" spans="1:21" x14ac:dyDescent="0.2">
      <c r="A517" s="19"/>
      <c r="B517" s="20"/>
      <c r="C517" s="201"/>
      <c r="E517" s="136"/>
      <c r="F517" s="201"/>
      <c r="G517" s="253"/>
      <c r="H517" s="253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</row>
    <row r="518" spans="1:21" x14ac:dyDescent="0.2">
      <c r="A518" s="19"/>
      <c r="B518" s="20"/>
      <c r="C518" s="201"/>
      <c r="E518" s="136"/>
      <c r="F518" s="201"/>
      <c r="G518" s="253"/>
      <c r="H518" s="253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</row>
    <row r="519" spans="1:21" x14ac:dyDescent="0.2">
      <c r="A519" s="19"/>
      <c r="B519" s="20"/>
      <c r="C519" s="201"/>
      <c r="E519" s="136"/>
      <c r="F519" s="201"/>
      <c r="G519" s="253"/>
      <c r="H519" s="253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</row>
    <row r="520" spans="1:21" x14ac:dyDescent="0.2">
      <c r="A520" s="19"/>
      <c r="B520" s="20"/>
      <c r="C520" s="201"/>
      <c r="E520" s="136"/>
      <c r="F520" s="201"/>
      <c r="G520" s="253"/>
      <c r="H520" s="253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</row>
    <row r="521" spans="1:21" x14ac:dyDescent="0.2">
      <c r="A521" s="19"/>
      <c r="B521" s="20"/>
      <c r="C521" s="201"/>
      <c r="E521" s="136"/>
      <c r="F521" s="201"/>
      <c r="G521" s="253"/>
      <c r="H521" s="253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</row>
    <row r="522" spans="1:21" x14ac:dyDescent="0.2">
      <c r="A522" s="19"/>
      <c r="B522" s="20"/>
      <c r="C522" s="201"/>
      <c r="E522" s="136"/>
      <c r="F522" s="201"/>
      <c r="G522" s="253"/>
      <c r="H522" s="253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</row>
    <row r="523" spans="1:21" x14ac:dyDescent="0.2">
      <c r="A523" s="19"/>
      <c r="B523" s="20"/>
      <c r="C523" s="201"/>
      <c r="E523" s="136"/>
      <c r="F523" s="201"/>
      <c r="G523" s="253"/>
      <c r="H523" s="253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</row>
    <row r="524" spans="1:21" x14ac:dyDescent="0.2">
      <c r="A524" s="19"/>
      <c r="B524" s="20"/>
      <c r="C524" s="201"/>
      <c r="E524" s="136"/>
      <c r="F524" s="201"/>
      <c r="G524" s="253"/>
      <c r="H524" s="253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</row>
    <row r="525" spans="1:21" x14ac:dyDescent="0.2">
      <c r="A525" s="19"/>
      <c r="B525" s="20"/>
      <c r="C525" s="201"/>
      <c r="E525" s="136"/>
      <c r="F525" s="201"/>
      <c r="G525" s="253"/>
      <c r="H525" s="253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</row>
    <row r="526" spans="1:21" x14ac:dyDescent="0.2">
      <c r="A526" s="19"/>
      <c r="B526" s="20"/>
      <c r="C526" s="201"/>
      <c r="E526" s="136"/>
      <c r="F526" s="201"/>
      <c r="G526" s="253"/>
      <c r="H526" s="253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</row>
    <row r="527" spans="1:21" x14ac:dyDescent="0.2">
      <c r="A527" s="19"/>
      <c r="B527" s="20"/>
      <c r="C527" s="201"/>
      <c r="E527" s="136"/>
      <c r="F527" s="201"/>
      <c r="G527" s="253"/>
      <c r="H527" s="253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</row>
    <row r="528" spans="1:21" x14ac:dyDescent="0.2">
      <c r="A528" s="19"/>
      <c r="B528" s="20"/>
      <c r="C528" s="201"/>
      <c r="E528" s="136"/>
      <c r="F528" s="201"/>
      <c r="G528" s="253"/>
      <c r="H528" s="253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</row>
    <row r="529" spans="1:21" x14ac:dyDescent="0.2">
      <c r="A529" s="19"/>
      <c r="B529" s="20"/>
      <c r="C529" s="201"/>
      <c r="E529" s="136"/>
      <c r="F529" s="201"/>
      <c r="G529" s="253"/>
      <c r="H529" s="253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</row>
    <row r="530" spans="1:21" x14ac:dyDescent="0.2">
      <c r="A530" s="19"/>
      <c r="B530" s="20"/>
      <c r="C530" s="201"/>
      <c r="E530" s="136"/>
      <c r="F530" s="201"/>
      <c r="G530" s="253"/>
      <c r="H530" s="253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</row>
    <row r="531" spans="1:21" x14ac:dyDescent="0.2">
      <c r="A531" s="19"/>
      <c r="B531" s="20"/>
      <c r="C531" s="201"/>
      <c r="E531" s="136"/>
      <c r="F531" s="201"/>
      <c r="G531" s="253"/>
      <c r="H531" s="253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</row>
    <row r="532" spans="1:21" x14ac:dyDescent="0.2">
      <c r="A532" s="19"/>
      <c r="B532" s="20"/>
      <c r="C532" s="201"/>
      <c r="E532" s="136"/>
      <c r="F532" s="201"/>
      <c r="G532" s="253"/>
      <c r="H532" s="253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</row>
    <row r="533" spans="1:21" x14ac:dyDescent="0.2">
      <c r="A533" s="19"/>
      <c r="B533" s="20"/>
      <c r="C533" s="201"/>
      <c r="E533" s="136"/>
      <c r="F533" s="201"/>
      <c r="G533" s="253"/>
      <c r="H533" s="253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</row>
    <row r="534" spans="1:21" x14ac:dyDescent="0.2">
      <c r="A534" s="19"/>
      <c r="B534" s="20"/>
      <c r="C534" s="201"/>
      <c r="E534" s="136"/>
      <c r="F534" s="201"/>
      <c r="G534" s="253"/>
      <c r="H534" s="253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</row>
    <row r="535" spans="1:21" x14ac:dyDescent="0.2">
      <c r="A535" s="19"/>
      <c r="B535" s="20"/>
      <c r="C535" s="201"/>
      <c r="E535" s="136"/>
      <c r="F535" s="201"/>
      <c r="G535" s="253"/>
      <c r="H535" s="253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</row>
    <row r="536" spans="1:21" x14ac:dyDescent="0.2">
      <c r="A536" s="19"/>
      <c r="B536" s="20"/>
      <c r="C536" s="201"/>
      <c r="E536" s="136"/>
      <c r="F536" s="201"/>
      <c r="G536" s="253"/>
      <c r="H536" s="253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</row>
    <row r="537" spans="1:21" x14ac:dyDescent="0.2">
      <c r="A537" s="19"/>
      <c r="B537" s="20"/>
      <c r="C537" s="201"/>
      <c r="E537" s="136"/>
      <c r="F537" s="201"/>
      <c r="G537" s="253"/>
      <c r="H537" s="253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</row>
    <row r="538" spans="1:21" x14ac:dyDescent="0.2">
      <c r="A538" s="19"/>
      <c r="B538" s="20"/>
      <c r="C538" s="201"/>
      <c r="E538" s="136"/>
      <c r="F538" s="201"/>
      <c r="G538" s="253"/>
      <c r="H538" s="253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</row>
    <row r="539" spans="1:21" x14ac:dyDescent="0.2">
      <c r="A539" s="19"/>
      <c r="B539" s="20"/>
      <c r="C539" s="201"/>
      <c r="E539" s="136"/>
      <c r="F539" s="201"/>
      <c r="G539" s="253"/>
      <c r="H539" s="253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</row>
    <row r="540" spans="1:21" x14ac:dyDescent="0.2">
      <c r="A540" s="19"/>
      <c r="B540" s="20"/>
      <c r="C540" s="201"/>
      <c r="E540" s="136"/>
      <c r="F540" s="201"/>
      <c r="G540" s="253"/>
      <c r="H540" s="253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</row>
    <row r="541" spans="1:21" x14ac:dyDescent="0.2">
      <c r="A541" s="19"/>
      <c r="B541" s="20"/>
      <c r="C541" s="201"/>
      <c r="E541" s="136"/>
      <c r="F541" s="201"/>
      <c r="G541" s="253"/>
      <c r="H541" s="253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</row>
    <row r="542" spans="1:21" x14ac:dyDescent="0.2">
      <c r="A542" s="19"/>
      <c r="B542" s="20"/>
      <c r="C542" s="201"/>
      <c r="E542" s="136"/>
      <c r="F542" s="201"/>
      <c r="G542" s="253"/>
      <c r="H542" s="253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</row>
    <row r="543" spans="1:21" x14ac:dyDescent="0.2">
      <c r="A543" s="19"/>
      <c r="B543" s="20"/>
      <c r="C543" s="201"/>
      <c r="E543" s="136"/>
      <c r="F543" s="201"/>
      <c r="G543" s="253"/>
      <c r="H543" s="253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</row>
    <row r="544" spans="1:21" x14ac:dyDescent="0.2">
      <c r="A544" s="19"/>
      <c r="B544" s="20"/>
      <c r="C544" s="201"/>
      <c r="E544" s="136"/>
      <c r="F544" s="201"/>
      <c r="G544" s="253"/>
      <c r="H544" s="253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</row>
    <row r="545" spans="1:21" x14ac:dyDescent="0.2">
      <c r="A545" s="19"/>
      <c r="B545" s="20"/>
      <c r="C545" s="201"/>
      <c r="E545" s="136"/>
      <c r="F545" s="201"/>
      <c r="G545" s="253"/>
      <c r="H545" s="253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</row>
    <row r="546" spans="1:21" x14ac:dyDescent="0.2">
      <c r="A546" s="19"/>
      <c r="B546" s="20"/>
      <c r="C546" s="201"/>
      <c r="E546" s="136"/>
      <c r="F546" s="201"/>
      <c r="G546" s="253"/>
      <c r="H546" s="253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</row>
    <row r="547" spans="1:21" x14ac:dyDescent="0.2">
      <c r="A547" s="19"/>
      <c r="B547" s="20"/>
      <c r="C547" s="201"/>
      <c r="E547" s="136"/>
      <c r="F547" s="201"/>
      <c r="G547" s="253"/>
      <c r="H547" s="253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</row>
    <row r="548" spans="1:21" x14ac:dyDescent="0.2">
      <c r="A548" s="19"/>
      <c r="B548" s="20"/>
      <c r="C548" s="201"/>
      <c r="E548" s="136"/>
      <c r="F548" s="201"/>
      <c r="G548" s="253"/>
      <c r="H548" s="253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</row>
    <row r="549" spans="1:21" x14ac:dyDescent="0.2">
      <c r="A549" s="19"/>
      <c r="B549" s="20"/>
      <c r="C549" s="201"/>
      <c r="E549" s="136"/>
      <c r="F549" s="201"/>
      <c r="G549" s="253"/>
      <c r="H549" s="253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</row>
    <row r="550" spans="1:21" x14ac:dyDescent="0.2">
      <c r="A550" s="19"/>
      <c r="B550" s="20"/>
      <c r="C550" s="201"/>
      <c r="E550" s="136"/>
      <c r="F550" s="201"/>
      <c r="G550" s="253"/>
      <c r="H550" s="253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</row>
    <row r="551" spans="1:21" x14ac:dyDescent="0.2">
      <c r="A551" s="19"/>
      <c r="B551" s="20"/>
      <c r="C551" s="201"/>
      <c r="E551" s="136"/>
      <c r="F551" s="201"/>
      <c r="G551" s="253"/>
      <c r="H551" s="253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</row>
    <row r="552" spans="1:21" x14ac:dyDescent="0.2">
      <c r="A552" s="19"/>
      <c r="B552" s="20"/>
      <c r="C552" s="201"/>
      <c r="E552" s="136"/>
      <c r="F552" s="201"/>
      <c r="G552" s="253"/>
      <c r="H552" s="253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</row>
    <row r="553" spans="1:21" x14ac:dyDescent="0.2">
      <c r="A553" s="19"/>
      <c r="B553" s="20"/>
      <c r="C553" s="201"/>
      <c r="E553" s="136"/>
      <c r="F553" s="201"/>
      <c r="G553" s="253"/>
      <c r="H553" s="253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</row>
    <row r="554" spans="1:21" x14ac:dyDescent="0.2">
      <c r="A554" s="19"/>
      <c r="B554" s="20"/>
      <c r="C554" s="201"/>
      <c r="E554" s="136"/>
      <c r="F554" s="201"/>
      <c r="G554" s="253"/>
      <c r="H554" s="253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</row>
    <row r="555" spans="1:21" x14ac:dyDescent="0.2">
      <c r="A555" s="19"/>
      <c r="B555" s="20"/>
      <c r="C555" s="201"/>
      <c r="E555" s="136"/>
      <c r="F555" s="201"/>
      <c r="G555" s="253"/>
      <c r="H555" s="253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</row>
    <row r="556" spans="1:21" x14ac:dyDescent="0.2">
      <c r="A556" s="19"/>
      <c r="B556" s="20"/>
      <c r="C556" s="201"/>
      <c r="E556" s="136"/>
      <c r="F556" s="201"/>
      <c r="G556" s="253"/>
      <c r="H556" s="253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</row>
    <row r="557" spans="1:21" x14ac:dyDescent="0.2">
      <c r="A557" s="19"/>
      <c r="B557" s="20"/>
      <c r="C557" s="201"/>
      <c r="E557" s="136"/>
      <c r="F557" s="201"/>
      <c r="G557" s="253"/>
      <c r="H557" s="253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</row>
    <row r="558" spans="1:21" x14ac:dyDescent="0.2">
      <c r="A558" s="19"/>
      <c r="B558" s="20"/>
      <c r="C558" s="201"/>
      <c r="E558" s="136"/>
      <c r="F558" s="201"/>
      <c r="G558" s="253"/>
      <c r="H558" s="253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</row>
    <row r="559" spans="1:21" x14ac:dyDescent="0.2">
      <c r="A559" s="19"/>
      <c r="B559" s="20"/>
      <c r="C559" s="201"/>
      <c r="E559" s="136"/>
      <c r="F559" s="201"/>
      <c r="G559" s="253"/>
      <c r="H559" s="253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</row>
    <row r="560" spans="1:21" x14ac:dyDescent="0.2">
      <c r="A560" s="19"/>
      <c r="B560" s="20"/>
      <c r="C560" s="201"/>
      <c r="E560" s="136"/>
      <c r="F560" s="201"/>
      <c r="G560" s="253"/>
      <c r="H560" s="253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</row>
    <row r="561" spans="1:21" x14ac:dyDescent="0.2">
      <c r="A561" s="19"/>
      <c r="B561" s="20"/>
      <c r="C561" s="201"/>
      <c r="E561" s="136"/>
      <c r="F561" s="201"/>
      <c r="G561" s="253"/>
      <c r="H561" s="253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</row>
    <row r="562" spans="1:21" x14ac:dyDescent="0.2">
      <c r="A562" s="19"/>
      <c r="B562" s="20"/>
      <c r="C562" s="201"/>
      <c r="E562" s="136"/>
      <c r="F562" s="201"/>
      <c r="G562" s="253"/>
      <c r="H562" s="253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</row>
    <row r="563" spans="1:21" x14ac:dyDescent="0.2">
      <c r="A563" s="19"/>
      <c r="B563" s="20"/>
      <c r="C563" s="201"/>
      <c r="E563" s="136"/>
      <c r="F563" s="201"/>
      <c r="G563" s="253"/>
      <c r="H563" s="253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</row>
    <row r="564" spans="1:21" x14ac:dyDescent="0.2">
      <c r="A564" s="19"/>
      <c r="B564" s="20"/>
      <c r="C564" s="201"/>
      <c r="E564" s="136"/>
      <c r="F564" s="201"/>
      <c r="G564" s="253"/>
      <c r="H564" s="253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</row>
    <row r="565" spans="1:21" x14ac:dyDescent="0.2">
      <c r="A565" s="19"/>
      <c r="B565" s="20"/>
      <c r="C565" s="201"/>
      <c r="E565" s="136"/>
      <c r="F565" s="201"/>
      <c r="G565" s="253"/>
      <c r="H565" s="253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</row>
    <row r="566" spans="1:21" x14ac:dyDescent="0.2">
      <c r="A566" s="19"/>
      <c r="B566" s="20"/>
      <c r="C566" s="201"/>
      <c r="E566" s="136"/>
      <c r="F566" s="201"/>
      <c r="G566" s="253"/>
      <c r="H566" s="253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</row>
    <row r="567" spans="1:21" x14ac:dyDescent="0.2">
      <c r="A567" s="19"/>
      <c r="B567" s="20"/>
      <c r="C567" s="201"/>
      <c r="E567" s="136"/>
      <c r="F567" s="201"/>
      <c r="G567" s="253"/>
      <c r="H567" s="253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</row>
    <row r="568" spans="1:21" x14ac:dyDescent="0.2">
      <c r="A568" s="19"/>
      <c r="B568" s="20"/>
      <c r="C568" s="201"/>
      <c r="E568" s="136"/>
      <c r="F568" s="201"/>
      <c r="G568" s="253"/>
      <c r="H568" s="253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</row>
    <row r="569" spans="1:21" x14ac:dyDescent="0.2">
      <c r="A569" s="19"/>
      <c r="B569" s="20"/>
      <c r="C569" s="201"/>
      <c r="E569" s="136"/>
      <c r="F569" s="201"/>
      <c r="G569" s="253"/>
      <c r="H569" s="253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</row>
    <row r="570" spans="1:21" x14ac:dyDescent="0.2">
      <c r="A570" s="19"/>
      <c r="B570" s="20"/>
      <c r="C570" s="201"/>
      <c r="E570" s="136"/>
      <c r="F570" s="201"/>
      <c r="G570" s="253"/>
      <c r="H570" s="253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</row>
    <row r="571" spans="1:21" x14ac:dyDescent="0.2">
      <c r="A571" s="19"/>
      <c r="B571" s="20"/>
      <c r="C571" s="201"/>
      <c r="E571" s="136"/>
      <c r="F571" s="201"/>
      <c r="G571" s="253"/>
      <c r="H571" s="253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</row>
    <row r="572" spans="1:21" x14ac:dyDescent="0.2">
      <c r="A572" s="19"/>
      <c r="B572" s="20"/>
      <c r="C572" s="201"/>
      <c r="E572" s="136"/>
      <c r="F572" s="201"/>
      <c r="G572" s="253"/>
      <c r="H572" s="253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</row>
    <row r="573" spans="1:21" x14ac:dyDescent="0.2">
      <c r="A573" s="19"/>
      <c r="B573" s="20"/>
      <c r="C573" s="201"/>
      <c r="E573" s="136"/>
      <c r="F573" s="201"/>
      <c r="G573" s="253"/>
      <c r="H573" s="253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</row>
    <row r="574" spans="1:21" x14ac:dyDescent="0.2">
      <c r="A574" s="19"/>
      <c r="B574" s="20"/>
      <c r="C574" s="201"/>
      <c r="E574" s="136"/>
      <c r="F574" s="201"/>
      <c r="G574" s="253"/>
      <c r="H574" s="253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</row>
    <row r="575" spans="1:21" x14ac:dyDescent="0.2">
      <c r="A575" s="19"/>
      <c r="B575" s="20"/>
      <c r="C575" s="201"/>
      <c r="E575" s="136"/>
      <c r="F575" s="201"/>
      <c r="G575" s="253"/>
      <c r="H575" s="253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</row>
    <row r="576" spans="1:21" x14ac:dyDescent="0.2">
      <c r="A576" s="19"/>
      <c r="B576" s="20"/>
      <c r="C576" s="201"/>
      <c r="E576" s="136"/>
      <c r="F576" s="201"/>
      <c r="G576" s="253"/>
      <c r="H576" s="253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</row>
    <row r="577" spans="1:21" x14ac:dyDescent="0.2">
      <c r="A577" s="19"/>
      <c r="B577" s="20"/>
      <c r="C577" s="201"/>
      <c r="E577" s="136"/>
      <c r="F577" s="201"/>
      <c r="G577" s="253"/>
      <c r="H577" s="253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</row>
    <row r="578" spans="1:21" x14ac:dyDescent="0.2">
      <c r="A578" s="19"/>
      <c r="B578" s="20"/>
      <c r="C578" s="201"/>
      <c r="E578" s="136"/>
      <c r="F578" s="201"/>
      <c r="G578" s="253"/>
      <c r="H578" s="253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</row>
    <row r="579" spans="1:21" x14ac:dyDescent="0.2">
      <c r="A579" s="19"/>
      <c r="B579" s="20"/>
      <c r="C579" s="201"/>
      <c r="E579" s="136"/>
      <c r="F579" s="201"/>
      <c r="G579" s="253"/>
      <c r="H579" s="253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</row>
    <row r="580" spans="1:21" x14ac:dyDescent="0.2">
      <c r="A580" s="19"/>
      <c r="B580" s="20"/>
      <c r="C580" s="201"/>
      <c r="E580" s="136"/>
      <c r="F580" s="201"/>
      <c r="G580" s="253"/>
      <c r="H580" s="253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</row>
    <row r="581" spans="1:21" x14ac:dyDescent="0.2">
      <c r="A581" s="19"/>
      <c r="B581" s="20"/>
      <c r="C581" s="201"/>
      <c r="E581" s="136"/>
      <c r="F581" s="201"/>
      <c r="G581" s="253"/>
      <c r="H581" s="253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</row>
    <row r="582" spans="1:21" x14ac:dyDescent="0.2">
      <c r="A582" s="19"/>
      <c r="B582" s="20"/>
      <c r="C582" s="201"/>
      <c r="E582" s="136"/>
      <c r="F582" s="201"/>
      <c r="G582" s="253"/>
      <c r="H582" s="253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</row>
    <row r="583" spans="1:21" x14ac:dyDescent="0.2">
      <c r="A583" s="19"/>
      <c r="B583" s="20"/>
      <c r="C583" s="201"/>
      <c r="E583" s="136"/>
      <c r="F583" s="201"/>
      <c r="G583" s="253"/>
      <c r="H583" s="253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</row>
    <row r="584" spans="1:21" x14ac:dyDescent="0.2">
      <c r="A584" s="19"/>
      <c r="B584" s="20"/>
      <c r="C584" s="201"/>
      <c r="E584" s="136"/>
      <c r="F584" s="201"/>
      <c r="G584" s="253"/>
      <c r="H584" s="253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</row>
    <row r="585" spans="1:21" x14ac:dyDescent="0.2">
      <c r="A585" s="19"/>
      <c r="B585" s="20"/>
      <c r="C585" s="201"/>
      <c r="E585" s="136"/>
      <c r="F585" s="201"/>
      <c r="G585" s="253"/>
      <c r="H585" s="253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</row>
    <row r="586" spans="1:21" x14ac:dyDescent="0.2">
      <c r="A586" s="19"/>
      <c r="B586" s="20"/>
      <c r="C586" s="201"/>
      <c r="E586" s="136"/>
      <c r="F586" s="201"/>
      <c r="G586" s="253"/>
      <c r="H586" s="253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</row>
    <row r="587" spans="1:21" x14ac:dyDescent="0.2">
      <c r="A587" s="19"/>
      <c r="B587" s="20"/>
      <c r="C587" s="201"/>
      <c r="E587" s="136"/>
      <c r="F587" s="201"/>
      <c r="G587" s="253"/>
      <c r="H587" s="253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</row>
    <row r="588" spans="1:21" x14ac:dyDescent="0.2">
      <c r="A588" s="19"/>
      <c r="B588" s="20"/>
      <c r="C588" s="201"/>
      <c r="E588" s="136"/>
      <c r="F588" s="201"/>
      <c r="G588" s="253"/>
      <c r="H588" s="253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</row>
    <row r="589" spans="1:21" x14ac:dyDescent="0.2">
      <c r="A589" s="19"/>
      <c r="B589" s="20"/>
      <c r="C589" s="201"/>
      <c r="E589" s="136"/>
      <c r="F589" s="201"/>
      <c r="G589" s="253"/>
      <c r="H589" s="253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</row>
    <row r="590" spans="1:21" x14ac:dyDescent="0.2">
      <c r="A590" s="19"/>
      <c r="B590" s="20"/>
      <c r="C590" s="201"/>
      <c r="E590" s="136"/>
      <c r="F590" s="201"/>
      <c r="G590" s="253"/>
      <c r="H590" s="253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</row>
    <row r="591" spans="1:21" x14ac:dyDescent="0.2">
      <c r="A591" s="19"/>
      <c r="B591" s="20"/>
      <c r="C591" s="201"/>
      <c r="E591" s="136"/>
      <c r="F591" s="201"/>
      <c r="G591" s="253"/>
      <c r="H591" s="253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</row>
    <row r="592" spans="1:21" x14ac:dyDescent="0.2">
      <c r="A592" s="19"/>
      <c r="B592" s="20"/>
      <c r="C592" s="201"/>
      <c r="E592" s="136"/>
      <c r="F592" s="201"/>
      <c r="G592" s="253"/>
      <c r="H592" s="253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</row>
    <row r="593" spans="1:21" x14ac:dyDescent="0.2">
      <c r="A593" s="19"/>
      <c r="B593" s="20"/>
      <c r="C593" s="201"/>
      <c r="E593" s="136"/>
      <c r="F593" s="201"/>
      <c r="G593" s="253"/>
      <c r="H593" s="253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</row>
    <row r="594" spans="1:21" x14ac:dyDescent="0.2">
      <c r="A594" s="19"/>
      <c r="B594" s="20"/>
      <c r="C594" s="201"/>
      <c r="E594" s="136"/>
      <c r="F594" s="201"/>
      <c r="G594" s="253"/>
      <c r="H594" s="253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</row>
    <row r="595" spans="1:21" x14ac:dyDescent="0.2">
      <c r="A595" s="19"/>
      <c r="B595" s="20"/>
      <c r="C595" s="201"/>
      <c r="E595" s="136"/>
      <c r="F595" s="201"/>
      <c r="G595" s="253"/>
      <c r="H595" s="253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</row>
    <row r="596" spans="1:21" x14ac:dyDescent="0.2">
      <c r="A596" s="19"/>
      <c r="B596" s="20"/>
      <c r="C596" s="201"/>
      <c r="E596" s="136"/>
      <c r="F596" s="201"/>
      <c r="G596" s="253"/>
      <c r="H596" s="253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</row>
    <row r="597" spans="1:21" x14ac:dyDescent="0.2">
      <c r="A597" s="19"/>
      <c r="B597" s="20"/>
      <c r="C597" s="201"/>
      <c r="E597" s="136"/>
      <c r="F597" s="201"/>
      <c r="G597" s="253"/>
      <c r="H597" s="253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</row>
    <row r="598" spans="1:21" x14ac:dyDescent="0.2">
      <c r="A598" s="19"/>
      <c r="B598" s="20"/>
      <c r="C598" s="201"/>
      <c r="E598" s="136"/>
      <c r="F598" s="201"/>
      <c r="G598" s="253"/>
      <c r="H598" s="253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</row>
    <row r="599" spans="1:21" x14ac:dyDescent="0.2">
      <c r="A599" s="19"/>
      <c r="B599" s="20"/>
      <c r="C599" s="201"/>
      <c r="E599" s="136"/>
      <c r="F599" s="201"/>
      <c r="G599" s="253"/>
      <c r="H599" s="253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</row>
    <row r="600" spans="1:21" x14ac:dyDescent="0.2">
      <c r="A600" s="19"/>
      <c r="B600" s="20"/>
      <c r="C600" s="201"/>
      <c r="E600" s="136"/>
      <c r="F600" s="201"/>
      <c r="G600" s="253"/>
      <c r="H600" s="253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</row>
    <row r="601" spans="1:21" x14ac:dyDescent="0.2">
      <c r="A601" s="19"/>
      <c r="B601" s="20"/>
      <c r="C601" s="201"/>
      <c r="E601" s="136"/>
      <c r="F601" s="201"/>
      <c r="G601" s="253"/>
      <c r="H601" s="253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</row>
    <row r="602" spans="1:21" x14ac:dyDescent="0.2">
      <c r="A602" s="19"/>
      <c r="B602" s="20"/>
      <c r="C602" s="201"/>
      <c r="E602" s="136"/>
      <c r="F602" s="201"/>
      <c r="G602" s="253"/>
      <c r="H602" s="253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</row>
    <row r="603" spans="1:21" x14ac:dyDescent="0.2">
      <c r="A603" s="19"/>
      <c r="B603" s="20"/>
      <c r="C603" s="201"/>
      <c r="E603" s="136"/>
      <c r="F603" s="201"/>
      <c r="G603" s="253"/>
      <c r="H603" s="253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</row>
    <row r="604" spans="1:21" x14ac:dyDescent="0.2">
      <c r="A604" s="19"/>
      <c r="B604" s="20"/>
      <c r="C604" s="201"/>
      <c r="E604" s="136"/>
      <c r="F604" s="201"/>
      <c r="G604" s="253"/>
      <c r="H604" s="253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</row>
    <row r="605" spans="1:21" x14ac:dyDescent="0.2">
      <c r="A605" s="19"/>
      <c r="B605" s="20"/>
      <c r="C605" s="201"/>
      <c r="E605" s="136"/>
      <c r="F605" s="201"/>
      <c r="G605" s="253"/>
      <c r="H605" s="253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</row>
    <row r="606" spans="1:21" x14ac:dyDescent="0.2">
      <c r="A606" s="19"/>
      <c r="B606" s="20"/>
      <c r="C606" s="201"/>
      <c r="E606" s="136"/>
      <c r="F606" s="201"/>
      <c r="G606" s="253"/>
      <c r="H606" s="253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</row>
    <row r="607" spans="1:21" x14ac:dyDescent="0.2">
      <c r="A607" s="19"/>
      <c r="B607" s="20"/>
      <c r="C607" s="201"/>
      <c r="E607" s="136"/>
      <c r="F607" s="201"/>
      <c r="G607" s="253"/>
      <c r="H607" s="253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</row>
    <row r="608" spans="1:21" x14ac:dyDescent="0.2">
      <c r="A608" s="19"/>
      <c r="B608" s="20"/>
      <c r="C608" s="201"/>
      <c r="E608" s="136"/>
      <c r="F608" s="201"/>
      <c r="G608" s="253"/>
      <c r="H608" s="253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</row>
    <row r="609" spans="1:21" x14ac:dyDescent="0.2">
      <c r="A609" s="19"/>
      <c r="B609" s="20"/>
      <c r="C609" s="201"/>
      <c r="E609" s="136"/>
      <c r="F609" s="201"/>
      <c r="G609" s="253"/>
      <c r="H609" s="253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</row>
    <row r="610" spans="1:21" x14ac:dyDescent="0.2">
      <c r="A610" s="19"/>
      <c r="B610" s="20"/>
      <c r="C610" s="201"/>
      <c r="E610" s="136"/>
      <c r="F610" s="201"/>
      <c r="G610" s="253"/>
      <c r="H610" s="253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</row>
    <row r="611" spans="1:21" x14ac:dyDescent="0.2">
      <c r="A611" s="19"/>
      <c r="B611" s="20"/>
      <c r="C611" s="201"/>
      <c r="E611" s="136"/>
      <c r="F611" s="201"/>
      <c r="G611" s="253"/>
      <c r="H611" s="253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</row>
    <row r="612" spans="1:21" x14ac:dyDescent="0.2">
      <c r="A612" s="19"/>
      <c r="B612" s="20"/>
      <c r="C612" s="201"/>
      <c r="E612" s="136"/>
      <c r="F612" s="201"/>
      <c r="G612" s="253"/>
      <c r="H612" s="253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</row>
    <row r="613" spans="1:21" x14ac:dyDescent="0.2">
      <c r="A613" s="19"/>
      <c r="B613" s="20"/>
      <c r="C613" s="201"/>
      <c r="E613" s="136"/>
      <c r="F613" s="201"/>
      <c r="G613" s="253"/>
      <c r="H613" s="253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</row>
    <row r="614" spans="1:21" x14ac:dyDescent="0.2">
      <c r="A614" s="19"/>
      <c r="B614" s="20"/>
      <c r="C614" s="201"/>
      <c r="E614" s="136"/>
      <c r="F614" s="201"/>
      <c r="G614" s="253"/>
      <c r="H614" s="253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</row>
    <row r="615" spans="1:21" x14ac:dyDescent="0.2">
      <c r="A615" s="19"/>
      <c r="B615" s="20"/>
      <c r="C615" s="201"/>
      <c r="E615" s="136"/>
      <c r="F615" s="201"/>
      <c r="G615" s="253"/>
      <c r="H615" s="253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</row>
    <row r="616" spans="1:21" x14ac:dyDescent="0.2">
      <c r="A616" s="19"/>
      <c r="B616" s="20"/>
      <c r="C616" s="201"/>
      <c r="E616" s="136"/>
      <c r="F616" s="201"/>
      <c r="G616" s="253"/>
      <c r="H616" s="253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</row>
    <row r="617" spans="1:21" x14ac:dyDescent="0.2">
      <c r="A617" s="19"/>
      <c r="B617" s="20"/>
      <c r="C617" s="201"/>
      <c r="E617" s="136"/>
      <c r="F617" s="201"/>
      <c r="G617" s="253"/>
      <c r="H617" s="253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</row>
    <row r="618" spans="1:21" x14ac:dyDescent="0.2">
      <c r="A618" s="19"/>
      <c r="B618" s="20"/>
      <c r="C618" s="201"/>
      <c r="E618" s="136"/>
      <c r="F618" s="201"/>
      <c r="G618" s="253"/>
      <c r="H618" s="253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</row>
    <row r="619" spans="1:21" x14ac:dyDescent="0.2">
      <c r="A619" s="19"/>
      <c r="B619" s="20"/>
      <c r="C619" s="201"/>
      <c r="E619" s="136"/>
      <c r="F619" s="201"/>
      <c r="G619" s="253"/>
      <c r="H619" s="253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</row>
    <row r="620" spans="1:21" x14ac:dyDescent="0.2">
      <c r="A620" s="19"/>
      <c r="B620" s="20"/>
      <c r="C620" s="201"/>
      <c r="E620" s="136"/>
      <c r="F620" s="201"/>
      <c r="G620" s="253"/>
      <c r="H620" s="253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</row>
    <row r="621" spans="1:21" x14ac:dyDescent="0.2">
      <c r="A621" s="19"/>
      <c r="B621" s="20"/>
      <c r="C621" s="201"/>
      <c r="E621" s="136"/>
      <c r="F621" s="201"/>
      <c r="G621" s="253"/>
      <c r="H621" s="253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</row>
    <row r="622" spans="1:21" x14ac:dyDescent="0.2">
      <c r="A622" s="19"/>
      <c r="B622" s="20"/>
      <c r="C622" s="201"/>
      <c r="E622" s="136"/>
      <c r="F622" s="201"/>
      <c r="G622" s="253"/>
      <c r="H622" s="253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</row>
    <row r="623" spans="1:21" x14ac:dyDescent="0.2">
      <c r="A623" s="19"/>
      <c r="B623" s="20"/>
      <c r="C623" s="201"/>
      <c r="E623" s="136"/>
      <c r="F623" s="201"/>
      <c r="G623" s="253"/>
      <c r="H623" s="253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</row>
    <row r="624" spans="1:21" x14ac:dyDescent="0.2">
      <c r="A624" s="19"/>
      <c r="B624" s="20"/>
      <c r="C624" s="201"/>
      <c r="E624" s="136"/>
      <c r="F624" s="201"/>
      <c r="G624" s="253"/>
      <c r="H624" s="253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</row>
    <row r="625" spans="1:21" x14ac:dyDescent="0.2">
      <c r="A625" s="19"/>
      <c r="B625" s="20"/>
      <c r="C625" s="201"/>
      <c r="E625" s="136"/>
      <c r="F625" s="201"/>
      <c r="G625" s="253"/>
      <c r="H625" s="253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</row>
    <row r="626" spans="1:21" x14ac:dyDescent="0.2">
      <c r="A626" s="19"/>
      <c r="B626" s="20"/>
      <c r="C626" s="201"/>
      <c r="E626" s="136"/>
      <c r="F626" s="201"/>
      <c r="G626" s="253"/>
      <c r="H626" s="253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</row>
    <row r="627" spans="1:21" x14ac:dyDescent="0.2">
      <c r="A627" s="19"/>
      <c r="B627" s="20"/>
      <c r="C627" s="201"/>
      <c r="E627" s="136"/>
      <c r="F627" s="201"/>
      <c r="G627" s="253"/>
      <c r="H627" s="253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</row>
    <row r="628" spans="1:21" x14ac:dyDescent="0.2">
      <c r="A628" s="19"/>
      <c r="B628" s="20"/>
      <c r="C628" s="201"/>
      <c r="E628" s="136"/>
      <c r="F628" s="201"/>
      <c r="G628" s="253"/>
      <c r="H628" s="253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</row>
    <row r="629" spans="1:21" x14ac:dyDescent="0.2">
      <c r="A629" s="19"/>
      <c r="B629" s="20"/>
      <c r="C629" s="201"/>
      <c r="E629" s="136"/>
      <c r="F629" s="201"/>
      <c r="G629" s="253"/>
      <c r="H629" s="253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</row>
    <row r="630" spans="1:21" x14ac:dyDescent="0.2">
      <c r="A630" s="19"/>
      <c r="B630" s="20"/>
      <c r="C630" s="201"/>
      <c r="E630" s="136"/>
      <c r="F630" s="201"/>
      <c r="G630" s="253"/>
      <c r="H630" s="253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</row>
    <row r="631" spans="1:21" x14ac:dyDescent="0.2">
      <c r="A631" s="19"/>
      <c r="B631" s="20"/>
      <c r="C631" s="201"/>
      <c r="E631" s="136"/>
      <c r="F631" s="201"/>
      <c r="G631" s="253"/>
      <c r="H631" s="253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</row>
    <row r="632" spans="1:21" x14ac:dyDescent="0.2">
      <c r="A632" s="19"/>
      <c r="B632" s="20"/>
      <c r="C632" s="201"/>
      <c r="E632" s="136"/>
      <c r="F632" s="201"/>
      <c r="G632" s="253"/>
      <c r="H632" s="253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</row>
    <row r="633" spans="1:21" x14ac:dyDescent="0.2">
      <c r="A633" s="19"/>
      <c r="B633" s="20"/>
      <c r="C633" s="201"/>
      <c r="E633" s="136"/>
      <c r="F633" s="201"/>
      <c r="G633" s="253"/>
      <c r="H633" s="253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</row>
    <row r="634" spans="1:21" x14ac:dyDescent="0.2">
      <c r="A634" s="19"/>
      <c r="B634" s="20"/>
      <c r="C634" s="201"/>
      <c r="E634" s="136"/>
      <c r="F634" s="201"/>
      <c r="G634" s="253"/>
      <c r="H634" s="253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</row>
    <row r="635" spans="1:21" x14ac:dyDescent="0.2">
      <c r="A635" s="19"/>
      <c r="B635" s="20"/>
      <c r="C635" s="201"/>
      <c r="E635" s="136"/>
      <c r="F635" s="201"/>
      <c r="G635" s="253"/>
      <c r="H635" s="253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</row>
    <row r="636" spans="1:21" x14ac:dyDescent="0.2">
      <c r="A636" s="19"/>
      <c r="B636" s="20"/>
      <c r="C636" s="201"/>
      <c r="E636" s="136"/>
      <c r="F636" s="201"/>
      <c r="G636" s="253"/>
      <c r="H636" s="253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</row>
    <row r="637" spans="1:21" x14ac:dyDescent="0.2">
      <c r="A637" s="19"/>
      <c r="B637" s="20"/>
      <c r="C637" s="201"/>
      <c r="E637" s="136"/>
      <c r="F637" s="201"/>
      <c r="G637" s="253"/>
      <c r="H637" s="253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</row>
    <row r="638" spans="1:21" x14ac:dyDescent="0.2">
      <c r="A638" s="19"/>
      <c r="B638" s="20"/>
      <c r="C638" s="201"/>
      <c r="E638" s="136"/>
      <c r="F638" s="201"/>
      <c r="G638" s="253"/>
      <c r="H638" s="253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</row>
    <row r="639" spans="1:21" x14ac:dyDescent="0.2">
      <c r="A639" s="19"/>
      <c r="B639" s="20"/>
      <c r="C639" s="201"/>
      <c r="E639" s="136"/>
      <c r="F639" s="201"/>
      <c r="G639" s="253"/>
      <c r="H639" s="253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</row>
    <row r="640" spans="1:21" x14ac:dyDescent="0.2">
      <c r="A640" s="19"/>
      <c r="B640" s="20"/>
      <c r="C640" s="201"/>
      <c r="E640" s="136"/>
      <c r="F640" s="201"/>
      <c r="G640" s="253"/>
      <c r="H640" s="253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</row>
    <row r="641" spans="1:21" x14ac:dyDescent="0.2">
      <c r="A641" s="19"/>
      <c r="B641" s="20"/>
      <c r="C641" s="201"/>
      <c r="E641" s="136"/>
      <c r="F641" s="201"/>
      <c r="G641" s="253"/>
      <c r="H641" s="253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</row>
    <row r="642" spans="1:21" x14ac:dyDescent="0.2">
      <c r="A642" s="19"/>
      <c r="B642" s="20"/>
      <c r="C642" s="201"/>
      <c r="E642" s="136"/>
      <c r="F642" s="201"/>
      <c r="G642" s="253"/>
      <c r="H642" s="253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</row>
    <row r="643" spans="1:21" x14ac:dyDescent="0.2">
      <c r="A643" s="19"/>
      <c r="B643" s="20"/>
      <c r="C643" s="201"/>
      <c r="E643" s="136"/>
      <c r="F643" s="201"/>
      <c r="G643" s="253"/>
      <c r="H643" s="253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</row>
    <row r="644" spans="1:21" x14ac:dyDescent="0.2">
      <c r="A644" s="19"/>
      <c r="B644" s="20"/>
      <c r="C644" s="201"/>
      <c r="E644" s="136"/>
      <c r="F644" s="201"/>
      <c r="G644" s="253"/>
      <c r="H644" s="253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</row>
    <row r="645" spans="1:21" x14ac:dyDescent="0.2">
      <c r="A645" s="19"/>
      <c r="B645" s="20"/>
      <c r="C645" s="201"/>
      <c r="E645" s="136"/>
      <c r="F645" s="201"/>
      <c r="G645" s="253"/>
      <c r="H645" s="253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</row>
    <row r="646" spans="1:21" x14ac:dyDescent="0.2">
      <c r="A646" s="19"/>
      <c r="B646" s="20"/>
      <c r="C646" s="201"/>
      <c r="E646" s="136"/>
      <c r="F646" s="201"/>
      <c r="G646" s="253"/>
      <c r="H646" s="253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</row>
    <row r="647" spans="1:21" x14ac:dyDescent="0.2">
      <c r="A647" s="19"/>
      <c r="B647" s="20"/>
      <c r="C647" s="201"/>
      <c r="E647" s="136"/>
      <c r="F647" s="201"/>
      <c r="G647" s="253"/>
      <c r="H647" s="253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</row>
    <row r="648" spans="1:21" x14ac:dyDescent="0.2">
      <c r="A648" s="19"/>
      <c r="B648" s="20"/>
      <c r="C648" s="201"/>
      <c r="E648" s="136"/>
      <c r="F648" s="201"/>
      <c r="G648" s="253"/>
      <c r="H648" s="253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</row>
    <row r="649" spans="1:21" x14ac:dyDescent="0.2">
      <c r="A649" s="19"/>
      <c r="B649" s="20"/>
      <c r="C649" s="201"/>
      <c r="E649" s="136"/>
      <c r="F649" s="201"/>
      <c r="G649" s="253"/>
      <c r="H649" s="253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</row>
    <row r="650" spans="1:21" x14ac:dyDescent="0.2">
      <c r="A650" s="19"/>
      <c r="B650" s="20"/>
      <c r="C650" s="201"/>
      <c r="E650" s="136"/>
      <c r="F650" s="201"/>
      <c r="G650" s="253"/>
      <c r="H650" s="253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</row>
    <row r="651" spans="1:21" x14ac:dyDescent="0.2">
      <c r="A651" s="19"/>
      <c r="B651" s="20"/>
      <c r="C651" s="201"/>
      <c r="E651" s="136"/>
      <c r="F651" s="201"/>
      <c r="G651" s="253"/>
      <c r="H651" s="253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</row>
    <row r="652" spans="1:21" x14ac:dyDescent="0.2">
      <c r="A652" s="19"/>
      <c r="B652" s="20"/>
      <c r="C652" s="201"/>
      <c r="E652" s="136"/>
      <c r="F652" s="201"/>
      <c r="G652" s="253"/>
      <c r="H652" s="253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</row>
    <row r="653" spans="1:21" x14ac:dyDescent="0.2">
      <c r="A653" s="19"/>
      <c r="B653" s="20"/>
      <c r="C653" s="201"/>
      <c r="E653" s="136"/>
      <c r="F653" s="201"/>
      <c r="G653" s="253"/>
      <c r="H653" s="253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</row>
    <row r="654" spans="1:21" x14ac:dyDescent="0.2">
      <c r="A654" s="19"/>
      <c r="B654" s="20"/>
      <c r="C654" s="201"/>
      <c r="E654" s="136"/>
      <c r="F654" s="201"/>
      <c r="G654" s="253"/>
      <c r="H654" s="253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</row>
    <row r="655" spans="1:21" x14ac:dyDescent="0.2">
      <c r="A655" s="19"/>
      <c r="B655" s="20"/>
      <c r="C655" s="201"/>
      <c r="E655" s="136"/>
      <c r="F655" s="201"/>
      <c r="G655" s="253"/>
      <c r="H655" s="253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</row>
    <row r="656" spans="1:21" x14ac:dyDescent="0.2">
      <c r="A656" s="19"/>
      <c r="B656" s="20"/>
      <c r="C656" s="201"/>
      <c r="E656" s="136"/>
      <c r="F656" s="201"/>
      <c r="G656" s="253"/>
      <c r="H656" s="253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</row>
    <row r="657" spans="1:21" x14ac:dyDescent="0.2">
      <c r="A657" s="19"/>
      <c r="B657" s="20"/>
      <c r="C657" s="201"/>
      <c r="E657" s="136"/>
      <c r="F657" s="201"/>
      <c r="G657" s="253"/>
      <c r="H657" s="253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</row>
    <row r="658" spans="1:21" x14ac:dyDescent="0.2">
      <c r="A658" s="19"/>
      <c r="B658" s="20"/>
      <c r="C658" s="201"/>
      <c r="E658" s="136"/>
      <c r="F658" s="201"/>
      <c r="G658" s="253"/>
      <c r="H658" s="253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</row>
    <row r="659" spans="1:21" x14ac:dyDescent="0.2">
      <c r="A659" s="19"/>
      <c r="B659" s="20"/>
      <c r="C659" s="201"/>
      <c r="E659" s="136"/>
      <c r="F659" s="201"/>
      <c r="G659" s="253"/>
      <c r="H659" s="253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</row>
    <row r="660" spans="1:21" x14ac:dyDescent="0.2">
      <c r="A660" s="19"/>
      <c r="B660" s="20"/>
      <c r="C660" s="201"/>
      <c r="E660" s="136"/>
      <c r="F660" s="201"/>
      <c r="G660" s="253"/>
      <c r="H660" s="253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</row>
    <row r="661" spans="1:21" x14ac:dyDescent="0.2">
      <c r="A661" s="19"/>
      <c r="B661" s="20"/>
      <c r="C661" s="201"/>
      <c r="E661" s="136"/>
      <c r="F661" s="201"/>
      <c r="G661" s="253"/>
      <c r="H661" s="253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</row>
    <row r="662" spans="1:21" x14ac:dyDescent="0.2">
      <c r="A662" s="19"/>
      <c r="B662" s="20"/>
      <c r="C662" s="201"/>
      <c r="E662" s="136"/>
      <c r="F662" s="201"/>
      <c r="G662" s="253"/>
      <c r="H662" s="253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</row>
    <row r="663" spans="1:21" x14ac:dyDescent="0.2">
      <c r="A663" s="19"/>
      <c r="B663" s="20"/>
      <c r="C663" s="201"/>
      <c r="E663" s="136"/>
      <c r="F663" s="201"/>
      <c r="G663" s="253"/>
      <c r="H663" s="253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</row>
    <row r="664" spans="1:21" x14ac:dyDescent="0.2">
      <c r="A664" s="19"/>
      <c r="B664" s="20"/>
      <c r="C664" s="201"/>
      <c r="E664" s="136"/>
      <c r="F664" s="201"/>
      <c r="G664" s="253"/>
      <c r="H664" s="253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</row>
    <row r="665" spans="1:21" x14ac:dyDescent="0.2">
      <c r="A665" s="19"/>
      <c r="B665" s="20"/>
      <c r="C665" s="201"/>
      <c r="E665" s="136"/>
      <c r="F665" s="201"/>
      <c r="G665" s="253"/>
      <c r="H665" s="253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</row>
    <row r="666" spans="1:21" x14ac:dyDescent="0.2">
      <c r="A666" s="19"/>
      <c r="B666" s="20"/>
      <c r="C666" s="201"/>
      <c r="E666" s="136"/>
      <c r="F666" s="201"/>
      <c r="G666" s="253"/>
      <c r="H666" s="253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</row>
    <row r="667" spans="1:21" x14ac:dyDescent="0.2">
      <c r="A667" s="19"/>
      <c r="B667" s="20"/>
      <c r="C667" s="201"/>
      <c r="E667" s="136"/>
      <c r="F667" s="201"/>
      <c r="G667" s="253"/>
      <c r="H667" s="253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</row>
    <row r="668" spans="1:21" x14ac:dyDescent="0.2">
      <c r="A668" s="19"/>
      <c r="B668" s="20"/>
      <c r="C668" s="201"/>
      <c r="E668" s="136"/>
      <c r="F668" s="201"/>
      <c r="G668" s="253"/>
      <c r="H668" s="253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</row>
    <row r="669" spans="1:21" x14ac:dyDescent="0.2">
      <c r="A669" s="19"/>
      <c r="B669" s="20"/>
      <c r="C669" s="201"/>
      <c r="E669" s="136"/>
      <c r="F669" s="201"/>
      <c r="G669" s="253"/>
      <c r="H669" s="253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</row>
    <row r="670" spans="1:21" x14ac:dyDescent="0.2">
      <c r="A670" s="19"/>
      <c r="B670" s="20"/>
      <c r="C670" s="201"/>
      <c r="E670" s="136"/>
      <c r="F670" s="201"/>
      <c r="G670" s="253"/>
      <c r="H670" s="253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</row>
    <row r="671" spans="1:21" x14ac:dyDescent="0.2">
      <c r="A671" s="19"/>
      <c r="B671" s="20"/>
      <c r="C671" s="201"/>
      <c r="E671" s="136"/>
      <c r="F671" s="201"/>
      <c r="G671" s="253"/>
      <c r="H671" s="253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</row>
    <row r="672" spans="1:21" x14ac:dyDescent="0.2">
      <c r="A672" s="19"/>
      <c r="B672" s="20"/>
      <c r="C672" s="201"/>
      <c r="E672" s="136"/>
      <c r="F672" s="201"/>
      <c r="G672" s="253"/>
      <c r="H672" s="253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</row>
    <row r="673" spans="1:21" x14ac:dyDescent="0.2">
      <c r="A673" s="19"/>
      <c r="B673" s="20"/>
      <c r="C673" s="201"/>
      <c r="E673" s="136"/>
      <c r="F673" s="201"/>
      <c r="G673" s="253"/>
      <c r="H673" s="253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</row>
    <row r="674" spans="1:21" x14ac:dyDescent="0.2">
      <c r="A674" s="19"/>
      <c r="B674" s="20"/>
      <c r="C674" s="201"/>
      <c r="E674" s="136"/>
      <c r="F674" s="201"/>
      <c r="G674" s="253"/>
      <c r="H674" s="253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</row>
    <row r="675" spans="1:21" x14ac:dyDescent="0.2">
      <c r="A675" s="19"/>
      <c r="B675" s="20"/>
      <c r="C675" s="201"/>
      <c r="E675" s="136"/>
      <c r="F675" s="201"/>
      <c r="G675" s="253"/>
      <c r="H675" s="253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</row>
    <row r="676" spans="1:21" x14ac:dyDescent="0.2">
      <c r="A676" s="19"/>
      <c r="B676" s="20"/>
      <c r="C676" s="201"/>
      <c r="E676" s="136"/>
      <c r="F676" s="201"/>
      <c r="G676" s="253"/>
      <c r="H676" s="253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</row>
    <row r="677" spans="1:21" x14ac:dyDescent="0.2">
      <c r="A677" s="19"/>
      <c r="B677" s="20"/>
      <c r="C677" s="201"/>
      <c r="E677" s="136"/>
      <c r="F677" s="201"/>
      <c r="G677" s="253"/>
      <c r="H677" s="253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</row>
    <row r="678" spans="1:21" x14ac:dyDescent="0.2">
      <c r="A678" s="19"/>
      <c r="B678" s="20"/>
      <c r="C678" s="201"/>
      <c r="E678" s="136"/>
      <c r="F678" s="201"/>
      <c r="G678" s="253"/>
      <c r="H678" s="253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</row>
    <row r="679" spans="1:21" x14ac:dyDescent="0.2">
      <c r="A679" s="19"/>
      <c r="B679" s="20"/>
      <c r="C679" s="201"/>
      <c r="E679" s="136"/>
      <c r="F679" s="201"/>
      <c r="G679" s="253"/>
      <c r="H679" s="253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</row>
    <row r="680" spans="1:21" x14ac:dyDescent="0.2">
      <c r="A680" s="19"/>
      <c r="B680" s="20"/>
      <c r="C680" s="201"/>
      <c r="E680" s="136"/>
      <c r="F680" s="201"/>
      <c r="G680" s="253"/>
      <c r="H680" s="253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</row>
    <row r="681" spans="1:21" x14ac:dyDescent="0.2">
      <c r="A681" s="19"/>
      <c r="B681" s="20"/>
      <c r="C681" s="201"/>
      <c r="E681" s="136"/>
      <c r="F681" s="201"/>
      <c r="G681" s="253"/>
      <c r="H681" s="253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</row>
    <row r="682" spans="1:21" x14ac:dyDescent="0.2">
      <c r="A682" s="19"/>
      <c r="B682" s="20"/>
      <c r="C682" s="201"/>
      <c r="E682" s="136"/>
      <c r="F682" s="201"/>
      <c r="G682" s="253"/>
      <c r="H682" s="253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</row>
    <row r="683" spans="1:21" x14ac:dyDescent="0.2">
      <c r="A683" s="19"/>
      <c r="B683" s="20"/>
      <c r="C683" s="201"/>
      <c r="E683" s="136"/>
      <c r="F683" s="201"/>
      <c r="G683" s="253"/>
      <c r="H683" s="253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</row>
    <row r="684" spans="1:21" x14ac:dyDescent="0.2">
      <c r="A684" s="19"/>
      <c r="B684" s="20"/>
      <c r="C684" s="201"/>
      <c r="E684" s="136"/>
      <c r="F684" s="201"/>
      <c r="G684" s="253"/>
      <c r="H684" s="253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</row>
    <row r="685" spans="1:21" x14ac:dyDescent="0.2">
      <c r="A685" s="19"/>
      <c r="B685" s="20"/>
      <c r="C685" s="201"/>
      <c r="E685" s="136"/>
      <c r="F685" s="201"/>
      <c r="G685" s="253"/>
      <c r="H685" s="253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</row>
    <row r="686" spans="1:21" x14ac:dyDescent="0.2">
      <c r="A686" s="19"/>
      <c r="B686" s="20"/>
      <c r="C686" s="201"/>
      <c r="E686" s="136"/>
      <c r="F686" s="201"/>
      <c r="G686" s="253"/>
      <c r="H686" s="253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</row>
    <row r="687" spans="1:21" x14ac:dyDescent="0.2">
      <c r="A687" s="19"/>
      <c r="B687" s="20"/>
      <c r="C687" s="201"/>
      <c r="E687" s="136"/>
      <c r="F687" s="201"/>
      <c r="G687" s="253"/>
      <c r="H687" s="253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</row>
    <row r="688" spans="1:21" x14ac:dyDescent="0.2">
      <c r="A688" s="19"/>
      <c r="B688" s="20"/>
      <c r="C688" s="201"/>
      <c r="E688" s="136"/>
      <c r="F688" s="201"/>
      <c r="G688" s="253"/>
      <c r="H688" s="253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</row>
    <row r="689" spans="1:21" x14ac:dyDescent="0.2">
      <c r="A689" s="19"/>
      <c r="B689" s="20"/>
      <c r="C689" s="201"/>
      <c r="E689" s="136"/>
      <c r="F689" s="201"/>
      <c r="G689" s="253"/>
      <c r="H689" s="253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</row>
    <row r="690" spans="1:21" x14ac:dyDescent="0.2">
      <c r="A690" s="19"/>
      <c r="B690" s="20"/>
      <c r="C690" s="201"/>
      <c r="E690" s="136"/>
      <c r="F690" s="201"/>
      <c r="G690" s="253"/>
      <c r="H690" s="253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</row>
    <row r="691" spans="1:21" x14ac:dyDescent="0.2">
      <c r="A691" s="19"/>
      <c r="B691" s="20"/>
      <c r="C691" s="201"/>
      <c r="E691" s="136"/>
      <c r="F691" s="201"/>
      <c r="G691" s="253"/>
      <c r="H691" s="253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</row>
    <row r="692" spans="1:21" x14ac:dyDescent="0.2">
      <c r="A692" s="19"/>
      <c r="B692" s="20"/>
      <c r="C692" s="201"/>
      <c r="E692" s="136"/>
      <c r="F692" s="201"/>
      <c r="G692" s="253"/>
      <c r="H692" s="253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</row>
    <row r="693" spans="1:21" x14ac:dyDescent="0.2">
      <c r="A693" s="19"/>
      <c r="B693" s="20"/>
      <c r="C693" s="201"/>
      <c r="E693" s="136"/>
      <c r="F693" s="201"/>
      <c r="G693" s="253"/>
      <c r="H693" s="253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</row>
    <row r="694" spans="1:21" x14ac:dyDescent="0.2">
      <c r="A694" s="19"/>
      <c r="B694" s="20"/>
      <c r="C694" s="201"/>
      <c r="E694" s="136"/>
      <c r="F694" s="201"/>
      <c r="G694" s="253"/>
      <c r="H694" s="253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</row>
    <row r="695" spans="1:21" x14ac:dyDescent="0.2">
      <c r="A695" s="19"/>
      <c r="B695" s="20"/>
      <c r="C695" s="201"/>
      <c r="E695" s="136"/>
      <c r="F695" s="201"/>
      <c r="G695" s="253"/>
      <c r="H695" s="253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</row>
    <row r="696" spans="1:21" x14ac:dyDescent="0.2">
      <c r="A696" s="19"/>
      <c r="B696" s="20"/>
      <c r="C696" s="201"/>
      <c r="E696" s="136"/>
      <c r="F696" s="201"/>
      <c r="G696" s="253"/>
      <c r="H696" s="253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</row>
    <row r="697" spans="1:21" x14ac:dyDescent="0.2">
      <c r="A697" s="19"/>
      <c r="B697" s="20"/>
      <c r="C697" s="201"/>
      <c r="E697" s="136"/>
      <c r="F697" s="201"/>
      <c r="G697" s="253"/>
      <c r="H697" s="253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</row>
    <row r="698" spans="1:21" x14ac:dyDescent="0.2">
      <c r="A698" s="19"/>
      <c r="B698" s="20"/>
      <c r="C698" s="201"/>
      <c r="E698" s="136"/>
      <c r="F698" s="201"/>
      <c r="G698" s="253"/>
      <c r="H698" s="253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</row>
    <row r="699" spans="1:21" x14ac:dyDescent="0.2">
      <c r="A699" s="19"/>
      <c r="B699" s="20"/>
      <c r="C699" s="201"/>
      <c r="E699" s="136"/>
      <c r="F699" s="201"/>
      <c r="G699" s="253"/>
      <c r="H699" s="253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</row>
    <row r="700" spans="1:21" x14ac:dyDescent="0.2">
      <c r="A700" s="19"/>
      <c r="B700" s="20"/>
      <c r="C700" s="201"/>
      <c r="E700" s="136"/>
      <c r="F700" s="201"/>
      <c r="G700" s="253"/>
      <c r="H700" s="253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</row>
    <row r="701" spans="1:21" x14ac:dyDescent="0.2">
      <c r="A701" s="19"/>
      <c r="B701" s="20"/>
      <c r="C701" s="201"/>
      <c r="E701" s="136"/>
      <c r="F701" s="201"/>
      <c r="G701" s="253"/>
      <c r="H701" s="253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</row>
    <row r="702" spans="1:21" x14ac:dyDescent="0.2">
      <c r="A702" s="19"/>
      <c r="B702" s="20"/>
      <c r="C702" s="201"/>
      <c r="E702" s="136"/>
      <c r="F702" s="201"/>
      <c r="G702" s="253"/>
      <c r="H702" s="253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</row>
    <row r="703" spans="1:21" x14ac:dyDescent="0.2">
      <c r="A703" s="19"/>
      <c r="B703" s="20"/>
      <c r="C703" s="201"/>
      <c r="E703" s="136"/>
      <c r="F703" s="201"/>
      <c r="G703" s="253"/>
      <c r="H703" s="253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</row>
    <row r="704" spans="1:21" x14ac:dyDescent="0.2">
      <c r="A704" s="19"/>
      <c r="B704" s="20"/>
      <c r="C704" s="201"/>
      <c r="E704" s="136"/>
      <c r="F704" s="201"/>
      <c r="G704" s="253"/>
      <c r="H704" s="253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</row>
    <row r="705" spans="1:21" x14ac:dyDescent="0.2">
      <c r="A705" s="19"/>
      <c r="B705" s="20"/>
      <c r="C705" s="201"/>
      <c r="E705" s="136"/>
      <c r="F705" s="201"/>
      <c r="G705" s="253"/>
      <c r="H705" s="253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</row>
    <row r="706" spans="1:21" x14ac:dyDescent="0.2">
      <c r="A706" s="19"/>
      <c r="B706" s="20"/>
      <c r="C706" s="201"/>
      <c r="E706" s="136"/>
      <c r="F706" s="201"/>
      <c r="G706" s="253"/>
      <c r="H706" s="253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</row>
    <row r="707" spans="1:21" x14ac:dyDescent="0.2">
      <c r="A707" s="19"/>
      <c r="B707" s="20"/>
      <c r="C707" s="201"/>
      <c r="E707" s="136"/>
      <c r="F707" s="201"/>
      <c r="G707" s="253"/>
      <c r="H707" s="253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</row>
    <row r="708" spans="1:21" x14ac:dyDescent="0.2">
      <c r="A708" s="19"/>
      <c r="B708" s="20"/>
      <c r="C708" s="201"/>
      <c r="E708" s="136"/>
      <c r="F708" s="201"/>
      <c r="G708" s="253"/>
      <c r="H708" s="253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</row>
    <row r="709" spans="1:21" x14ac:dyDescent="0.2">
      <c r="A709" s="19"/>
      <c r="B709" s="20"/>
      <c r="C709" s="201"/>
      <c r="E709" s="136"/>
      <c r="F709" s="201"/>
      <c r="G709" s="253"/>
      <c r="H709" s="253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</row>
    <row r="710" spans="1:21" x14ac:dyDescent="0.2">
      <c r="A710" s="19"/>
      <c r="B710" s="20"/>
      <c r="C710" s="201"/>
      <c r="E710" s="136"/>
      <c r="F710" s="201"/>
      <c r="G710" s="253"/>
      <c r="H710" s="253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</row>
    <row r="711" spans="1:21" x14ac:dyDescent="0.2">
      <c r="A711" s="19"/>
      <c r="B711" s="20"/>
      <c r="C711" s="201"/>
      <c r="E711" s="136"/>
      <c r="F711" s="201"/>
      <c r="G711" s="253"/>
      <c r="H711" s="253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</row>
    <row r="712" spans="1:21" x14ac:dyDescent="0.2">
      <c r="A712" s="19"/>
      <c r="B712" s="20"/>
      <c r="C712" s="201"/>
      <c r="E712" s="136"/>
      <c r="F712" s="201"/>
      <c r="G712" s="253"/>
      <c r="H712" s="253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</row>
    <row r="713" spans="1:21" x14ac:dyDescent="0.2">
      <c r="A713" s="19"/>
      <c r="B713" s="20"/>
      <c r="C713" s="201"/>
      <c r="E713" s="136"/>
      <c r="F713" s="201"/>
      <c r="G713" s="253"/>
      <c r="H713" s="253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</row>
    <row r="714" spans="1:21" x14ac:dyDescent="0.2">
      <c r="A714" s="19"/>
      <c r="B714" s="20"/>
      <c r="C714" s="201"/>
      <c r="E714" s="136"/>
      <c r="F714" s="201"/>
      <c r="G714" s="253"/>
      <c r="H714" s="253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</row>
    <row r="715" spans="1:21" x14ac:dyDescent="0.2">
      <c r="A715" s="19"/>
      <c r="B715" s="20"/>
      <c r="C715" s="201"/>
      <c r="E715" s="136"/>
      <c r="F715" s="201"/>
      <c r="G715" s="253"/>
      <c r="H715" s="253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</row>
    <row r="716" spans="1:21" x14ac:dyDescent="0.2">
      <c r="A716" s="19"/>
      <c r="B716" s="20"/>
      <c r="C716" s="201"/>
      <c r="E716" s="136"/>
      <c r="F716" s="201"/>
      <c r="G716" s="253"/>
      <c r="H716" s="253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</row>
    <row r="717" spans="1:21" x14ac:dyDescent="0.2">
      <c r="A717" s="19"/>
      <c r="B717" s="20"/>
      <c r="C717" s="201"/>
      <c r="E717" s="136"/>
      <c r="F717" s="201"/>
      <c r="G717" s="253"/>
      <c r="H717" s="253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</row>
    <row r="718" spans="1:21" x14ac:dyDescent="0.2">
      <c r="A718" s="19"/>
      <c r="B718" s="20"/>
      <c r="C718" s="201"/>
      <c r="E718" s="136"/>
      <c r="F718" s="201"/>
      <c r="G718" s="253"/>
      <c r="H718" s="253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</row>
    <row r="719" spans="1:21" x14ac:dyDescent="0.2">
      <c r="A719" s="19"/>
      <c r="B719" s="20"/>
      <c r="C719" s="201"/>
      <c r="E719" s="136"/>
      <c r="F719" s="201"/>
      <c r="G719" s="253"/>
      <c r="H719" s="253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</row>
    <row r="720" spans="1:21" x14ac:dyDescent="0.2">
      <c r="A720" s="19"/>
      <c r="B720" s="20"/>
      <c r="C720" s="201"/>
      <c r="E720" s="136"/>
      <c r="F720" s="201"/>
      <c r="G720" s="253"/>
      <c r="H720" s="253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</row>
    <row r="721" spans="1:21" x14ac:dyDescent="0.2">
      <c r="A721" s="19"/>
      <c r="B721" s="20"/>
      <c r="C721" s="201"/>
      <c r="E721" s="136"/>
      <c r="F721" s="201"/>
      <c r="G721" s="253"/>
      <c r="H721" s="253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</row>
    <row r="722" spans="1:21" x14ac:dyDescent="0.2">
      <c r="A722" s="19"/>
      <c r="B722" s="20"/>
      <c r="C722" s="201"/>
      <c r="E722" s="136"/>
      <c r="F722" s="201"/>
      <c r="G722" s="253"/>
      <c r="H722" s="253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</row>
    <row r="723" spans="1:21" x14ac:dyDescent="0.2">
      <c r="A723" s="19"/>
      <c r="B723" s="20"/>
      <c r="C723" s="201"/>
      <c r="E723" s="136"/>
      <c r="F723" s="201"/>
      <c r="G723" s="253"/>
      <c r="H723" s="253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</row>
    <row r="724" spans="1:21" x14ac:dyDescent="0.2">
      <c r="A724" s="19"/>
      <c r="B724" s="20"/>
      <c r="C724" s="201"/>
      <c r="E724" s="136"/>
      <c r="F724" s="201"/>
      <c r="G724" s="253"/>
      <c r="H724" s="253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</row>
    <row r="725" spans="1:21" x14ac:dyDescent="0.2">
      <c r="A725" s="19"/>
      <c r="B725" s="20"/>
      <c r="C725" s="201"/>
      <c r="E725" s="136"/>
      <c r="F725" s="201"/>
      <c r="G725" s="253"/>
      <c r="H725" s="253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</row>
    <row r="726" spans="1:21" x14ac:dyDescent="0.2">
      <c r="A726" s="19"/>
      <c r="B726" s="20"/>
      <c r="C726" s="201"/>
      <c r="E726" s="136"/>
      <c r="F726" s="201"/>
      <c r="G726" s="253"/>
      <c r="H726" s="253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</row>
    <row r="727" spans="1:21" x14ac:dyDescent="0.2">
      <c r="A727" s="19"/>
      <c r="B727" s="20"/>
      <c r="C727" s="201"/>
      <c r="E727" s="136"/>
      <c r="F727" s="201"/>
      <c r="G727" s="253"/>
      <c r="H727" s="253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</row>
    <row r="728" spans="1:21" x14ac:dyDescent="0.2">
      <c r="A728" s="19"/>
      <c r="B728" s="20"/>
      <c r="C728" s="201"/>
      <c r="E728" s="136"/>
      <c r="F728" s="201"/>
      <c r="G728" s="253"/>
      <c r="H728" s="253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</row>
    <row r="729" spans="1:21" x14ac:dyDescent="0.2">
      <c r="A729" s="19"/>
      <c r="B729" s="20"/>
      <c r="C729" s="201"/>
      <c r="E729" s="136"/>
      <c r="F729" s="201"/>
      <c r="G729" s="253"/>
      <c r="H729" s="253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</row>
    <row r="730" spans="1:21" x14ac:dyDescent="0.2">
      <c r="A730" s="19"/>
      <c r="B730" s="20"/>
      <c r="C730" s="201"/>
      <c r="E730" s="136"/>
      <c r="F730" s="201"/>
      <c r="G730" s="253"/>
      <c r="H730" s="253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</row>
    <row r="731" spans="1:21" x14ac:dyDescent="0.2">
      <c r="A731" s="19"/>
      <c r="B731" s="20"/>
      <c r="C731" s="201"/>
      <c r="E731" s="136"/>
      <c r="F731" s="201"/>
      <c r="G731" s="253"/>
      <c r="H731" s="253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</row>
    <row r="732" spans="1:21" x14ac:dyDescent="0.2">
      <c r="A732" s="19"/>
      <c r="B732" s="20"/>
      <c r="C732" s="201"/>
      <c r="E732" s="136"/>
      <c r="F732" s="201"/>
      <c r="G732" s="253"/>
      <c r="H732" s="253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</row>
    <row r="733" spans="1:21" x14ac:dyDescent="0.2">
      <c r="A733" s="19"/>
      <c r="B733" s="20"/>
      <c r="C733" s="201"/>
      <c r="E733" s="136"/>
      <c r="F733" s="201"/>
      <c r="G733" s="253"/>
      <c r="H733" s="253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</row>
    <row r="734" spans="1:21" x14ac:dyDescent="0.2">
      <c r="A734" s="19"/>
      <c r="B734" s="20"/>
      <c r="C734" s="201"/>
      <c r="E734" s="136"/>
      <c r="F734" s="201"/>
      <c r="G734" s="253"/>
      <c r="H734" s="253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</row>
    <row r="735" spans="1:21" x14ac:dyDescent="0.2">
      <c r="A735" s="19"/>
      <c r="B735" s="20"/>
      <c r="C735" s="201"/>
      <c r="E735" s="136"/>
      <c r="F735" s="201"/>
      <c r="G735" s="253"/>
      <c r="H735" s="253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</row>
    <row r="736" spans="1:21" x14ac:dyDescent="0.2">
      <c r="A736" s="19"/>
      <c r="B736" s="20"/>
      <c r="C736" s="201"/>
      <c r="E736" s="136"/>
      <c r="F736" s="201"/>
      <c r="G736" s="253"/>
      <c r="H736" s="253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</row>
    <row r="737" spans="1:21" x14ac:dyDescent="0.2">
      <c r="A737" s="19"/>
      <c r="B737" s="20"/>
      <c r="C737" s="201"/>
      <c r="E737" s="136"/>
      <c r="F737" s="201"/>
      <c r="G737" s="253"/>
      <c r="H737" s="253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</row>
    <row r="738" spans="1:21" x14ac:dyDescent="0.2">
      <c r="A738" s="19"/>
      <c r="B738" s="20"/>
      <c r="C738" s="201"/>
      <c r="E738" s="136"/>
      <c r="F738" s="201"/>
      <c r="G738" s="253"/>
      <c r="H738" s="253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</row>
    <row r="739" spans="1:21" x14ac:dyDescent="0.2">
      <c r="A739" s="19"/>
      <c r="B739" s="20"/>
      <c r="C739" s="201"/>
      <c r="E739" s="136"/>
      <c r="F739" s="201"/>
      <c r="G739" s="253"/>
      <c r="H739" s="253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</row>
    <row r="740" spans="1:21" x14ac:dyDescent="0.2">
      <c r="A740" s="19"/>
      <c r="B740" s="20"/>
      <c r="C740" s="201"/>
      <c r="E740" s="136"/>
      <c r="F740" s="201"/>
      <c r="G740" s="253"/>
      <c r="H740" s="253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</row>
    <row r="741" spans="1:21" x14ac:dyDescent="0.2">
      <c r="A741" s="19"/>
      <c r="B741" s="20"/>
      <c r="C741" s="201"/>
      <c r="E741" s="136"/>
      <c r="F741" s="201"/>
      <c r="G741" s="253"/>
      <c r="H741" s="253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</row>
    <row r="742" spans="1:21" x14ac:dyDescent="0.2">
      <c r="A742" s="19"/>
      <c r="B742" s="20"/>
      <c r="C742" s="201"/>
      <c r="E742" s="136"/>
      <c r="F742" s="201"/>
      <c r="G742" s="253"/>
      <c r="H742" s="253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</row>
    <row r="743" spans="1:21" x14ac:dyDescent="0.2">
      <c r="A743" s="19"/>
      <c r="B743" s="20"/>
      <c r="C743" s="201"/>
      <c r="E743" s="136"/>
      <c r="F743" s="201"/>
      <c r="G743" s="253"/>
      <c r="H743" s="253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</row>
    <row r="744" spans="1:21" x14ac:dyDescent="0.2">
      <c r="A744" s="19"/>
      <c r="B744" s="20"/>
      <c r="C744" s="201"/>
      <c r="E744" s="136"/>
      <c r="F744" s="201"/>
      <c r="G744" s="253"/>
      <c r="H744" s="253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</row>
    <row r="745" spans="1:21" x14ac:dyDescent="0.2">
      <c r="A745" s="19"/>
      <c r="B745" s="20"/>
      <c r="C745" s="201"/>
      <c r="E745" s="136"/>
      <c r="F745" s="201"/>
      <c r="G745" s="253"/>
      <c r="H745" s="253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</row>
    <row r="746" spans="1:21" x14ac:dyDescent="0.2">
      <c r="A746" s="19"/>
      <c r="B746" s="20"/>
      <c r="C746" s="201"/>
      <c r="E746" s="136"/>
      <c r="F746" s="201"/>
      <c r="G746" s="253"/>
      <c r="H746" s="253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</row>
    <row r="747" spans="1:21" x14ac:dyDescent="0.2">
      <c r="A747" s="19"/>
      <c r="B747" s="20"/>
      <c r="C747" s="201"/>
      <c r="E747" s="136"/>
      <c r="F747" s="201"/>
      <c r="G747" s="253"/>
      <c r="H747" s="253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</row>
    <row r="748" spans="1:21" x14ac:dyDescent="0.2">
      <c r="A748" s="19"/>
      <c r="B748" s="20"/>
      <c r="C748" s="201"/>
      <c r="E748" s="136"/>
      <c r="F748" s="201"/>
      <c r="G748" s="253"/>
      <c r="H748" s="253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</row>
    <row r="749" spans="1:21" x14ac:dyDescent="0.2">
      <c r="A749" s="19"/>
      <c r="B749" s="20"/>
      <c r="C749" s="201"/>
      <c r="E749" s="136"/>
      <c r="F749" s="201"/>
      <c r="G749" s="253"/>
      <c r="H749" s="253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</row>
    <row r="750" spans="1:21" x14ac:dyDescent="0.2">
      <c r="A750" s="19"/>
      <c r="B750" s="20"/>
      <c r="C750" s="201"/>
      <c r="E750" s="136"/>
      <c r="F750" s="201"/>
      <c r="G750" s="253"/>
      <c r="H750" s="253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</row>
    <row r="751" spans="1:21" x14ac:dyDescent="0.2">
      <c r="A751" s="19"/>
      <c r="B751" s="20"/>
      <c r="C751" s="201"/>
      <c r="E751" s="136"/>
      <c r="F751" s="201"/>
      <c r="G751" s="253"/>
      <c r="H751" s="253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</row>
    <row r="752" spans="1:21" x14ac:dyDescent="0.2">
      <c r="A752" s="19"/>
      <c r="B752" s="20"/>
      <c r="C752" s="201"/>
      <c r="E752" s="136"/>
      <c r="F752" s="201"/>
      <c r="G752" s="253"/>
      <c r="H752" s="253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</row>
    <row r="753" spans="1:21" x14ac:dyDescent="0.2">
      <c r="A753" s="19"/>
      <c r="B753" s="20"/>
      <c r="C753" s="201"/>
      <c r="E753" s="136"/>
      <c r="F753" s="201"/>
      <c r="G753" s="253"/>
      <c r="H753" s="253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</row>
    <row r="754" spans="1:21" x14ac:dyDescent="0.2">
      <c r="A754" s="19"/>
      <c r="B754" s="20"/>
      <c r="C754" s="201"/>
      <c r="E754" s="136"/>
      <c r="F754" s="201"/>
      <c r="G754" s="253"/>
      <c r="H754" s="253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</row>
    <row r="755" spans="1:21" x14ac:dyDescent="0.2">
      <c r="A755" s="19"/>
      <c r="B755" s="20"/>
      <c r="C755" s="201"/>
      <c r="E755" s="136"/>
      <c r="F755" s="201"/>
      <c r="G755" s="253"/>
      <c r="H755" s="253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</row>
    <row r="756" spans="1:21" x14ac:dyDescent="0.2">
      <c r="A756" s="19"/>
      <c r="B756" s="20"/>
      <c r="C756" s="201"/>
      <c r="E756" s="136"/>
      <c r="F756" s="201"/>
      <c r="G756" s="253"/>
      <c r="H756" s="253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</row>
    <row r="757" spans="1:21" x14ac:dyDescent="0.2">
      <c r="A757" s="19"/>
      <c r="B757" s="20"/>
      <c r="C757" s="201"/>
      <c r="E757" s="136"/>
      <c r="F757" s="201"/>
      <c r="G757" s="253"/>
      <c r="H757" s="253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</row>
    <row r="758" spans="1:21" x14ac:dyDescent="0.2">
      <c r="A758" s="19"/>
      <c r="B758" s="20"/>
      <c r="C758" s="201"/>
      <c r="E758" s="136"/>
      <c r="F758" s="201"/>
      <c r="G758" s="253"/>
      <c r="H758" s="253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</row>
    <row r="759" spans="1:21" x14ac:dyDescent="0.2">
      <c r="A759" s="19"/>
      <c r="B759" s="20"/>
      <c r="C759" s="201"/>
      <c r="E759" s="136"/>
      <c r="F759" s="201"/>
      <c r="G759" s="253"/>
      <c r="H759" s="253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</row>
    <row r="760" spans="1:21" x14ac:dyDescent="0.2">
      <c r="A760" s="19"/>
      <c r="B760" s="20"/>
      <c r="C760" s="201"/>
      <c r="E760" s="136"/>
      <c r="F760" s="201"/>
      <c r="G760" s="253"/>
      <c r="H760" s="253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</row>
    <row r="761" spans="1:21" x14ac:dyDescent="0.2">
      <c r="A761" s="19"/>
      <c r="B761" s="20"/>
      <c r="C761" s="201"/>
      <c r="E761" s="136"/>
      <c r="F761" s="201"/>
      <c r="G761" s="253"/>
      <c r="H761" s="253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</row>
    <row r="762" spans="1:21" x14ac:dyDescent="0.2">
      <c r="A762" s="19"/>
      <c r="B762" s="20"/>
      <c r="C762" s="201"/>
      <c r="E762" s="136"/>
      <c r="F762" s="201"/>
      <c r="G762" s="253"/>
      <c r="H762" s="253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</row>
    <row r="763" spans="1:21" x14ac:dyDescent="0.2">
      <c r="A763" s="19"/>
      <c r="B763" s="20"/>
      <c r="C763" s="201"/>
      <c r="E763" s="136"/>
      <c r="F763" s="201"/>
      <c r="G763" s="253"/>
      <c r="H763" s="253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</row>
    <row r="764" spans="1:21" x14ac:dyDescent="0.2">
      <c r="A764" s="19"/>
      <c r="B764" s="20"/>
      <c r="C764" s="201"/>
      <c r="E764" s="136"/>
      <c r="F764" s="201"/>
      <c r="G764" s="253"/>
      <c r="H764" s="253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</row>
    <row r="765" spans="1:21" x14ac:dyDescent="0.2">
      <c r="A765" s="19"/>
      <c r="B765" s="20"/>
      <c r="C765" s="201"/>
      <c r="E765" s="136"/>
      <c r="F765" s="201"/>
      <c r="G765" s="253"/>
      <c r="H765" s="253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</row>
    <row r="766" spans="1:21" x14ac:dyDescent="0.2">
      <c r="A766" s="19"/>
      <c r="B766" s="20"/>
      <c r="C766" s="201"/>
      <c r="E766" s="136"/>
      <c r="F766" s="201"/>
      <c r="G766" s="253"/>
      <c r="H766" s="253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</row>
    <row r="767" spans="1:21" x14ac:dyDescent="0.2">
      <c r="A767" s="19"/>
      <c r="B767" s="20"/>
      <c r="C767" s="201"/>
      <c r="E767" s="136"/>
      <c r="F767" s="201"/>
      <c r="G767" s="253"/>
      <c r="H767" s="253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</row>
    <row r="768" spans="1:21" x14ac:dyDescent="0.2">
      <c r="A768" s="19"/>
      <c r="B768" s="20"/>
      <c r="C768" s="201"/>
      <c r="E768" s="136"/>
      <c r="F768" s="201"/>
      <c r="G768" s="253"/>
      <c r="H768" s="253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</row>
    <row r="769" spans="1:21" x14ac:dyDescent="0.2">
      <c r="A769" s="19"/>
      <c r="B769" s="20"/>
      <c r="C769" s="201"/>
      <c r="E769" s="136"/>
      <c r="F769" s="201"/>
      <c r="G769" s="253"/>
      <c r="H769" s="253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</row>
    <row r="770" spans="1:21" x14ac:dyDescent="0.2">
      <c r="A770" s="19"/>
      <c r="B770" s="20"/>
      <c r="C770" s="201"/>
      <c r="E770" s="136"/>
      <c r="F770" s="201"/>
      <c r="G770" s="253"/>
      <c r="H770" s="253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</row>
    <row r="771" spans="1:21" x14ac:dyDescent="0.2">
      <c r="A771" s="19"/>
      <c r="B771" s="20"/>
      <c r="C771" s="201"/>
      <c r="E771" s="136"/>
      <c r="F771" s="201"/>
      <c r="G771" s="253"/>
      <c r="H771" s="253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</row>
    <row r="772" spans="1:21" x14ac:dyDescent="0.2">
      <c r="A772" s="19"/>
      <c r="B772" s="20"/>
      <c r="C772" s="201"/>
      <c r="E772" s="136"/>
      <c r="F772" s="201"/>
      <c r="G772" s="253"/>
      <c r="H772" s="253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</row>
    <row r="773" spans="1:21" x14ac:dyDescent="0.2">
      <c r="A773" s="19"/>
      <c r="B773" s="20"/>
      <c r="C773" s="201"/>
      <c r="E773" s="136"/>
      <c r="F773" s="201"/>
      <c r="G773" s="253"/>
      <c r="H773" s="253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</row>
    <row r="774" spans="1:21" x14ac:dyDescent="0.2">
      <c r="A774" s="19"/>
      <c r="B774" s="20"/>
      <c r="C774" s="201"/>
      <c r="E774" s="136"/>
      <c r="F774" s="201"/>
      <c r="G774" s="253"/>
      <c r="H774" s="253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</row>
    <row r="775" spans="1:21" x14ac:dyDescent="0.2">
      <c r="A775" s="19"/>
      <c r="B775" s="20"/>
      <c r="C775" s="201"/>
      <c r="E775" s="136"/>
      <c r="F775" s="201"/>
      <c r="G775" s="253"/>
      <c r="H775" s="253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</row>
    <row r="776" spans="1:21" x14ac:dyDescent="0.2">
      <c r="A776" s="19"/>
      <c r="B776" s="20"/>
      <c r="C776" s="201"/>
      <c r="E776" s="136"/>
      <c r="F776" s="201"/>
      <c r="G776" s="253"/>
      <c r="H776" s="253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</row>
    <row r="777" spans="1:21" x14ac:dyDescent="0.2">
      <c r="A777" s="19"/>
      <c r="B777" s="20"/>
      <c r="C777" s="201"/>
      <c r="E777" s="136"/>
      <c r="F777" s="201"/>
      <c r="G777" s="253"/>
      <c r="H777" s="253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</row>
    <row r="778" spans="1:21" x14ac:dyDescent="0.2">
      <c r="A778" s="19"/>
      <c r="B778" s="20"/>
      <c r="C778" s="201"/>
      <c r="E778" s="136"/>
      <c r="F778" s="201"/>
      <c r="G778" s="253"/>
      <c r="H778" s="253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</row>
    <row r="779" spans="1:21" x14ac:dyDescent="0.2">
      <c r="A779" s="19"/>
      <c r="B779" s="20"/>
      <c r="C779" s="201"/>
      <c r="E779" s="136"/>
      <c r="F779" s="201"/>
      <c r="G779" s="253"/>
      <c r="H779" s="253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</row>
    <row r="780" spans="1:21" x14ac:dyDescent="0.2">
      <c r="A780" s="19"/>
      <c r="B780" s="20"/>
      <c r="C780" s="201"/>
      <c r="E780" s="136"/>
      <c r="F780" s="201"/>
      <c r="G780" s="253"/>
      <c r="H780" s="253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</row>
    <row r="781" spans="1:21" x14ac:dyDescent="0.2">
      <c r="A781" s="19"/>
      <c r="B781" s="20"/>
      <c r="C781" s="201"/>
      <c r="E781" s="136"/>
      <c r="F781" s="201"/>
      <c r="G781" s="253"/>
      <c r="H781" s="253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</row>
    <row r="782" spans="1:21" x14ac:dyDescent="0.2">
      <c r="A782" s="19"/>
      <c r="B782" s="20"/>
      <c r="C782" s="201"/>
      <c r="E782" s="136"/>
      <c r="F782" s="201"/>
      <c r="G782" s="253"/>
      <c r="H782" s="253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</row>
    <row r="783" spans="1:21" x14ac:dyDescent="0.2">
      <c r="A783" s="19"/>
      <c r="B783" s="20"/>
      <c r="C783" s="201"/>
      <c r="E783" s="136"/>
      <c r="F783" s="201"/>
      <c r="G783" s="253"/>
      <c r="H783" s="253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</row>
    <row r="784" spans="1:21" x14ac:dyDescent="0.2">
      <c r="A784" s="19"/>
      <c r="B784" s="20"/>
      <c r="C784" s="201"/>
      <c r="E784" s="136"/>
      <c r="F784" s="201"/>
      <c r="G784" s="253"/>
      <c r="H784" s="253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</row>
    <row r="785" spans="1:21" x14ac:dyDescent="0.2">
      <c r="A785" s="19"/>
      <c r="B785" s="20"/>
      <c r="C785" s="201"/>
      <c r="E785" s="136"/>
      <c r="F785" s="201"/>
      <c r="G785" s="253"/>
      <c r="H785" s="253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</row>
    <row r="786" spans="1:21" x14ac:dyDescent="0.2">
      <c r="A786" s="19"/>
      <c r="B786" s="20"/>
      <c r="C786" s="201"/>
      <c r="E786" s="136"/>
      <c r="F786" s="201"/>
      <c r="G786" s="253"/>
      <c r="H786" s="253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</row>
    <row r="787" spans="1:21" x14ac:dyDescent="0.2">
      <c r="A787" s="19"/>
      <c r="B787" s="20"/>
      <c r="C787" s="201"/>
      <c r="E787" s="136"/>
      <c r="F787" s="201"/>
      <c r="G787" s="253"/>
      <c r="H787" s="253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</row>
    <row r="788" spans="1:21" x14ac:dyDescent="0.2">
      <c r="A788" s="19"/>
      <c r="B788" s="20"/>
      <c r="C788" s="201"/>
      <c r="E788" s="136"/>
      <c r="F788" s="201"/>
      <c r="G788" s="253"/>
      <c r="H788" s="253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</row>
    <row r="789" spans="1:21" x14ac:dyDescent="0.2">
      <c r="A789" s="19"/>
      <c r="B789" s="20"/>
      <c r="C789" s="201"/>
      <c r="E789" s="136"/>
      <c r="F789" s="201"/>
      <c r="G789" s="253"/>
      <c r="H789" s="253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</row>
    <row r="790" spans="1:21" x14ac:dyDescent="0.2">
      <c r="A790" s="19"/>
      <c r="B790" s="20"/>
      <c r="C790" s="201"/>
      <c r="E790" s="136"/>
      <c r="F790" s="201"/>
      <c r="G790" s="253"/>
      <c r="H790" s="253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</row>
    <row r="791" spans="1:21" x14ac:dyDescent="0.2">
      <c r="A791" s="19"/>
      <c r="B791" s="20"/>
      <c r="C791" s="201"/>
      <c r="E791" s="136"/>
      <c r="F791" s="201"/>
      <c r="G791" s="253"/>
      <c r="H791" s="253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</row>
    <row r="792" spans="1:21" x14ac:dyDescent="0.2">
      <c r="A792" s="19"/>
      <c r="B792" s="20"/>
      <c r="C792" s="201"/>
      <c r="E792" s="136"/>
      <c r="F792" s="201"/>
      <c r="G792" s="253"/>
      <c r="H792" s="253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</row>
    <row r="793" spans="1:21" x14ac:dyDescent="0.2">
      <c r="A793" s="19"/>
      <c r="B793" s="20"/>
      <c r="C793" s="201"/>
      <c r="E793" s="136"/>
      <c r="F793" s="201"/>
      <c r="G793" s="253"/>
      <c r="H793" s="253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</row>
    <row r="794" spans="1:21" x14ac:dyDescent="0.2">
      <c r="A794" s="19"/>
      <c r="B794" s="20"/>
      <c r="C794" s="201"/>
      <c r="E794" s="136"/>
      <c r="F794" s="201"/>
      <c r="G794" s="253"/>
      <c r="H794" s="253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</row>
    <row r="795" spans="1:21" x14ac:dyDescent="0.2">
      <c r="A795" s="19"/>
      <c r="B795" s="20"/>
      <c r="C795" s="201"/>
      <c r="E795" s="136"/>
      <c r="F795" s="201"/>
      <c r="G795" s="253"/>
      <c r="H795" s="253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</row>
    <row r="796" spans="1:21" x14ac:dyDescent="0.2">
      <c r="A796" s="19"/>
      <c r="B796" s="20"/>
      <c r="C796" s="201"/>
      <c r="E796" s="136"/>
      <c r="F796" s="201"/>
      <c r="G796" s="253"/>
      <c r="H796" s="253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</row>
    <row r="797" spans="1:21" x14ac:dyDescent="0.2">
      <c r="A797" s="19"/>
      <c r="B797" s="20"/>
      <c r="C797" s="201"/>
      <c r="E797" s="136"/>
      <c r="F797" s="201"/>
      <c r="G797" s="253"/>
      <c r="H797" s="253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</row>
    <row r="798" spans="1:21" x14ac:dyDescent="0.2">
      <c r="A798" s="19"/>
      <c r="B798" s="20"/>
      <c r="C798" s="201"/>
      <c r="E798" s="136"/>
      <c r="F798" s="201"/>
      <c r="G798" s="253"/>
      <c r="H798" s="253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</row>
    <row r="799" spans="1:21" x14ac:dyDescent="0.2">
      <c r="A799" s="19"/>
      <c r="B799" s="20"/>
      <c r="C799" s="201"/>
      <c r="E799" s="136"/>
      <c r="F799" s="201"/>
      <c r="G799" s="253"/>
      <c r="H799" s="253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</row>
    <row r="800" spans="1:21" x14ac:dyDescent="0.2">
      <c r="A800" s="19"/>
      <c r="B800" s="20"/>
      <c r="C800" s="201"/>
      <c r="E800" s="136"/>
      <c r="F800" s="201"/>
      <c r="G800" s="253"/>
      <c r="H800" s="253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</row>
    <row r="801" spans="1:21" x14ac:dyDescent="0.2">
      <c r="A801" s="19"/>
      <c r="B801" s="20"/>
      <c r="C801" s="201"/>
      <c r="E801" s="136"/>
      <c r="F801" s="201"/>
      <c r="G801" s="253"/>
      <c r="H801" s="253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</row>
    <row r="802" spans="1:21" x14ac:dyDescent="0.2">
      <c r="A802" s="19"/>
      <c r="B802" s="20"/>
      <c r="C802" s="201"/>
      <c r="E802" s="136"/>
      <c r="F802" s="201"/>
      <c r="G802" s="253"/>
      <c r="H802" s="253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</row>
    <row r="803" spans="1:21" x14ac:dyDescent="0.2">
      <c r="A803" s="19"/>
      <c r="B803" s="20"/>
      <c r="C803" s="201"/>
      <c r="E803" s="136"/>
      <c r="F803" s="201"/>
      <c r="G803" s="253"/>
      <c r="H803" s="253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</row>
    <row r="804" spans="1:21" x14ac:dyDescent="0.2">
      <c r="A804" s="19"/>
      <c r="B804" s="20"/>
      <c r="C804" s="201"/>
      <c r="E804" s="136"/>
      <c r="F804" s="201"/>
      <c r="G804" s="253"/>
      <c r="H804" s="253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</row>
    <row r="805" spans="1:21" x14ac:dyDescent="0.2">
      <c r="A805" s="19"/>
      <c r="B805" s="20"/>
      <c r="C805" s="201"/>
      <c r="E805" s="136"/>
      <c r="F805" s="201"/>
      <c r="G805" s="253"/>
      <c r="H805" s="253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</row>
    <row r="806" spans="1:21" x14ac:dyDescent="0.2">
      <c r="A806" s="19"/>
      <c r="B806" s="20"/>
      <c r="C806" s="201"/>
      <c r="E806" s="136"/>
      <c r="F806" s="201"/>
      <c r="G806" s="253"/>
      <c r="H806" s="253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</row>
    <row r="807" spans="1:21" x14ac:dyDescent="0.2">
      <c r="A807" s="19"/>
      <c r="B807" s="20"/>
      <c r="C807" s="201"/>
      <c r="E807" s="136"/>
      <c r="F807" s="201"/>
      <c r="G807" s="253"/>
      <c r="H807" s="253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</row>
    <row r="808" spans="1:21" x14ac:dyDescent="0.2">
      <c r="A808" s="19"/>
      <c r="B808" s="20"/>
      <c r="C808" s="201"/>
      <c r="E808" s="136"/>
      <c r="F808" s="201"/>
      <c r="G808" s="253"/>
      <c r="H808" s="253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</row>
    <row r="809" spans="1:21" x14ac:dyDescent="0.2">
      <c r="A809" s="19"/>
      <c r="B809" s="20"/>
      <c r="C809" s="201"/>
      <c r="E809" s="136"/>
      <c r="F809" s="201"/>
      <c r="G809" s="253"/>
      <c r="H809" s="253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</row>
    <row r="810" spans="1:21" x14ac:dyDescent="0.2">
      <c r="A810" s="19"/>
      <c r="B810" s="20"/>
      <c r="C810" s="201"/>
      <c r="E810" s="136"/>
      <c r="F810" s="201"/>
      <c r="G810" s="253"/>
      <c r="H810" s="253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</row>
    <row r="811" spans="1:21" x14ac:dyDescent="0.2">
      <c r="A811" s="19"/>
      <c r="B811" s="20"/>
      <c r="C811" s="201"/>
      <c r="E811" s="136"/>
      <c r="F811" s="201"/>
      <c r="G811" s="253"/>
      <c r="H811" s="253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</row>
    <row r="812" spans="1:21" x14ac:dyDescent="0.2">
      <c r="A812" s="19"/>
      <c r="B812" s="20"/>
      <c r="C812" s="201"/>
      <c r="E812" s="136"/>
      <c r="F812" s="201"/>
      <c r="G812" s="253"/>
      <c r="H812" s="253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</row>
    <row r="813" spans="1:21" x14ac:dyDescent="0.2">
      <c r="A813" s="19"/>
      <c r="B813" s="20"/>
      <c r="C813" s="201"/>
      <c r="E813" s="136"/>
      <c r="F813" s="201"/>
      <c r="G813" s="253"/>
      <c r="H813" s="253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</row>
    <row r="814" spans="1:21" x14ac:dyDescent="0.2">
      <c r="A814" s="19"/>
      <c r="B814" s="20"/>
      <c r="C814" s="201"/>
      <c r="E814" s="136"/>
      <c r="F814" s="201"/>
      <c r="G814" s="253"/>
      <c r="H814" s="253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</row>
    <row r="815" spans="1:21" x14ac:dyDescent="0.2">
      <c r="A815" s="19"/>
      <c r="B815" s="20"/>
      <c r="C815" s="201"/>
      <c r="E815" s="136"/>
      <c r="F815" s="201"/>
      <c r="G815" s="253"/>
      <c r="H815" s="253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</row>
    <row r="816" spans="1:21" x14ac:dyDescent="0.2">
      <c r="A816" s="19"/>
      <c r="B816" s="20"/>
      <c r="C816" s="201"/>
      <c r="E816" s="136"/>
      <c r="F816" s="201"/>
      <c r="G816" s="253"/>
      <c r="H816" s="253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</row>
    <row r="817" spans="1:21" x14ac:dyDescent="0.2">
      <c r="A817" s="19"/>
      <c r="B817" s="20"/>
      <c r="C817" s="201"/>
      <c r="E817" s="136"/>
      <c r="F817" s="201"/>
      <c r="G817" s="253"/>
      <c r="H817" s="253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</row>
    <row r="818" spans="1:21" x14ac:dyDescent="0.2">
      <c r="A818" s="19"/>
      <c r="B818" s="20"/>
      <c r="C818" s="201"/>
      <c r="E818" s="136"/>
      <c r="F818" s="201"/>
      <c r="G818" s="253"/>
      <c r="H818" s="253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</row>
    <row r="819" spans="1:21" x14ac:dyDescent="0.2">
      <c r="A819" s="19"/>
      <c r="B819" s="20"/>
      <c r="C819" s="201"/>
      <c r="E819" s="136"/>
      <c r="F819" s="201"/>
      <c r="G819" s="253"/>
      <c r="H819" s="253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</row>
    <row r="820" spans="1:21" x14ac:dyDescent="0.2">
      <c r="A820" s="19"/>
      <c r="B820" s="20"/>
      <c r="C820" s="201"/>
      <c r="E820" s="136"/>
      <c r="F820" s="201"/>
      <c r="G820" s="253"/>
      <c r="H820" s="253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</row>
    <row r="821" spans="1:21" x14ac:dyDescent="0.2">
      <c r="A821" s="19"/>
      <c r="B821" s="20"/>
      <c r="C821" s="201"/>
      <c r="E821" s="136"/>
      <c r="F821" s="201"/>
      <c r="G821" s="253"/>
      <c r="H821" s="253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</row>
    <row r="822" spans="1:21" x14ac:dyDescent="0.2">
      <c r="A822" s="19"/>
      <c r="B822" s="20"/>
      <c r="C822" s="201"/>
      <c r="E822" s="136"/>
      <c r="F822" s="201"/>
      <c r="G822" s="253"/>
      <c r="H822" s="253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</row>
    <row r="823" spans="1:21" x14ac:dyDescent="0.2">
      <c r="A823" s="19"/>
      <c r="B823" s="20"/>
      <c r="C823" s="201"/>
      <c r="E823" s="136"/>
      <c r="F823" s="201"/>
      <c r="G823" s="253"/>
      <c r="H823" s="253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</row>
    <row r="824" spans="1:21" x14ac:dyDescent="0.2">
      <c r="A824" s="19"/>
      <c r="B824" s="20"/>
      <c r="C824" s="201"/>
      <c r="E824" s="136"/>
      <c r="F824" s="201"/>
      <c r="G824" s="253"/>
      <c r="H824" s="253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</row>
    <row r="825" spans="1:21" x14ac:dyDescent="0.2">
      <c r="A825" s="19"/>
      <c r="B825" s="20"/>
      <c r="C825" s="201"/>
      <c r="E825" s="136"/>
      <c r="F825" s="201"/>
      <c r="G825" s="253"/>
      <c r="H825" s="253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</row>
    <row r="826" spans="1:21" x14ac:dyDescent="0.2">
      <c r="A826" s="19"/>
      <c r="B826" s="20"/>
      <c r="C826" s="201"/>
      <c r="E826" s="136"/>
      <c r="F826" s="201"/>
      <c r="G826" s="253"/>
      <c r="H826" s="253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</row>
    <row r="827" spans="1:21" x14ac:dyDescent="0.2">
      <c r="A827" s="19"/>
      <c r="B827" s="20"/>
      <c r="C827" s="201"/>
      <c r="E827" s="136"/>
      <c r="F827" s="201"/>
      <c r="G827" s="253"/>
      <c r="H827" s="253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</row>
    <row r="828" spans="1:21" x14ac:dyDescent="0.2">
      <c r="A828" s="19"/>
      <c r="B828" s="20"/>
      <c r="C828" s="201"/>
      <c r="E828" s="136"/>
      <c r="F828" s="201"/>
      <c r="G828" s="253"/>
      <c r="H828" s="253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</row>
    <row r="829" spans="1:21" x14ac:dyDescent="0.2">
      <c r="A829" s="19"/>
      <c r="B829" s="20"/>
      <c r="C829" s="201"/>
      <c r="E829" s="136"/>
      <c r="F829" s="201"/>
      <c r="G829" s="253"/>
      <c r="H829" s="253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</row>
    <row r="830" spans="1:21" x14ac:dyDescent="0.2">
      <c r="A830" s="19"/>
      <c r="B830" s="20"/>
      <c r="C830" s="201"/>
      <c r="E830" s="136"/>
      <c r="F830" s="201"/>
      <c r="G830" s="253"/>
      <c r="H830" s="253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</row>
    <row r="831" spans="1:21" x14ac:dyDescent="0.2">
      <c r="A831" s="19"/>
      <c r="B831" s="20"/>
      <c r="C831" s="201"/>
      <c r="E831" s="136"/>
      <c r="F831" s="201"/>
      <c r="G831" s="253"/>
      <c r="H831" s="253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</row>
    <row r="832" spans="1:21" x14ac:dyDescent="0.2">
      <c r="A832" s="19"/>
      <c r="B832" s="20"/>
      <c r="C832" s="201"/>
      <c r="E832" s="136"/>
      <c r="F832" s="201"/>
      <c r="G832" s="253"/>
      <c r="H832" s="253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</row>
    <row r="833" spans="1:21" x14ac:dyDescent="0.2">
      <c r="A833" s="19"/>
      <c r="B833" s="20"/>
      <c r="C833" s="201"/>
      <c r="E833" s="136"/>
      <c r="F833" s="201"/>
      <c r="G833" s="253"/>
      <c r="H833" s="253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</row>
    <row r="834" spans="1:21" x14ac:dyDescent="0.2">
      <c r="A834" s="19"/>
      <c r="B834" s="20"/>
      <c r="C834" s="201"/>
      <c r="E834" s="136"/>
      <c r="F834" s="201"/>
      <c r="G834" s="253"/>
      <c r="H834" s="253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</row>
    <row r="835" spans="1:21" x14ac:dyDescent="0.2">
      <c r="A835" s="19"/>
      <c r="B835" s="20"/>
      <c r="C835" s="201"/>
      <c r="E835" s="136"/>
      <c r="F835" s="201"/>
      <c r="G835" s="253"/>
      <c r="H835" s="253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</row>
    <row r="836" spans="1:21" x14ac:dyDescent="0.2">
      <c r="A836" s="19"/>
      <c r="B836" s="20"/>
      <c r="C836" s="201"/>
      <c r="E836" s="136"/>
      <c r="F836" s="201"/>
      <c r="G836" s="253"/>
      <c r="H836" s="253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</row>
    <row r="837" spans="1:21" x14ac:dyDescent="0.2">
      <c r="A837" s="19"/>
      <c r="B837" s="20"/>
      <c r="C837" s="201"/>
      <c r="E837" s="136"/>
      <c r="F837" s="201"/>
      <c r="G837" s="253"/>
      <c r="H837" s="253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</row>
    <row r="838" spans="1:21" x14ac:dyDescent="0.2">
      <c r="A838" s="19"/>
      <c r="B838" s="20"/>
      <c r="C838" s="201"/>
      <c r="E838" s="136"/>
      <c r="F838" s="201"/>
      <c r="G838" s="253"/>
      <c r="H838" s="253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</row>
    <row r="839" spans="1:21" x14ac:dyDescent="0.2">
      <c r="A839" s="19"/>
      <c r="B839" s="20"/>
      <c r="C839" s="201"/>
      <c r="E839" s="136"/>
      <c r="F839" s="201"/>
      <c r="G839" s="253"/>
      <c r="H839" s="253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</row>
    <row r="840" spans="1:21" x14ac:dyDescent="0.2">
      <c r="A840" s="19"/>
      <c r="B840" s="20"/>
      <c r="C840" s="201"/>
      <c r="E840" s="136"/>
      <c r="F840" s="201"/>
      <c r="G840" s="253"/>
      <c r="H840" s="253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</row>
    <row r="841" spans="1:21" x14ac:dyDescent="0.2">
      <c r="A841" s="19"/>
      <c r="B841" s="20"/>
      <c r="C841" s="201"/>
      <c r="E841" s="136"/>
      <c r="F841" s="201"/>
      <c r="G841" s="253"/>
      <c r="H841" s="253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</row>
    <row r="842" spans="1:21" x14ac:dyDescent="0.2">
      <c r="A842" s="19"/>
      <c r="B842" s="20"/>
      <c r="C842" s="201"/>
      <c r="E842" s="136"/>
      <c r="F842" s="201"/>
      <c r="G842" s="253"/>
      <c r="H842" s="253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</row>
    <row r="843" spans="1:21" x14ac:dyDescent="0.2">
      <c r="A843" s="19"/>
      <c r="B843" s="20"/>
      <c r="C843" s="201"/>
      <c r="E843" s="136"/>
      <c r="F843" s="201"/>
      <c r="G843" s="253"/>
      <c r="H843" s="253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</row>
    <row r="844" spans="1:21" x14ac:dyDescent="0.2">
      <c r="A844" s="19"/>
      <c r="B844" s="20"/>
      <c r="C844" s="201"/>
      <c r="E844" s="136"/>
      <c r="F844" s="201"/>
      <c r="G844" s="253"/>
      <c r="H844" s="253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</row>
    <row r="845" spans="1:21" x14ac:dyDescent="0.2">
      <c r="A845" s="19"/>
      <c r="B845" s="20"/>
      <c r="C845" s="201"/>
      <c r="E845" s="136"/>
      <c r="F845" s="201"/>
      <c r="G845" s="253"/>
      <c r="H845" s="253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</row>
    <row r="846" spans="1:21" x14ac:dyDescent="0.2">
      <c r="A846" s="19"/>
      <c r="B846" s="20"/>
      <c r="C846" s="201"/>
      <c r="E846" s="136"/>
      <c r="F846" s="201"/>
      <c r="G846" s="253"/>
      <c r="H846" s="253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</row>
    <row r="847" spans="1:21" x14ac:dyDescent="0.2">
      <c r="A847" s="19"/>
      <c r="B847" s="20"/>
      <c r="C847" s="201"/>
      <c r="E847" s="136"/>
      <c r="F847" s="201"/>
      <c r="G847" s="253"/>
      <c r="H847" s="253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</row>
    <row r="848" spans="1:21" x14ac:dyDescent="0.2">
      <c r="A848" s="19"/>
      <c r="B848" s="20"/>
      <c r="C848" s="201"/>
      <c r="E848" s="136"/>
      <c r="F848" s="201"/>
      <c r="G848" s="253"/>
      <c r="H848" s="253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</row>
    <row r="849" spans="1:21" x14ac:dyDescent="0.2">
      <c r="A849" s="19"/>
      <c r="B849" s="20"/>
      <c r="C849" s="201"/>
      <c r="E849" s="136"/>
      <c r="F849" s="201"/>
      <c r="G849" s="253"/>
      <c r="H849" s="253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</row>
    <row r="850" spans="1:21" x14ac:dyDescent="0.2">
      <c r="A850" s="19"/>
      <c r="B850" s="20"/>
      <c r="C850" s="201"/>
      <c r="E850" s="136"/>
      <c r="F850" s="201"/>
      <c r="G850" s="253"/>
      <c r="H850" s="253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</row>
    <row r="851" spans="1:21" x14ac:dyDescent="0.2">
      <c r="A851" s="19"/>
      <c r="B851" s="20"/>
      <c r="C851" s="201"/>
      <c r="E851" s="136"/>
      <c r="F851" s="201"/>
      <c r="G851" s="253"/>
      <c r="H851" s="253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</row>
    <row r="852" spans="1:21" x14ac:dyDescent="0.2">
      <c r="A852" s="19"/>
      <c r="B852" s="20"/>
      <c r="C852" s="201"/>
      <c r="E852" s="136"/>
      <c r="F852" s="201"/>
      <c r="G852" s="253"/>
      <c r="H852" s="253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</row>
    <row r="853" spans="1:21" x14ac:dyDescent="0.2">
      <c r="A853" s="19"/>
      <c r="B853" s="20"/>
      <c r="C853" s="201"/>
      <c r="E853" s="136"/>
      <c r="F853" s="201"/>
      <c r="G853" s="253"/>
      <c r="H853" s="253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</row>
    <row r="854" spans="1:21" x14ac:dyDescent="0.2">
      <c r="A854" s="19"/>
      <c r="B854" s="20"/>
      <c r="C854" s="201"/>
      <c r="E854" s="136"/>
      <c r="F854" s="201"/>
      <c r="G854" s="253"/>
      <c r="H854" s="253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</row>
    <row r="855" spans="1:21" x14ac:dyDescent="0.2">
      <c r="A855" s="19"/>
      <c r="B855" s="20"/>
      <c r="C855" s="201"/>
      <c r="E855" s="136"/>
      <c r="F855" s="201"/>
      <c r="G855" s="253"/>
      <c r="H855" s="253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</row>
    <row r="856" spans="1:21" x14ac:dyDescent="0.2">
      <c r="A856" s="19"/>
      <c r="B856" s="20"/>
      <c r="C856" s="201"/>
      <c r="E856" s="136"/>
      <c r="F856" s="201"/>
      <c r="G856" s="253"/>
      <c r="H856" s="253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</row>
    <row r="857" spans="1:21" x14ac:dyDescent="0.2">
      <c r="A857" s="19"/>
      <c r="B857" s="20"/>
      <c r="C857" s="201"/>
      <c r="E857" s="136"/>
      <c r="F857" s="201"/>
      <c r="G857" s="253"/>
      <c r="H857" s="253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</row>
    <row r="858" spans="1:21" x14ac:dyDescent="0.2">
      <c r="A858" s="19"/>
      <c r="B858" s="20"/>
      <c r="C858" s="201"/>
      <c r="E858" s="136"/>
      <c r="F858" s="201"/>
      <c r="G858" s="253"/>
      <c r="H858" s="253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</row>
    <row r="859" spans="1:21" x14ac:dyDescent="0.2">
      <c r="A859" s="19"/>
      <c r="B859" s="20"/>
      <c r="C859" s="201"/>
      <c r="E859" s="136"/>
      <c r="F859" s="201"/>
      <c r="G859" s="253"/>
      <c r="H859" s="253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</row>
    <row r="860" spans="1:21" x14ac:dyDescent="0.2">
      <c r="A860" s="19"/>
      <c r="B860" s="20"/>
      <c r="C860" s="201"/>
      <c r="E860" s="136"/>
      <c r="F860" s="201"/>
      <c r="G860" s="253"/>
      <c r="H860" s="253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</row>
    <row r="861" spans="1:21" x14ac:dyDescent="0.2">
      <c r="A861" s="19"/>
      <c r="B861" s="20"/>
      <c r="C861" s="201"/>
      <c r="E861" s="136"/>
      <c r="F861" s="201"/>
      <c r="G861" s="253"/>
      <c r="H861" s="253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</row>
    <row r="862" spans="1:21" x14ac:dyDescent="0.2">
      <c r="A862" s="19"/>
      <c r="B862" s="20"/>
      <c r="C862" s="201"/>
      <c r="E862" s="136"/>
      <c r="F862" s="201"/>
      <c r="G862" s="253"/>
      <c r="H862" s="253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</row>
    <row r="863" spans="1:21" x14ac:dyDescent="0.2">
      <c r="A863" s="19"/>
      <c r="B863" s="20"/>
      <c r="C863" s="201"/>
      <c r="E863" s="136"/>
      <c r="F863" s="201"/>
      <c r="G863" s="253"/>
      <c r="H863" s="253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</row>
    <row r="864" spans="1:21" x14ac:dyDescent="0.2">
      <c r="A864" s="19"/>
      <c r="B864" s="20"/>
      <c r="C864" s="201"/>
      <c r="E864" s="136"/>
      <c r="F864" s="201"/>
      <c r="G864" s="253"/>
      <c r="H864" s="253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</row>
    <row r="865" spans="1:21" x14ac:dyDescent="0.2">
      <c r="A865" s="19"/>
      <c r="B865" s="20"/>
      <c r="C865" s="201"/>
      <c r="E865" s="136"/>
      <c r="F865" s="201"/>
      <c r="G865" s="253"/>
      <c r="H865" s="253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</row>
    <row r="866" spans="1:21" x14ac:dyDescent="0.2">
      <c r="A866" s="19"/>
      <c r="B866" s="20"/>
      <c r="C866" s="201"/>
      <c r="E866" s="136"/>
      <c r="F866" s="201"/>
      <c r="G866" s="253"/>
      <c r="H866" s="253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</row>
    <row r="867" spans="1:21" x14ac:dyDescent="0.2">
      <c r="A867" s="19"/>
      <c r="B867" s="20"/>
      <c r="C867" s="201"/>
      <c r="E867" s="136"/>
      <c r="F867" s="201"/>
      <c r="G867" s="253"/>
      <c r="H867" s="253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</row>
    <row r="868" spans="1:21" x14ac:dyDescent="0.2">
      <c r="A868" s="19"/>
      <c r="B868" s="20"/>
      <c r="C868" s="201"/>
      <c r="E868" s="136"/>
      <c r="F868" s="201"/>
      <c r="G868" s="253"/>
      <c r="H868" s="253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</row>
    <row r="869" spans="1:21" x14ac:dyDescent="0.2">
      <c r="A869" s="19"/>
      <c r="B869" s="20"/>
      <c r="C869" s="201"/>
      <c r="E869" s="136"/>
      <c r="F869" s="201"/>
      <c r="G869" s="253"/>
      <c r="H869" s="253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</row>
    <row r="870" spans="1:21" x14ac:dyDescent="0.2">
      <c r="A870" s="19"/>
      <c r="B870" s="20"/>
      <c r="C870" s="201"/>
      <c r="E870" s="136"/>
      <c r="F870" s="201"/>
      <c r="G870" s="253"/>
      <c r="H870" s="253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</row>
    <row r="871" spans="1:21" x14ac:dyDescent="0.2">
      <c r="A871" s="19"/>
      <c r="B871" s="20"/>
      <c r="C871" s="201"/>
      <c r="E871" s="136"/>
      <c r="F871" s="201"/>
      <c r="G871" s="253"/>
      <c r="H871" s="253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</row>
    <row r="872" spans="1:21" x14ac:dyDescent="0.2">
      <c r="A872" s="19"/>
      <c r="B872" s="20"/>
      <c r="C872" s="201"/>
      <c r="E872" s="136"/>
      <c r="F872" s="201"/>
      <c r="G872" s="253"/>
      <c r="H872" s="253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</row>
    <row r="873" spans="1:21" x14ac:dyDescent="0.2">
      <c r="A873" s="19"/>
      <c r="B873" s="20"/>
      <c r="C873" s="201"/>
      <c r="E873" s="136"/>
      <c r="F873" s="201"/>
      <c r="G873" s="253"/>
      <c r="H873" s="253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</row>
    <row r="874" spans="1:21" x14ac:dyDescent="0.2">
      <c r="A874" s="19"/>
      <c r="B874" s="20"/>
      <c r="C874" s="201"/>
      <c r="E874" s="136"/>
      <c r="F874" s="201"/>
      <c r="G874" s="253"/>
      <c r="H874" s="253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</row>
    <row r="875" spans="1:21" x14ac:dyDescent="0.2">
      <c r="A875" s="19"/>
      <c r="B875" s="20"/>
      <c r="C875" s="201"/>
      <c r="E875" s="136"/>
      <c r="F875" s="201"/>
      <c r="G875" s="253"/>
      <c r="H875" s="253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</row>
    <row r="876" spans="1:21" x14ac:dyDescent="0.2">
      <c r="A876" s="19"/>
      <c r="B876" s="20"/>
      <c r="C876" s="201"/>
      <c r="E876" s="136"/>
      <c r="F876" s="201"/>
      <c r="G876" s="253"/>
      <c r="H876" s="253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</row>
    <row r="877" spans="1:21" x14ac:dyDescent="0.2">
      <c r="A877" s="19"/>
      <c r="B877" s="20"/>
      <c r="C877" s="201"/>
      <c r="E877" s="136"/>
      <c r="F877" s="201"/>
      <c r="G877" s="253"/>
      <c r="H877" s="253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</row>
    <row r="878" spans="1:21" x14ac:dyDescent="0.2">
      <c r="A878" s="19"/>
      <c r="B878" s="20"/>
      <c r="C878" s="201"/>
      <c r="E878" s="136"/>
      <c r="F878" s="201"/>
      <c r="G878" s="253"/>
      <c r="H878" s="253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</row>
    <row r="879" spans="1:21" x14ac:dyDescent="0.2">
      <c r="A879" s="19"/>
      <c r="B879" s="20"/>
      <c r="C879" s="201"/>
      <c r="E879" s="136"/>
      <c r="F879" s="201"/>
      <c r="G879" s="253"/>
      <c r="H879" s="253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</row>
    <row r="880" spans="1:21" x14ac:dyDescent="0.2">
      <c r="A880" s="19"/>
      <c r="B880" s="20"/>
      <c r="C880" s="201"/>
      <c r="E880" s="136"/>
      <c r="F880" s="201"/>
      <c r="G880" s="253"/>
      <c r="H880" s="253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</row>
    <row r="881" spans="1:21" x14ac:dyDescent="0.2">
      <c r="A881" s="19"/>
      <c r="B881" s="20"/>
      <c r="C881" s="201"/>
      <c r="E881" s="136"/>
      <c r="F881" s="201"/>
      <c r="G881" s="253"/>
      <c r="H881" s="253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</row>
    <row r="882" spans="1:21" x14ac:dyDescent="0.2">
      <c r="A882" s="19"/>
      <c r="B882" s="20"/>
      <c r="C882" s="201"/>
      <c r="E882" s="136"/>
      <c r="F882" s="201"/>
      <c r="G882" s="253"/>
      <c r="H882" s="253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</row>
    <row r="883" spans="1:21" x14ac:dyDescent="0.2">
      <c r="A883" s="19"/>
      <c r="B883" s="20"/>
      <c r="C883" s="201"/>
      <c r="E883" s="136"/>
      <c r="F883" s="201"/>
      <c r="G883" s="253"/>
      <c r="H883" s="253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</row>
    <row r="884" spans="1:21" x14ac:dyDescent="0.2">
      <c r="A884" s="19"/>
      <c r="B884" s="20"/>
      <c r="C884" s="201"/>
      <c r="E884" s="136"/>
      <c r="F884" s="201"/>
      <c r="G884" s="253"/>
      <c r="H884" s="253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</row>
    <row r="885" spans="1:21" x14ac:dyDescent="0.2">
      <c r="A885" s="19"/>
      <c r="B885" s="20"/>
      <c r="C885" s="201"/>
      <c r="E885" s="136"/>
      <c r="F885" s="201"/>
      <c r="G885" s="253"/>
      <c r="H885" s="253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</row>
    <row r="886" spans="1:21" x14ac:dyDescent="0.2">
      <c r="A886" s="19"/>
      <c r="B886" s="20"/>
      <c r="C886" s="201"/>
      <c r="E886" s="136"/>
      <c r="F886" s="201"/>
      <c r="G886" s="253"/>
      <c r="H886" s="253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</row>
    <row r="887" spans="1:21" x14ac:dyDescent="0.2">
      <c r="A887" s="19"/>
      <c r="B887" s="20"/>
      <c r="C887" s="201"/>
      <c r="E887" s="136"/>
      <c r="F887" s="201"/>
      <c r="G887" s="253"/>
      <c r="H887" s="253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</row>
    <row r="888" spans="1:21" x14ac:dyDescent="0.2">
      <c r="A888" s="19"/>
      <c r="B888" s="20"/>
      <c r="C888" s="201"/>
      <c r="E888" s="136"/>
      <c r="F888" s="201"/>
      <c r="G888" s="253"/>
      <c r="H888" s="253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</row>
    <row r="889" spans="1:21" x14ac:dyDescent="0.2">
      <c r="A889" s="19"/>
      <c r="B889" s="20"/>
      <c r="C889" s="201"/>
      <c r="E889" s="136"/>
      <c r="F889" s="201"/>
      <c r="G889" s="253"/>
      <c r="H889" s="253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</row>
    <row r="890" spans="1:21" x14ac:dyDescent="0.2">
      <c r="A890" s="19"/>
      <c r="B890" s="20"/>
      <c r="C890" s="201"/>
      <c r="E890" s="136"/>
      <c r="F890" s="201"/>
      <c r="G890" s="253"/>
      <c r="H890" s="253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</row>
    <row r="891" spans="1:21" x14ac:dyDescent="0.2">
      <c r="A891" s="19"/>
      <c r="B891" s="20"/>
      <c r="C891" s="201"/>
      <c r="E891" s="136"/>
      <c r="F891" s="201"/>
      <c r="G891" s="253"/>
      <c r="H891" s="253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</row>
    <row r="892" spans="1:21" x14ac:dyDescent="0.2">
      <c r="A892" s="19"/>
      <c r="B892" s="20"/>
      <c r="C892" s="201"/>
      <c r="E892" s="136"/>
      <c r="F892" s="201"/>
      <c r="G892" s="253"/>
      <c r="H892" s="253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</row>
    <row r="893" spans="1:21" x14ac:dyDescent="0.2">
      <c r="A893" s="19"/>
      <c r="B893" s="20"/>
      <c r="C893" s="201"/>
      <c r="E893" s="136"/>
      <c r="F893" s="201"/>
      <c r="G893" s="253"/>
      <c r="H893" s="253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</row>
    <row r="894" spans="1:21" x14ac:dyDescent="0.2">
      <c r="A894" s="19"/>
      <c r="B894" s="20"/>
      <c r="C894" s="201"/>
      <c r="E894" s="136"/>
      <c r="F894" s="201"/>
      <c r="G894" s="253"/>
      <c r="H894" s="253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</row>
    <row r="895" spans="1:21" x14ac:dyDescent="0.2">
      <c r="A895" s="19"/>
      <c r="B895" s="20"/>
      <c r="C895" s="201"/>
      <c r="E895" s="136"/>
      <c r="F895" s="201"/>
      <c r="G895" s="253"/>
      <c r="H895" s="253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</row>
    <row r="896" spans="1:21" x14ac:dyDescent="0.2">
      <c r="A896" s="19"/>
      <c r="B896" s="20"/>
      <c r="C896" s="201"/>
      <c r="E896" s="136"/>
      <c r="F896" s="201"/>
      <c r="G896" s="253"/>
      <c r="H896" s="253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</row>
    <row r="897" spans="1:21" x14ac:dyDescent="0.2">
      <c r="A897" s="19"/>
      <c r="B897" s="20"/>
      <c r="C897" s="201"/>
      <c r="E897" s="136"/>
      <c r="F897" s="201"/>
      <c r="G897" s="253"/>
      <c r="H897" s="253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</row>
    <row r="898" spans="1:21" x14ac:dyDescent="0.2">
      <c r="A898" s="19"/>
      <c r="B898" s="20"/>
      <c r="C898" s="201"/>
      <c r="E898" s="136"/>
      <c r="F898" s="201"/>
      <c r="G898" s="253"/>
      <c r="H898" s="253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</row>
    <row r="899" spans="1:21" x14ac:dyDescent="0.2">
      <c r="A899" s="19"/>
      <c r="B899" s="20"/>
      <c r="C899" s="201"/>
      <c r="E899" s="136"/>
      <c r="F899" s="201"/>
      <c r="G899" s="253"/>
      <c r="H899" s="253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</row>
    <row r="900" spans="1:21" x14ac:dyDescent="0.2">
      <c r="A900" s="19"/>
      <c r="B900" s="20"/>
      <c r="C900" s="201"/>
      <c r="E900" s="136"/>
      <c r="F900" s="201"/>
      <c r="G900" s="253"/>
      <c r="H900" s="253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</row>
    <row r="901" spans="1:21" x14ac:dyDescent="0.2">
      <c r="A901" s="19"/>
      <c r="B901" s="20"/>
      <c r="C901" s="201"/>
      <c r="E901" s="136"/>
      <c r="F901" s="201"/>
      <c r="G901" s="253"/>
      <c r="H901" s="253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</row>
    <row r="902" spans="1:21" x14ac:dyDescent="0.2">
      <c r="A902" s="19"/>
      <c r="B902" s="20"/>
      <c r="C902" s="201"/>
      <c r="E902" s="136"/>
      <c r="F902" s="201"/>
      <c r="G902" s="253"/>
      <c r="H902" s="253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</row>
    <row r="903" spans="1:21" x14ac:dyDescent="0.2">
      <c r="A903" s="19"/>
      <c r="B903" s="20"/>
      <c r="C903" s="201"/>
      <c r="E903" s="136"/>
      <c r="F903" s="201"/>
      <c r="G903" s="253"/>
      <c r="H903" s="253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</row>
    <row r="904" spans="1:21" x14ac:dyDescent="0.2">
      <c r="A904" s="19"/>
      <c r="B904" s="20"/>
      <c r="C904" s="201"/>
      <c r="E904" s="136"/>
      <c r="F904" s="201"/>
      <c r="G904" s="253"/>
      <c r="H904" s="253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</row>
    <row r="905" spans="1:21" x14ac:dyDescent="0.2">
      <c r="A905" s="19"/>
      <c r="B905" s="20"/>
      <c r="C905" s="201"/>
      <c r="E905" s="136"/>
      <c r="F905" s="201"/>
      <c r="G905" s="253"/>
      <c r="H905" s="253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</row>
    <row r="906" spans="1:21" x14ac:dyDescent="0.2">
      <c r="A906" s="19"/>
      <c r="B906" s="20"/>
      <c r="C906" s="201"/>
      <c r="E906" s="136"/>
      <c r="F906" s="201"/>
      <c r="G906" s="253"/>
      <c r="H906" s="253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</row>
    <row r="907" spans="1:21" x14ac:dyDescent="0.2">
      <c r="A907" s="19"/>
      <c r="B907" s="20"/>
      <c r="C907" s="201"/>
      <c r="E907" s="136"/>
      <c r="F907" s="201"/>
      <c r="G907" s="253"/>
      <c r="H907" s="253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</row>
    <row r="908" spans="1:21" x14ac:dyDescent="0.2">
      <c r="A908" s="19"/>
      <c r="B908" s="20"/>
      <c r="C908" s="201"/>
      <c r="E908" s="136"/>
      <c r="F908" s="201"/>
      <c r="G908" s="253"/>
      <c r="H908" s="253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</row>
    <row r="909" spans="1:21" x14ac:dyDescent="0.2">
      <c r="A909" s="19"/>
      <c r="B909" s="20"/>
      <c r="C909" s="201"/>
      <c r="E909" s="136"/>
      <c r="F909" s="201"/>
      <c r="G909" s="253"/>
      <c r="H909" s="253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</row>
    <row r="910" spans="1:21" x14ac:dyDescent="0.2">
      <c r="A910" s="19"/>
      <c r="B910" s="20"/>
      <c r="C910" s="201"/>
      <c r="E910" s="136"/>
      <c r="F910" s="201"/>
      <c r="G910" s="253"/>
      <c r="H910" s="253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</row>
    <row r="911" spans="1:21" x14ac:dyDescent="0.2">
      <c r="A911" s="19"/>
      <c r="B911" s="20"/>
      <c r="C911" s="201"/>
      <c r="E911" s="136"/>
      <c r="F911" s="201"/>
      <c r="G911" s="253"/>
      <c r="H911" s="253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</row>
    <row r="912" spans="1:21" x14ac:dyDescent="0.2">
      <c r="A912" s="19"/>
      <c r="B912" s="20"/>
      <c r="C912" s="201"/>
      <c r="E912" s="136"/>
      <c r="F912" s="201"/>
      <c r="G912" s="253"/>
      <c r="H912" s="253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</row>
    <row r="913" spans="1:21" x14ac:dyDescent="0.2">
      <c r="A913" s="19"/>
      <c r="B913" s="20"/>
      <c r="C913" s="201"/>
      <c r="E913" s="136"/>
      <c r="F913" s="201"/>
      <c r="G913" s="253"/>
      <c r="H913" s="253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</row>
    <row r="914" spans="1:21" x14ac:dyDescent="0.2">
      <c r="A914" s="19"/>
      <c r="B914" s="20"/>
      <c r="C914" s="201"/>
      <c r="E914" s="136"/>
      <c r="F914" s="201"/>
      <c r="G914" s="253"/>
      <c r="H914" s="253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</row>
    <row r="915" spans="1:21" x14ac:dyDescent="0.2">
      <c r="A915" s="19"/>
      <c r="B915" s="20"/>
      <c r="C915" s="201"/>
      <c r="E915" s="136"/>
      <c r="F915" s="201"/>
      <c r="G915" s="253"/>
      <c r="H915" s="253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</row>
    <row r="916" spans="1:21" x14ac:dyDescent="0.2">
      <c r="A916" s="19"/>
      <c r="B916" s="20"/>
      <c r="C916" s="201"/>
      <c r="E916" s="136"/>
      <c r="F916" s="201"/>
      <c r="G916" s="253"/>
      <c r="H916" s="253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</row>
    <row r="917" spans="1:21" x14ac:dyDescent="0.2">
      <c r="A917" s="19"/>
      <c r="B917" s="20"/>
      <c r="C917" s="201"/>
      <c r="E917" s="136"/>
      <c r="F917" s="201"/>
      <c r="G917" s="253"/>
      <c r="H917" s="253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</row>
    <row r="918" spans="1:21" x14ac:dyDescent="0.2">
      <c r="A918" s="19"/>
      <c r="B918" s="20"/>
      <c r="C918" s="201"/>
      <c r="E918" s="136"/>
      <c r="F918" s="201"/>
      <c r="G918" s="253"/>
      <c r="H918" s="253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</row>
    <row r="919" spans="1:21" x14ac:dyDescent="0.2">
      <c r="A919" s="19"/>
      <c r="B919" s="20"/>
      <c r="C919" s="201"/>
      <c r="E919" s="136"/>
      <c r="F919" s="201"/>
      <c r="G919" s="253"/>
      <c r="H919" s="253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</row>
    <row r="920" spans="1:21" x14ac:dyDescent="0.2">
      <c r="A920" s="19"/>
      <c r="B920" s="20"/>
      <c r="C920" s="201"/>
      <c r="E920" s="136"/>
      <c r="F920" s="201"/>
      <c r="G920" s="253"/>
      <c r="H920" s="253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</row>
    <row r="921" spans="1:21" x14ac:dyDescent="0.2">
      <c r="A921" s="19"/>
      <c r="B921" s="20"/>
      <c r="C921" s="201"/>
      <c r="E921" s="136"/>
      <c r="F921" s="201"/>
      <c r="G921" s="253"/>
      <c r="H921" s="253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</row>
    <row r="922" spans="1:21" x14ac:dyDescent="0.2">
      <c r="A922" s="19"/>
      <c r="B922" s="20"/>
      <c r="C922" s="201"/>
      <c r="E922" s="136"/>
      <c r="F922" s="201"/>
      <c r="G922" s="253"/>
      <c r="H922" s="253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</row>
    <row r="923" spans="1:21" x14ac:dyDescent="0.2">
      <c r="A923" s="19"/>
      <c r="B923" s="20"/>
      <c r="C923" s="201"/>
      <c r="E923" s="136"/>
      <c r="F923" s="201"/>
      <c r="G923" s="253"/>
      <c r="H923" s="253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</row>
    <row r="924" spans="1:21" x14ac:dyDescent="0.2">
      <c r="A924" s="19"/>
      <c r="B924" s="20"/>
      <c r="C924" s="201"/>
      <c r="E924" s="136"/>
      <c r="F924" s="201"/>
      <c r="G924" s="253"/>
      <c r="H924" s="253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</row>
    <row r="925" spans="1:21" x14ac:dyDescent="0.2">
      <c r="A925" s="19"/>
      <c r="B925" s="20"/>
      <c r="C925" s="201"/>
      <c r="E925" s="136"/>
      <c r="F925" s="201"/>
      <c r="G925" s="253"/>
      <c r="H925" s="253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</row>
    <row r="926" spans="1:21" x14ac:dyDescent="0.2">
      <c r="A926" s="19"/>
      <c r="B926" s="20"/>
      <c r="C926" s="201"/>
      <c r="E926" s="136"/>
      <c r="F926" s="201"/>
      <c r="G926" s="253"/>
      <c r="H926" s="253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</row>
    <row r="927" spans="1:21" x14ac:dyDescent="0.2">
      <c r="A927" s="19"/>
      <c r="B927" s="20"/>
      <c r="C927" s="201"/>
      <c r="E927" s="136"/>
      <c r="F927" s="201"/>
      <c r="G927" s="253"/>
      <c r="H927" s="253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</row>
    <row r="928" spans="1:21" x14ac:dyDescent="0.2">
      <c r="A928" s="19"/>
      <c r="B928" s="20"/>
      <c r="C928" s="201"/>
      <c r="E928" s="136"/>
      <c r="F928" s="201"/>
      <c r="G928" s="253"/>
      <c r="H928" s="253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</row>
    <row r="929" spans="1:21" x14ac:dyDescent="0.2">
      <c r="A929" s="19"/>
      <c r="B929" s="20"/>
      <c r="C929" s="201"/>
      <c r="E929" s="136"/>
      <c r="F929" s="201"/>
      <c r="G929" s="253"/>
      <c r="H929" s="253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</row>
    <row r="930" spans="1:21" x14ac:dyDescent="0.2">
      <c r="A930" s="19"/>
      <c r="B930" s="20"/>
      <c r="C930" s="201"/>
      <c r="E930" s="136"/>
      <c r="F930" s="201"/>
      <c r="G930" s="253"/>
      <c r="H930" s="253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</row>
    <row r="931" spans="1:21" x14ac:dyDescent="0.2">
      <c r="A931" s="19"/>
      <c r="B931" s="20"/>
      <c r="C931" s="201"/>
      <c r="E931" s="136"/>
      <c r="F931" s="201"/>
      <c r="G931" s="253"/>
      <c r="H931" s="253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</row>
    <row r="932" spans="1:21" x14ac:dyDescent="0.2">
      <c r="A932" s="19"/>
      <c r="B932" s="20"/>
      <c r="C932" s="201"/>
      <c r="E932" s="136"/>
      <c r="F932" s="201"/>
      <c r="G932" s="253"/>
      <c r="H932" s="253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</row>
    <row r="933" spans="1:21" x14ac:dyDescent="0.2">
      <c r="A933" s="19"/>
      <c r="B933" s="20"/>
      <c r="C933" s="201"/>
      <c r="E933" s="136"/>
      <c r="F933" s="201"/>
      <c r="G933" s="253"/>
      <c r="H933" s="253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</row>
    <row r="934" spans="1:21" x14ac:dyDescent="0.2">
      <c r="A934" s="19"/>
      <c r="B934" s="20"/>
      <c r="C934" s="201"/>
      <c r="E934" s="136"/>
      <c r="F934" s="201"/>
      <c r="G934" s="253"/>
      <c r="H934" s="253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</row>
    <row r="935" spans="1:21" x14ac:dyDescent="0.2">
      <c r="A935" s="19"/>
      <c r="B935" s="20"/>
      <c r="C935" s="201"/>
      <c r="E935" s="136"/>
      <c r="F935" s="201"/>
      <c r="G935" s="253"/>
      <c r="H935" s="253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</row>
    <row r="936" spans="1:21" x14ac:dyDescent="0.2">
      <c r="A936" s="19"/>
      <c r="B936" s="20"/>
      <c r="C936" s="201"/>
      <c r="E936" s="136"/>
      <c r="F936" s="201"/>
      <c r="G936" s="253"/>
      <c r="H936" s="253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</row>
    <row r="937" spans="1:21" x14ac:dyDescent="0.2">
      <c r="A937" s="19"/>
      <c r="B937" s="20"/>
      <c r="C937" s="201"/>
      <c r="E937" s="136"/>
      <c r="F937" s="201"/>
      <c r="G937" s="253"/>
      <c r="H937" s="253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</row>
    <row r="938" spans="1:21" x14ac:dyDescent="0.2">
      <c r="A938" s="19"/>
      <c r="B938" s="20"/>
      <c r="C938" s="201"/>
      <c r="E938" s="136"/>
      <c r="F938" s="201"/>
      <c r="G938" s="253"/>
      <c r="H938" s="253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</row>
    <row r="939" spans="1:21" x14ac:dyDescent="0.2">
      <c r="A939" s="19"/>
      <c r="B939" s="20"/>
      <c r="C939" s="201"/>
      <c r="E939" s="136"/>
      <c r="F939" s="201"/>
      <c r="G939" s="253"/>
      <c r="H939" s="253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</row>
    <row r="940" spans="1:21" x14ac:dyDescent="0.2">
      <c r="A940" s="19"/>
      <c r="B940" s="20"/>
      <c r="C940" s="201"/>
      <c r="E940" s="136"/>
      <c r="F940" s="201"/>
      <c r="G940" s="253"/>
      <c r="H940" s="253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</row>
    <row r="941" spans="1:21" x14ac:dyDescent="0.2">
      <c r="A941" s="19"/>
      <c r="B941" s="20"/>
      <c r="C941" s="201"/>
      <c r="E941" s="136"/>
      <c r="F941" s="201"/>
      <c r="G941" s="253"/>
      <c r="H941" s="253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</row>
    <row r="942" spans="1:21" x14ac:dyDescent="0.2">
      <c r="A942" s="19"/>
      <c r="B942" s="20"/>
      <c r="C942" s="201"/>
      <c r="E942" s="136"/>
      <c r="F942" s="201"/>
      <c r="G942" s="253"/>
      <c r="H942" s="253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</row>
    <row r="943" spans="1:21" x14ac:dyDescent="0.2">
      <c r="A943" s="19"/>
      <c r="B943" s="20"/>
      <c r="C943" s="201"/>
      <c r="E943" s="136"/>
      <c r="F943" s="201"/>
      <c r="G943" s="253"/>
      <c r="H943" s="253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</row>
    <row r="944" spans="1:21" x14ac:dyDescent="0.2">
      <c r="A944" s="19"/>
      <c r="B944" s="20"/>
      <c r="C944" s="201"/>
      <c r="E944" s="136"/>
      <c r="F944" s="201"/>
      <c r="G944" s="253"/>
      <c r="H944" s="253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</row>
    <row r="945" spans="1:21" x14ac:dyDescent="0.2">
      <c r="A945" s="19"/>
      <c r="B945" s="20"/>
      <c r="C945" s="201"/>
      <c r="E945" s="136"/>
      <c r="F945" s="201"/>
      <c r="G945" s="253"/>
      <c r="H945" s="253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</row>
    <row r="946" spans="1:21" x14ac:dyDescent="0.2">
      <c r="A946" s="19"/>
      <c r="B946" s="20"/>
      <c r="C946" s="201"/>
      <c r="E946" s="136"/>
      <c r="F946" s="201"/>
      <c r="G946" s="253"/>
      <c r="H946" s="253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</row>
    <row r="947" spans="1:21" x14ac:dyDescent="0.2">
      <c r="A947" s="19"/>
      <c r="B947" s="20"/>
      <c r="C947" s="201"/>
      <c r="E947" s="136"/>
      <c r="F947" s="201"/>
      <c r="G947" s="253"/>
      <c r="H947" s="253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</row>
    <row r="948" spans="1:21" x14ac:dyDescent="0.2">
      <c r="A948" s="19"/>
      <c r="B948" s="20"/>
      <c r="C948" s="201"/>
      <c r="E948" s="136"/>
      <c r="F948" s="201"/>
      <c r="G948" s="253"/>
      <c r="H948" s="253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</row>
    <row r="949" spans="1:21" x14ac:dyDescent="0.2">
      <c r="A949" s="19"/>
      <c r="B949" s="20"/>
      <c r="C949" s="201"/>
      <c r="E949" s="136"/>
      <c r="F949" s="201"/>
      <c r="G949" s="253"/>
      <c r="H949" s="253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</row>
    <row r="950" spans="1:21" x14ac:dyDescent="0.2">
      <c r="A950" s="19"/>
      <c r="B950" s="20"/>
      <c r="C950" s="201"/>
      <c r="E950" s="136"/>
      <c r="F950" s="201"/>
      <c r="G950" s="253"/>
      <c r="H950" s="253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</row>
    <row r="951" spans="1:21" x14ac:dyDescent="0.2">
      <c r="A951" s="19"/>
      <c r="B951" s="20"/>
      <c r="C951" s="201"/>
      <c r="E951" s="136"/>
      <c r="F951" s="201"/>
      <c r="G951" s="253"/>
      <c r="H951" s="253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</row>
    <row r="952" spans="1:21" x14ac:dyDescent="0.2">
      <c r="A952" s="19"/>
      <c r="B952" s="20"/>
      <c r="C952" s="201"/>
      <c r="E952" s="136"/>
      <c r="F952" s="201"/>
      <c r="G952" s="253"/>
      <c r="H952" s="253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</row>
    <row r="953" spans="1:21" x14ac:dyDescent="0.2">
      <c r="A953" s="19"/>
      <c r="B953" s="20"/>
      <c r="C953" s="201"/>
      <c r="E953" s="136"/>
      <c r="F953" s="201"/>
      <c r="G953" s="253"/>
      <c r="H953" s="253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</row>
    <row r="954" spans="1:21" x14ac:dyDescent="0.2">
      <c r="A954" s="19"/>
      <c r="B954" s="20"/>
      <c r="C954" s="201"/>
      <c r="E954" s="136"/>
      <c r="F954" s="201"/>
      <c r="G954" s="253"/>
      <c r="H954" s="253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</row>
    <row r="955" spans="1:21" x14ac:dyDescent="0.2">
      <c r="A955" s="19"/>
      <c r="B955" s="20"/>
      <c r="C955" s="201"/>
      <c r="E955" s="136"/>
      <c r="F955" s="201"/>
      <c r="G955" s="253"/>
      <c r="H955" s="253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</row>
    <row r="956" spans="1:21" x14ac:dyDescent="0.2">
      <c r="A956" s="19"/>
      <c r="B956" s="20"/>
      <c r="C956" s="201"/>
      <c r="E956" s="136"/>
      <c r="F956" s="201"/>
      <c r="G956" s="253"/>
      <c r="H956" s="253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</row>
    <row r="957" spans="1:21" x14ac:dyDescent="0.2">
      <c r="A957" s="19"/>
      <c r="B957" s="20"/>
      <c r="C957" s="201"/>
      <c r="E957" s="136"/>
      <c r="F957" s="201"/>
      <c r="G957" s="253"/>
      <c r="H957" s="253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</row>
    <row r="958" spans="1:21" x14ac:dyDescent="0.2">
      <c r="A958" s="19"/>
      <c r="B958" s="20"/>
      <c r="C958" s="201"/>
      <c r="E958" s="136"/>
      <c r="F958" s="201"/>
      <c r="G958" s="253"/>
      <c r="H958" s="253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</row>
    <row r="959" spans="1:21" x14ac:dyDescent="0.2">
      <c r="A959" s="19"/>
      <c r="B959" s="20"/>
      <c r="C959" s="201"/>
      <c r="E959" s="136"/>
      <c r="F959" s="201"/>
      <c r="G959" s="253"/>
      <c r="H959" s="253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</row>
    <row r="960" spans="1:21" x14ac:dyDescent="0.2">
      <c r="A960" s="19"/>
      <c r="B960" s="20"/>
      <c r="C960" s="201"/>
      <c r="E960" s="136"/>
      <c r="F960" s="201"/>
      <c r="G960" s="253"/>
      <c r="H960" s="253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</row>
    <row r="961" spans="1:21" x14ac:dyDescent="0.2">
      <c r="A961" s="19"/>
      <c r="B961" s="20"/>
      <c r="C961" s="201"/>
      <c r="E961" s="136"/>
      <c r="F961" s="201"/>
      <c r="G961" s="253"/>
      <c r="H961" s="253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</row>
    <row r="962" spans="1:21" x14ac:dyDescent="0.2">
      <c r="A962" s="19"/>
      <c r="B962" s="20"/>
      <c r="C962" s="201"/>
      <c r="E962" s="136"/>
      <c r="F962" s="201"/>
      <c r="G962" s="253"/>
      <c r="H962" s="253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</row>
    <row r="963" spans="1:21" x14ac:dyDescent="0.2">
      <c r="A963" s="19"/>
      <c r="B963" s="20"/>
      <c r="C963" s="201"/>
      <c r="E963" s="136"/>
      <c r="F963" s="201"/>
      <c r="G963" s="253"/>
      <c r="H963" s="253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</row>
    <row r="964" spans="1:21" x14ac:dyDescent="0.2">
      <c r="A964" s="19"/>
      <c r="B964" s="20"/>
      <c r="C964" s="201"/>
      <c r="E964" s="136"/>
      <c r="F964" s="201"/>
      <c r="G964" s="253"/>
      <c r="H964" s="253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</row>
    <row r="965" spans="1:21" x14ac:dyDescent="0.2">
      <c r="A965" s="19"/>
      <c r="B965" s="20"/>
      <c r="C965" s="201"/>
      <c r="E965" s="136"/>
      <c r="F965" s="201"/>
      <c r="G965" s="253"/>
      <c r="H965" s="253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</row>
    <row r="966" spans="1:21" x14ac:dyDescent="0.2">
      <c r="A966" s="19"/>
      <c r="B966" s="20"/>
      <c r="C966" s="201"/>
      <c r="E966" s="136"/>
      <c r="F966" s="201"/>
      <c r="G966" s="253"/>
      <c r="H966" s="253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</row>
    <row r="967" spans="1:21" x14ac:dyDescent="0.2">
      <c r="A967" s="19"/>
      <c r="B967" s="20"/>
      <c r="C967" s="201"/>
      <c r="E967" s="136"/>
      <c r="F967" s="201"/>
      <c r="G967" s="253"/>
      <c r="H967" s="253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</row>
  </sheetData>
  <mergeCells count="38">
    <mergeCell ref="A196:H196"/>
    <mergeCell ref="C4:H4"/>
    <mergeCell ref="B24:B34"/>
    <mergeCell ref="B36:B42"/>
    <mergeCell ref="B44:B51"/>
    <mergeCell ref="B54:B75"/>
    <mergeCell ref="B6:B7"/>
    <mergeCell ref="B9:B21"/>
    <mergeCell ref="B98:B112"/>
    <mergeCell ref="B114:B120"/>
    <mergeCell ref="B134:B141"/>
    <mergeCell ref="A195:H195"/>
    <mergeCell ref="A182:G182"/>
    <mergeCell ref="A183:G183"/>
    <mergeCell ref="A179:G179"/>
    <mergeCell ref="A180:G180"/>
    <mergeCell ref="A181:G181"/>
    <mergeCell ref="C190:G190"/>
    <mergeCell ref="C186:G186"/>
    <mergeCell ref="C187:G187"/>
    <mergeCell ref="C188:G188"/>
    <mergeCell ref="C189:G189"/>
    <mergeCell ref="B1:H2"/>
    <mergeCell ref="C3:H3"/>
    <mergeCell ref="A193:H193"/>
    <mergeCell ref="A194:H194"/>
    <mergeCell ref="A176:G176"/>
    <mergeCell ref="A177:G177"/>
    <mergeCell ref="A178:G178"/>
    <mergeCell ref="A172:G172"/>
    <mergeCell ref="B173:F173"/>
    <mergeCell ref="A174:G174"/>
    <mergeCell ref="B81:B82"/>
    <mergeCell ref="B84:B95"/>
    <mergeCell ref="B79:H79"/>
    <mergeCell ref="A77:G77"/>
    <mergeCell ref="B78:F78"/>
    <mergeCell ref="C185:H185"/>
  </mergeCells>
  <conditionalFormatting sqref="G78">
    <cfRule type="cellIs" dxfId="3" priority="1" stopIfTrue="1" operator="equal">
      <formula>9600</formula>
    </cfRule>
  </conditionalFormatting>
  <conditionalFormatting sqref="G173">
    <cfRule type="cellIs" dxfId="2" priority="2" stopIfTrue="1" operator="equal">
      <formula>9600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5" fitToHeight="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D8F67-7111-4DA3-A698-A8E3E8D578D3}">
  <sheetPr>
    <pageSetUpPr fitToPage="1"/>
  </sheetPr>
  <dimension ref="A1:U967"/>
  <sheetViews>
    <sheetView view="pageBreakPreview" topLeftCell="C1" zoomScaleNormal="100" zoomScaleSheetLayoutView="100" workbookViewId="0">
      <selection activeCell="C4" sqref="C4:H4"/>
    </sheetView>
  </sheetViews>
  <sheetFormatPr baseColWidth="10" defaultColWidth="14.44140625" defaultRowHeight="11.4" x14ac:dyDescent="0.2"/>
  <cols>
    <col min="1" max="1" width="7.88671875" style="5" hidden="1" customWidth="1"/>
    <col min="2" max="2" width="20.109375" style="5" hidden="1" customWidth="1"/>
    <col min="3" max="3" width="7.6640625" style="132" customWidth="1"/>
    <col min="4" max="4" width="61" style="202" customWidth="1"/>
    <col min="5" max="5" width="10.109375" style="132" customWidth="1"/>
    <col min="6" max="6" width="14" style="147" customWidth="1"/>
    <col min="7" max="7" width="21" style="147" customWidth="1"/>
    <col min="8" max="8" width="24.88671875" style="147" customWidth="1"/>
    <col min="9" max="21" width="11.44140625" style="5" customWidth="1"/>
    <col min="22" max="16384" width="14.44140625" style="5"/>
  </cols>
  <sheetData>
    <row r="1" spans="1:21" x14ac:dyDescent="0.2">
      <c r="A1" s="3"/>
      <c r="B1" s="323" t="s">
        <v>0</v>
      </c>
      <c r="C1" s="324"/>
      <c r="D1" s="324"/>
      <c r="E1" s="324"/>
      <c r="F1" s="324"/>
      <c r="G1" s="324"/>
      <c r="H1" s="325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x14ac:dyDescent="0.2">
      <c r="A2" s="3"/>
      <c r="B2" s="326"/>
      <c r="C2" s="327"/>
      <c r="D2" s="327"/>
      <c r="E2" s="327"/>
      <c r="F2" s="327"/>
      <c r="G2" s="327"/>
      <c r="H2" s="328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23.4" customHeight="1" x14ac:dyDescent="0.2">
      <c r="A3" s="3"/>
      <c r="B3" s="6"/>
      <c r="C3" s="305" t="s">
        <v>528</v>
      </c>
      <c r="D3" s="305"/>
      <c r="E3" s="305"/>
      <c r="F3" s="305"/>
      <c r="G3" s="305"/>
      <c r="H3" s="306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24.6" customHeight="1" x14ac:dyDescent="0.2">
      <c r="A4" s="3"/>
      <c r="B4" s="7"/>
      <c r="C4" s="338" t="s">
        <v>1</v>
      </c>
      <c r="D4" s="339"/>
      <c r="E4" s="339"/>
      <c r="F4" s="339"/>
      <c r="G4" s="339"/>
      <c r="H4" s="33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24" customHeight="1" x14ac:dyDescent="0.2">
      <c r="A5" s="3"/>
      <c r="B5" s="9" t="s">
        <v>2</v>
      </c>
      <c r="C5" s="65" t="s">
        <v>3</v>
      </c>
      <c r="D5" s="65" t="s">
        <v>4</v>
      </c>
      <c r="E5" s="65" t="s">
        <v>5</v>
      </c>
      <c r="F5" s="65" t="s">
        <v>6</v>
      </c>
      <c r="G5" s="235" t="s">
        <v>7</v>
      </c>
      <c r="H5" s="235" t="s">
        <v>8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x14ac:dyDescent="0.2">
      <c r="A6" s="10"/>
      <c r="B6" s="329">
        <v>1</v>
      </c>
      <c r="C6" s="208">
        <v>1</v>
      </c>
      <c r="D6" s="236" t="s">
        <v>9</v>
      </c>
      <c r="E6" s="237"/>
      <c r="F6" s="238"/>
      <c r="G6" s="238"/>
      <c r="H6" s="238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x14ac:dyDescent="0.2">
      <c r="A7" s="10">
        <v>1</v>
      </c>
      <c r="B7" s="330"/>
      <c r="C7" s="130">
        <v>1.01</v>
      </c>
      <c r="D7" s="51" t="s">
        <v>400</v>
      </c>
      <c r="E7" s="121" t="s">
        <v>10</v>
      </c>
      <c r="F7" s="229">
        <v>1949.19</v>
      </c>
      <c r="G7" s="63"/>
      <c r="H7" s="63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">
      <c r="A8" s="10"/>
      <c r="B8" s="11"/>
      <c r="C8" s="130"/>
      <c r="D8" s="239" t="s">
        <v>12</v>
      </c>
      <c r="E8" s="121"/>
      <c r="F8" s="128" t="s">
        <v>11</v>
      </c>
      <c r="G8" s="240" t="s">
        <v>42</v>
      </c>
      <c r="H8" s="241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2">
      <c r="A9" s="10"/>
      <c r="B9" s="333">
        <v>2</v>
      </c>
      <c r="C9" s="208">
        <v>2</v>
      </c>
      <c r="D9" s="236" t="s">
        <v>13</v>
      </c>
      <c r="E9" s="237"/>
      <c r="F9" s="238"/>
      <c r="G9" s="238"/>
      <c r="H9" s="23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ht="20.399999999999999" x14ac:dyDescent="0.2">
      <c r="A10" s="10">
        <v>6</v>
      </c>
      <c r="B10" s="330"/>
      <c r="C10" s="125">
        <v>2.0099999999999998</v>
      </c>
      <c r="D10" s="51" t="s">
        <v>444</v>
      </c>
      <c r="E10" s="121" t="s">
        <v>14</v>
      </c>
      <c r="F10" s="229">
        <v>858.59</v>
      </c>
      <c r="G10" s="63"/>
      <c r="H10" s="6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ht="20.399999999999999" x14ac:dyDescent="0.2">
      <c r="A11" s="10">
        <v>8</v>
      </c>
      <c r="B11" s="330"/>
      <c r="C11" s="125">
        <v>2.0299999999999994</v>
      </c>
      <c r="D11" s="49" t="s">
        <v>445</v>
      </c>
      <c r="E11" s="121" t="s">
        <v>14</v>
      </c>
      <c r="F11" s="229">
        <v>4292.96</v>
      </c>
      <c r="G11" s="63"/>
      <c r="H11" s="6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x14ac:dyDescent="0.2">
      <c r="A12" s="10">
        <v>9</v>
      </c>
      <c r="B12" s="330"/>
      <c r="C12" s="125">
        <v>2.0399999999999991</v>
      </c>
      <c r="D12" s="51" t="s">
        <v>446</v>
      </c>
      <c r="E12" s="121" t="s">
        <v>14</v>
      </c>
      <c r="F12" s="229">
        <v>953.99</v>
      </c>
      <c r="G12" s="63"/>
      <c r="H12" s="6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x14ac:dyDescent="0.2">
      <c r="A13" s="10">
        <v>10</v>
      </c>
      <c r="B13" s="330"/>
      <c r="C13" s="125">
        <v>2.0499999999999989</v>
      </c>
      <c r="D13" s="51" t="s">
        <v>447</v>
      </c>
      <c r="E13" s="121" t="s">
        <v>15</v>
      </c>
      <c r="F13" s="229">
        <v>1433.5900000000001</v>
      </c>
      <c r="G13" s="63"/>
      <c r="H13" s="6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">
      <c r="A14" s="10">
        <v>11</v>
      </c>
      <c r="B14" s="330"/>
      <c r="C14" s="125">
        <v>2.0599999999999987</v>
      </c>
      <c r="D14" s="51" t="s">
        <v>448</v>
      </c>
      <c r="E14" s="121" t="s">
        <v>15</v>
      </c>
      <c r="F14" s="229">
        <v>363.38</v>
      </c>
      <c r="G14" s="63"/>
      <c r="H14" s="63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">
      <c r="A15" s="10">
        <v>12</v>
      </c>
      <c r="B15" s="330"/>
      <c r="C15" s="125">
        <v>2.0699999999999985</v>
      </c>
      <c r="D15" s="51" t="s">
        <v>449</v>
      </c>
      <c r="E15" s="121" t="s">
        <v>15</v>
      </c>
      <c r="F15" s="229">
        <v>152.22</v>
      </c>
      <c r="G15" s="63"/>
      <c r="H15" s="63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20.399999999999999" x14ac:dyDescent="0.2">
      <c r="A16" s="10">
        <v>14</v>
      </c>
      <c r="B16" s="330"/>
      <c r="C16" s="125">
        <v>2.0799999999999983</v>
      </c>
      <c r="D16" s="49" t="s">
        <v>450</v>
      </c>
      <c r="E16" s="121" t="s">
        <v>14</v>
      </c>
      <c r="F16" s="229">
        <v>266.48</v>
      </c>
      <c r="G16" s="63"/>
      <c r="H16" s="6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0.399999999999999" x14ac:dyDescent="0.2">
      <c r="A17" s="10">
        <v>15</v>
      </c>
      <c r="B17" s="330"/>
      <c r="C17" s="125">
        <v>2.0899999999999981</v>
      </c>
      <c r="D17" s="51" t="s">
        <v>451</v>
      </c>
      <c r="E17" s="121" t="s">
        <v>14</v>
      </c>
      <c r="F17" s="229">
        <v>2138.9562370293334</v>
      </c>
      <c r="G17" s="63"/>
      <c r="H17" s="6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20.399999999999999" x14ac:dyDescent="0.2">
      <c r="A18" s="10" t="s">
        <v>16</v>
      </c>
      <c r="B18" s="330"/>
      <c r="C18" s="125">
        <v>2.0999999999999979</v>
      </c>
      <c r="D18" s="49" t="s">
        <v>452</v>
      </c>
      <c r="E18" s="121" t="s">
        <v>14</v>
      </c>
      <c r="F18" s="229">
        <v>1359.1699999999998</v>
      </c>
      <c r="G18" s="63"/>
      <c r="H18" s="6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x14ac:dyDescent="0.2">
      <c r="A19" s="10">
        <v>15.2</v>
      </c>
      <c r="B19" s="330"/>
      <c r="C19" s="125">
        <v>2.1099999999999977</v>
      </c>
      <c r="D19" s="49" t="s">
        <v>453</v>
      </c>
      <c r="E19" s="121" t="s">
        <v>14</v>
      </c>
      <c r="F19" s="229">
        <v>231.9</v>
      </c>
      <c r="G19" s="63"/>
      <c r="H19" s="6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ht="20.399999999999999" x14ac:dyDescent="0.2">
      <c r="A20" s="10">
        <v>16</v>
      </c>
      <c r="B20" s="330"/>
      <c r="C20" s="125">
        <v>2.1199999999999974</v>
      </c>
      <c r="D20" s="49" t="s">
        <v>454</v>
      </c>
      <c r="E20" s="121" t="s">
        <v>14</v>
      </c>
      <c r="F20" s="229">
        <v>463.80690000000072</v>
      </c>
      <c r="G20" s="63"/>
      <c r="H20" s="63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x14ac:dyDescent="0.2">
      <c r="A21" s="10">
        <v>17</v>
      </c>
      <c r="B21" s="330"/>
      <c r="C21" s="125">
        <v>2.1299999999999972</v>
      </c>
      <c r="D21" s="49" t="s">
        <v>455</v>
      </c>
      <c r="E21" s="121" t="s">
        <v>14</v>
      </c>
      <c r="F21" s="229">
        <v>2630.99</v>
      </c>
      <c r="G21" s="63"/>
      <c r="H21" s="63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0.399999999999999" x14ac:dyDescent="0.2">
      <c r="A22" s="10"/>
      <c r="B22" s="9"/>
      <c r="C22" s="125">
        <v>2.14</v>
      </c>
      <c r="D22" s="49" t="s">
        <v>456</v>
      </c>
      <c r="E22" s="121" t="s">
        <v>179</v>
      </c>
      <c r="F22" s="229">
        <v>463.80690000000072</v>
      </c>
      <c r="G22" s="63"/>
      <c r="H22" s="6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x14ac:dyDescent="0.2">
      <c r="A23" s="10"/>
      <c r="B23" s="11"/>
      <c r="C23" s="130"/>
      <c r="D23" s="239" t="s">
        <v>12</v>
      </c>
      <c r="E23" s="121"/>
      <c r="F23" s="128" t="s">
        <v>11</v>
      </c>
      <c r="G23" s="240" t="s">
        <v>42</v>
      </c>
      <c r="H23" s="241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x14ac:dyDescent="0.2">
      <c r="A24" s="10"/>
      <c r="B24" s="333">
        <v>3</v>
      </c>
      <c r="C24" s="208">
        <v>3</v>
      </c>
      <c r="D24" s="236" t="s">
        <v>17</v>
      </c>
      <c r="E24" s="237"/>
      <c r="F24" s="238"/>
      <c r="G24" s="238"/>
      <c r="H24" s="23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0.399999999999999" x14ac:dyDescent="0.2">
      <c r="A25" s="10">
        <v>6</v>
      </c>
      <c r="B25" s="330"/>
      <c r="C25" s="125">
        <v>2.0099999999999998</v>
      </c>
      <c r="D25" s="51" t="s">
        <v>444</v>
      </c>
      <c r="E25" s="121" t="s">
        <v>14</v>
      </c>
      <c r="F25" s="229">
        <v>68</v>
      </c>
      <c r="G25" s="63"/>
      <c r="H25" s="63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ht="20.399999999999999" x14ac:dyDescent="0.2">
      <c r="A26" s="10">
        <v>8</v>
      </c>
      <c r="B26" s="330"/>
      <c r="C26" s="125">
        <v>2.0299999999999998</v>
      </c>
      <c r="D26" s="51" t="s">
        <v>445</v>
      </c>
      <c r="E26" s="121" t="s">
        <v>14</v>
      </c>
      <c r="F26" s="229">
        <v>339.98</v>
      </c>
      <c r="G26" s="63"/>
      <c r="H26" s="63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ht="20.399999999999999" x14ac:dyDescent="0.2">
      <c r="A27" s="10">
        <v>15</v>
      </c>
      <c r="B27" s="330"/>
      <c r="C27" s="125">
        <v>2.09</v>
      </c>
      <c r="D27" s="51" t="s">
        <v>451</v>
      </c>
      <c r="E27" s="121" t="s">
        <v>14</v>
      </c>
      <c r="F27" s="229">
        <v>171.74</v>
      </c>
      <c r="G27" s="63"/>
      <c r="H27" s="63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x14ac:dyDescent="0.2">
      <c r="A28" s="10">
        <v>17</v>
      </c>
      <c r="B28" s="330"/>
      <c r="C28" s="125">
        <v>2.13</v>
      </c>
      <c r="D28" s="49" t="s">
        <v>455</v>
      </c>
      <c r="E28" s="121" t="s">
        <v>14</v>
      </c>
      <c r="F28" s="229">
        <v>168.25</v>
      </c>
      <c r="G28" s="63"/>
      <c r="H28" s="63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ht="20.399999999999999" x14ac:dyDescent="0.2">
      <c r="A29" s="13">
        <v>19</v>
      </c>
      <c r="B29" s="330"/>
      <c r="C29" s="125">
        <v>3.0599999999999987</v>
      </c>
      <c r="D29" s="51" t="s">
        <v>457</v>
      </c>
      <c r="E29" s="121" t="s">
        <v>18</v>
      </c>
      <c r="F29" s="229">
        <v>38</v>
      </c>
      <c r="G29" s="63"/>
      <c r="H29" s="63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20.399999999999999" x14ac:dyDescent="0.2">
      <c r="A30" s="13">
        <v>19.100000000000001</v>
      </c>
      <c r="B30" s="330"/>
      <c r="C30" s="125">
        <v>3.0699999999999985</v>
      </c>
      <c r="D30" s="51" t="s">
        <v>458</v>
      </c>
      <c r="E30" s="121" t="s">
        <v>18</v>
      </c>
      <c r="F30" s="229">
        <v>37</v>
      </c>
      <c r="G30" s="63"/>
      <c r="H30" s="63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x14ac:dyDescent="0.2">
      <c r="A31" s="13">
        <v>20</v>
      </c>
      <c r="B31" s="330"/>
      <c r="C31" s="125">
        <v>3.1199999999999974</v>
      </c>
      <c r="D31" s="51" t="s">
        <v>459</v>
      </c>
      <c r="E31" s="121" t="s">
        <v>14</v>
      </c>
      <c r="F31" s="229">
        <v>68.88</v>
      </c>
      <c r="G31" s="63"/>
      <c r="H31" s="63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x14ac:dyDescent="0.2">
      <c r="A32" s="13">
        <v>21</v>
      </c>
      <c r="B32" s="330"/>
      <c r="C32" s="125">
        <v>3.1299999999999972</v>
      </c>
      <c r="D32" s="51" t="s">
        <v>460</v>
      </c>
      <c r="E32" s="121" t="s">
        <v>18</v>
      </c>
      <c r="F32" s="229">
        <v>229.6</v>
      </c>
      <c r="G32" s="63"/>
      <c r="H32" s="63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x14ac:dyDescent="0.2">
      <c r="A33" s="13">
        <v>22</v>
      </c>
      <c r="B33" s="330"/>
      <c r="C33" s="125">
        <v>3.139999999999997</v>
      </c>
      <c r="D33" s="51" t="s">
        <v>461</v>
      </c>
      <c r="E33" s="121" t="s">
        <v>18</v>
      </c>
      <c r="F33" s="229">
        <v>38</v>
      </c>
      <c r="G33" s="63"/>
      <c r="H33" s="63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ht="20.399999999999999" x14ac:dyDescent="0.2">
      <c r="A34" s="12">
        <v>501</v>
      </c>
      <c r="B34" s="330"/>
      <c r="C34" s="125">
        <v>3.19</v>
      </c>
      <c r="D34" s="51" t="s">
        <v>462</v>
      </c>
      <c r="E34" s="46" t="s">
        <v>18</v>
      </c>
      <c r="F34" s="229">
        <v>37</v>
      </c>
      <c r="G34" s="63"/>
      <c r="H34" s="63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</row>
    <row r="35" spans="1:21" x14ac:dyDescent="0.2">
      <c r="A35" s="13"/>
      <c r="B35" s="11"/>
      <c r="C35" s="130"/>
      <c r="D35" s="239" t="s">
        <v>12</v>
      </c>
      <c r="E35" s="121"/>
      <c r="F35" s="128" t="s">
        <v>11</v>
      </c>
      <c r="G35" s="240" t="s">
        <v>42</v>
      </c>
      <c r="H35" s="241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x14ac:dyDescent="0.2">
      <c r="A36" s="10"/>
      <c r="B36" s="333">
        <v>4</v>
      </c>
      <c r="C36" s="110">
        <v>4</v>
      </c>
      <c r="D36" s="242" t="s">
        <v>19</v>
      </c>
      <c r="E36" s="243"/>
      <c r="F36" s="208"/>
      <c r="G36" s="79"/>
      <c r="H36" s="244" t="s">
        <v>12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x14ac:dyDescent="0.2">
      <c r="A37" s="10" t="s">
        <v>20</v>
      </c>
      <c r="B37" s="330"/>
      <c r="C37" s="125">
        <v>4.419999999999991</v>
      </c>
      <c r="D37" s="51" t="s">
        <v>463</v>
      </c>
      <c r="E37" s="121" t="s">
        <v>10</v>
      </c>
      <c r="F37" s="229">
        <v>1299.8599999999999</v>
      </c>
      <c r="G37" s="63"/>
      <c r="H37" s="63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 x14ac:dyDescent="0.2">
      <c r="A38" s="10">
        <v>200</v>
      </c>
      <c r="B38" s="330"/>
      <c r="C38" s="125">
        <v>4.4299999999999908</v>
      </c>
      <c r="D38" s="51" t="s">
        <v>464</v>
      </c>
      <c r="E38" s="121" t="s">
        <v>10</v>
      </c>
      <c r="F38" s="229">
        <v>1299.8599999999999</v>
      </c>
      <c r="G38" s="63"/>
      <c r="H38" s="63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 x14ac:dyDescent="0.2">
      <c r="A39" s="10" t="s">
        <v>21</v>
      </c>
      <c r="B39" s="330"/>
      <c r="C39" s="125">
        <v>4.4399999999999906</v>
      </c>
      <c r="D39" s="51" t="s">
        <v>465</v>
      </c>
      <c r="E39" s="121" t="s">
        <v>10</v>
      </c>
      <c r="F39" s="229">
        <v>417.06</v>
      </c>
      <c r="G39" s="63"/>
      <c r="H39" s="63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 x14ac:dyDescent="0.2">
      <c r="A40" s="10">
        <v>201</v>
      </c>
      <c r="B40" s="330"/>
      <c r="C40" s="125">
        <v>4.4499999999999904</v>
      </c>
      <c r="D40" s="51" t="s">
        <v>466</v>
      </c>
      <c r="E40" s="121" t="s">
        <v>10</v>
      </c>
      <c r="F40" s="229">
        <v>417.06</v>
      </c>
      <c r="G40" s="63"/>
      <c r="H40" s="63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 x14ac:dyDescent="0.2">
      <c r="A41" s="10" t="s">
        <v>22</v>
      </c>
      <c r="B41" s="330"/>
      <c r="C41" s="125">
        <v>4.4599999999999902</v>
      </c>
      <c r="D41" s="51" t="s">
        <v>467</v>
      </c>
      <c r="E41" s="121" t="s">
        <v>10</v>
      </c>
      <c r="F41" s="229">
        <v>232.26999999999998</v>
      </c>
      <c r="G41" s="63"/>
      <c r="H41" s="63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 x14ac:dyDescent="0.2">
      <c r="A42" s="10">
        <v>202</v>
      </c>
      <c r="B42" s="330"/>
      <c r="C42" s="125">
        <v>4.46999999999999</v>
      </c>
      <c r="D42" s="51" t="s">
        <v>468</v>
      </c>
      <c r="E42" s="121" t="s">
        <v>10</v>
      </c>
      <c r="F42" s="229">
        <v>232.26999999999998</v>
      </c>
      <c r="G42" s="63"/>
      <c r="H42" s="63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x14ac:dyDescent="0.2">
      <c r="A43" s="10"/>
      <c r="B43" s="11"/>
      <c r="C43" s="245"/>
      <c r="D43" s="239" t="s">
        <v>12</v>
      </c>
      <c r="E43" s="121"/>
      <c r="F43" s="128" t="s">
        <v>11</v>
      </c>
      <c r="G43" s="240" t="s">
        <v>42</v>
      </c>
      <c r="H43" s="241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x14ac:dyDescent="0.2">
      <c r="A44" s="10"/>
      <c r="B44" s="333">
        <v>5</v>
      </c>
      <c r="C44" s="110">
        <v>5</v>
      </c>
      <c r="D44" s="242" t="s">
        <v>23</v>
      </c>
      <c r="E44" s="243"/>
      <c r="F44" s="246"/>
      <c r="G44" s="244" t="s">
        <v>12</v>
      </c>
      <c r="H44" s="244" t="s">
        <v>12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1:21" x14ac:dyDescent="0.2">
      <c r="A45" s="10"/>
      <c r="B45" s="330"/>
      <c r="C45" s="125">
        <v>5.01</v>
      </c>
      <c r="D45" s="51" t="s">
        <v>469</v>
      </c>
      <c r="E45" s="121" t="s">
        <v>24</v>
      </c>
      <c r="F45" s="229">
        <v>3898.38</v>
      </c>
      <c r="G45" s="63"/>
      <c r="H45" s="6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1" x14ac:dyDescent="0.2">
      <c r="A46" s="10"/>
      <c r="B46" s="330"/>
      <c r="C46" s="125">
        <v>5.0199999999999996</v>
      </c>
      <c r="D46" s="51" t="s">
        <v>470</v>
      </c>
      <c r="E46" s="121" t="s">
        <v>15</v>
      </c>
      <c r="F46" s="229">
        <v>674.57</v>
      </c>
      <c r="G46" s="63"/>
      <c r="H46" s="63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 x14ac:dyDescent="0.2">
      <c r="A47" s="10"/>
      <c r="B47" s="330"/>
      <c r="C47" s="125">
        <v>5.0299999999999994</v>
      </c>
      <c r="D47" s="51" t="s">
        <v>471</v>
      </c>
      <c r="E47" s="121" t="s">
        <v>15</v>
      </c>
      <c r="F47" s="229">
        <v>674.57</v>
      </c>
      <c r="G47" s="63"/>
      <c r="H47" s="63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 x14ac:dyDescent="0.2">
      <c r="A48" s="10"/>
      <c r="B48" s="330"/>
      <c r="C48" s="125">
        <v>5.0399999999999991</v>
      </c>
      <c r="D48" s="51" t="s">
        <v>472</v>
      </c>
      <c r="E48" s="121" t="s">
        <v>14</v>
      </c>
      <c r="F48" s="229">
        <v>134.91</v>
      </c>
      <c r="G48" s="63"/>
      <c r="H48" s="63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1" x14ac:dyDescent="0.2">
      <c r="A49" s="10">
        <v>34</v>
      </c>
      <c r="B49" s="330"/>
      <c r="C49" s="125">
        <v>5.0499999999999989</v>
      </c>
      <c r="D49" s="51" t="s">
        <v>473</v>
      </c>
      <c r="E49" s="121" t="s">
        <v>10</v>
      </c>
      <c r="F49" s="229">
        <v>3898.38</v>
      </c>
      <c r="G49" s="63"/>
      <c r="H49" s="63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1" x14ac:dyDescent="0.2">
      <c r="A50" s="10">
        <v>35</v>
      </c>
      <c r="B50" s="330"/>
      <c r="C50" s="125">
        <v>5.0599999999999987</v>
      </c>
      <c r="D50" s="51" t="s">
        <v>474</v>
      </c>
      <c r="E50" s="121" t="s">
        <v>15</v>
      </c>
      <c r="F50" s="229">
        <v>1644.46</v>
      </c>
      <c r="G50" s="63"/>
      <c r="H50" s="63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ht="30.6" x14ac:dyDescent="0.2">
      <c r="A51" s="10">
        <v>36</v>
      </c>
      <c r="B51" s="330"/>
      <c r="C51" s="125">
        <v>5.0699999999999985</v>
      </c>
      <c r="D51" s="51" t="s">
        <v>475</v>
      </c>
      <c r="E51" s="121" t="s">
        <v>15</v>
      </c>
      <c r="F51" s="229">
        <v>1644.46</v>
      </c>
      <c r="G51" s="63"/>
      <c r="H51" s="63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1" x14ac:dyDescent="0.2">
      <c r="A52" s="10"/>
      <c r="B52" s="8"/>
      <c r="C52" s="125">
        <v>2.13</v>
      </c>
      <c r="D52" s="49" t="s">
        <v>455</v>
      </c>
      <c r="E52" s="121" t="s">
        <v>14</v>
      </c>
      <c r="F52" s="229">
        <v>430.07750000000004</v>
      </c>
      <c r="G52" s="63"/>
      <c r="H52" s="63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x14ac:dyDescent="0.2">
      <c r="A53" s="10"/>
      <c r="B53" s="11"/>
      <c r="C53" s="245"/>
      <c r="D53" s="239" t="s">
        <v>12</v>
      </c>
      <c r="E53" s="121"/>
      <c r="F53" s="128" t="s">
        <v>11</v>
      </c>
      <c r="G53" s="240" t="s">
        <v>42</v>
      </c>
      <c r="H53" s="241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1:21" x14ac:dyDescent="0.2">
      <c r="A54" s="10"/>
      <c r="B54" s="333">
        <v>7</v>
      </c>
      <c r="C54" s="110">
        <v>7</v>
      </c>
      <c r="D54" s="236" t="s">
        <v>25</v>
      </c>
      <c r="E54" s="237"/>
      <c r="F54" s="238"/>
      <c r="G54" s="238"/>
      <c r="H54" s="244" t="s">
        <v>12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1:21" x14ac:dyDescent="0.2">
      <c r="A55" s="10"/>
      <c r="B55" s="330"/>
      <c r="C55" s="130">
        <v>1.01</v>
      </c>
      <c r="D55" s="51" t="s">
        <v>400</v>
      </c>
      <c r="E55" s="46" t="s">
        <v>10</v>
      </c>
      <c r="F55" s="229">
        <v>1554</v>
      </c>
      <c r="G55" s="63"/>
      <c r="H55" s="6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1:21" ht="20.399999999999999" x14ac:dyDescent="0.2">
      <c r="A56" s="10"/>
      <c r="B56" s="330"/>
      <c r="C56" s="130">
        <v>2.0099999999999998</v>
      </c>
      <c r="D56" s="51" t="s">
        <v>444</v>
      </c>
      <c r="E56" s="121" t="s">
        <v>14</v>
      </c>
      <c r="F56" s="229">
        <v>2331</v>
      </c>
      <c r="G56" s="63"/>
      <c r="H56" s="63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1:21" ht="20.399999999999999" x14ac:dyDescent="0.2">
      <c r="A57" s="10"/>
      <c r="B57" s="330"/>
      <c r="C57" s="130">
        <v>2.08</v>
      </c>
      <c r="D57" s="51" t="s">
        <v>450</v>
      </c>
      <c r="E57" s="121" t="s">
        <v>14</v>
      </c>
      <c r="F57" s="229">
        <v>161.09</v>
      </c>
      <c r="G57" s="63"/>
      <c r="H57" s="63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1:21" ht="20.399999999999999" x14ac:dyDescent="0.2">
      <c r="A58" s="10"/>
      <c r="B58" s="330"/>
      <c r="C58" s="130">
        <v>2.09</v>
      </c>
      <c r="D58" s="51" t="s">
        <v>451</v>
      </c>
      <c r="E58" s="121" t="s">
        <v>14</v>
      </c>
      <c r="F58" s="229">
        <v>1592.85</v>
      </c>
      <c r="G58" s="63"/>
      <c r="H58" s="63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1:21" ht="20.399999999999999" x14ac:dyDescent="0.2">
      <c r="A59" s="10"/>
      <c r="B59" s="330"/>
      <c r="C59" s="130">
        <v>2.1</v>
      </c>
      <c r="D59" s="51" t="s">
        <v>452</v>
      </c>
      <c r="E59" s="121" t="s">
        <v>14</v>
      </c>
      <c r="F59" s="229">
        <v>161.09</v>
      </c>
      <c r="G59" s="63"/>
      <c r="H59" s="63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1:21" ht="20.399999999999999" x14ac:dyDescent="0.2">
      <c r="A60" s="10"/>
      <c r="B60" s="330"/>
      <c r="C60" s="130">
        <v>2.12</v>
      </c>
      <c r="D60" s="51" t="s">
        <v>454</v>
      </c>
      <c r="E60" s="121" t="s">
        <v>14</v>
      </c>
      <c r="F60" s="229">
        <v>233.1</v>
      </c>
      <c r="G60" s="63"/>
      <c r="H60" s="63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1:21" ht="20.399999999999999" x14ac:dyDescent="0.2">
      <c r="A61" s="10"/>
      <c r="B61" s="330"/>
      <c r="C61" s="125">
        <v>2.14</v>
      </c>
      <c r="D61" s="49" t="s">
        <v>456</v>
      </c>
      <c r="E61" s="121" t="s">
        <v>179</v>
      </c>
      <c r="F61" s="229">
        <v>155.40000000000003</v>
      </c>
      <c r="G61" s="63"/>
      <c r="H61" s="63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1:21" x14ac:dyDescent="0.2">
      <c r="A62" s="10"/>
      <c r="B62" s="330"/>
      <c r="C62" s="130">
        <v>2.13</v>
      </c>
      <c r="D62" s="51" t="s">
        <v>455</v>
      </c>
      <c r="E62" s="121" t="s">
        <v>14</v>
      </c>
      <c r="F62" s="229">
        <v>868.9</v>
      </c>
      <c r="G62" s="63"/>
      <c r="H62" s="63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1:21" x14ac:dyDescent="0.2">
      <c r="A63" s="10"/>
      <c r="B63" s="330"/>
      <c r="C63" s="130">
        <v>7.16</v>
      </c>
      <c r="D63" s="247" t="s">
        <v>476</v>
      </c>
      <c r="E63" s="121" t="s">
        <v>15</v>
      </c>
      <c r="F63" s="229">
        <v>17.799999999999997</v>
      </c>
      <c r="G63" s="63"/>
      <c r="H63" s="63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1:21" x14ac:dyDescent="0.2">
      <c r="A64" s="10"/>
      <c r="B64" s="330"/>
      <c r="C64" s="130">
        <v>7.17</v>
      </c>
      <c r="D64" s="51" t="s">
        <v>26</v>
      </c>
      <c r="E64" s="121" t="s">
        <v>15</v>
      </c>
      <c r="F64" s="229">
        <v>90.7</v>
      </c>
      <c r="G64" s="63"/>
      <c r="H64" s="63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1:21" x14ac:dyDescent="0.2">
      <c r="A65" s="10"/>
      <c r="B65" s="330"/>
      <c r="C65" s="130">
        <v>7.18</v>
      </c>
      <c r="D65" s="51" t="s">
        <v>27</v>
      </c>
      <c r="E65" s="121" t="s">
        <v>10</v>
      </c>
      <c r="F65" s="229">
        <v>116.6</v>
      </c>
      <c r="G65" s="63"/>
      <c r="H65" s="63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1:21" x14ac:dyDescent="0.2">
      <c r="A66" s="10"/>
      <c r="B66" s="330"/>
      <c r="C66" s="130">
        <v>7.19</v>
      </c>
      <c r="D66" s="247" t="s">
        <v>477</v>
      </c>
      <c r="E66" s="121" t="s">
        <v>18</v>
      </c>
      <c r="F66" s="229">
        <v>68</v>
      </c>
      <c r="G66" s="63"/>
      <c r="H66" s="63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1:21" x14ac:dyDescent="0.2">
      <c r="A67" s="10"/>
      <c r="B67" s="330"/>
      <c r="C67" s="130">
        <v>7.2</v>
      </c>
      <c r="D67" s="247" t="s">
        <v>478</v>
      </c>
      <c r="E67" s="121" t="s">
        <v>18</v>
      </c>
      <c r="F67" s="229">
        <v>42</v>
      </c>
      <c r="G67" s="63"/>
      <c r="H67" s="63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1:21" x14ac:dyDescent="0.2">
      <c r="A68" s="10"/>
      <c r="B68" s="330"/>
      <c r="C68" s="130">
        <v>7.21</v>
      </c>
      <c r="D68" s="247" t="s">
        <v>479</v>
      </c>
      <c r="E68" s="121" t="s">
        <v>18</v>
      </c>
      <c r="F68" s="229">
        <v>96</v>
      </c>
      <c r="G68" s="63"/>
      <c r="H68" s="63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1:21" x14ac:dyDescent="0.2">
      <c r="A69" s="10"/>
      <c r="B69" s="330"/>
      <c r="C69" s="130">
        <v>7.22</v>
      </c>
      <c r="D69" s="247" t="s">
        <v>480</v>
      </c>
      <c r="E69" s="121" t="s">
        <v>18</v>
      </c>
      <c r="F69" s="229">
        <v>42</v>
      </c>
      <c r="G69" s="63"/>
      <c r="H69" s="63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1:21" x14ac:dyDescent="0.2">
      <c r="A70" s="10"/>
      <c r="B70" s="330"/>
      <c r="C70" s="130">
        <v>7.23</v>
      </c>
      <c r="D70" s="247" t="s">
        <v>481</v>
      </c>
      <c r="E70" s="121" t="s">
        <v>18</v>
      </c>
      <c r="F70" s="229">
        <v>8</v>
      </c>
      <c r="G70" s="63"/>
      <c r="H70" s="63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1:21" x14ac:dyDescent="0.2">
      <c r="A71" s="10"/>
      <c r="B71" s="330"/>
      <c r="C71" s="130">
        <v>7.24</v>
      </c>
      <c r="D71" s="247" t="s">
        <v>482</v>
      </c>
      <c r="E71" s="121" t="s">
        <v>18</v>
      </c>
      <c r="F71" s="229">
        <v>4</v>
      </c>
      <c r="G71" s="63"/>
      <c r="H71" s="63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1:21" x14ac:dyDescent="0.2">
      <c r="A72" s="10"/>
      <c r="B72" s="330"/>
      <c r="C72" s="130">
        <v>7.25</v>
      </c>
      <c r="D72" s="247" t="s">
        <v>483</v>
      </c>
      <c r="E72" s="121" t="s">
        <v>18</v>
      </c>
      <c r="F72" s="229">
        <v>260</v>
      </c>
      <c r="G72" s="63"/>
      <c r="H72" s="63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1:21" ht="30.6" x14ac:dyDescent="0.2">
      <c r="A73" s="10"/>
      <c r="B73" s="330"/>
      <c r="C73" s="130">
        <v>7.26</v>
      </c>
      <c r="D73" s="247" t="s">
        <v>484</v>
      </c>
      <c r="E73" s="121" t="s">
        <v>18</v>
      </c>
      <c r="F73" s="229">
        <v>260</v>
      </c>
      <c r="G73" s="63"/>
      <c r="H73" s="63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spans="1:21" x14ac:dyDescent="0.2">
      <c r="A74" s="10"/>
      <c r="B74" s="330"/>
      <c r="C74" s="130">
        <v>4.42</v>
      </c>
      <c r="D74" s="247" t="s">
        <v>485</v>
      </c>
      <c r="E74" s="121" t="s">
        <v>10</v>
      </c>
      <c r="F74" s="229">
        <v>1554</v>
      </c>
      <c r="G74" s="63"/>
      <c r="H74" s="63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1:21" x14ac:dyDescent="0.2">
      <c r="A75" s="10"/>
      <c r="B75" s="330"/>
      <c r="C75" s="130">
        <v>4.43</v>
      </c>
      <c r="D75" s="247" t="s">
        <v>486</v>
      </c>
      <c r="E75" s="121" t="s">
        <v>10</v>
      </c>
      <c r="F75" s="229">
        <v>1554</v>
      </c>
      <c r="G75" s="63"/>
      <c r="H75" s="63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1" x14ac:dyDescent="0.2">
      <c r="A76" s="10"/>
      <c r="B76" s="11"/>
      <c r="C76" s="245"/>
      <c r="D76" s="239"/>
      <c r="E76" s="121"/>
      <c r="F76" s="128" t="s">
        <v>11</v>
      </c>
      <c r="G76" s="240" t="s">
        <v>42</v>
      </c>
      <c r="H76" s="241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1:21" ht="21.6" customHeight="1" x14ac:dyDescent="0.2">
      <c r="A77" s="331" t="s">
        <v>28</v>
      </c>
      <c r="B77" s="332"/>
      <c r="C77" s="332"/>
      <c r="D77" s="332"/>
      <c r="E77" s="332"/>
      <c r="F77" s="332"/>
      <c r="G77" s="332"/>
      <c r="H77" s="82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  <row r="78" spans="1:21" x14ac:dyDescent="0.2">
      <c r="A78" s="10"/>
      <c r="B78" s="265"/>
      <c r="C78" s="330"/>
      <c r="D78" s="330"/>
      <c r="E78" s="330"/>
      <c r="F78" s="330"/>
      <c r="G78" s="248"/>
      <c r="H78" s="249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1:21" ht="22.2" customHeight="1" x14ac:dyDescent="0.2">
      <c r="A79" s="3"/>
      <c r="B79" s="334" t="s">
        <v>29</v>
      </c>
      <c r="C79" s="335"/>
      <c r="D79" s="335"/>
      <c r="E79" s="335"/>
      <c r="F79" s="335"/>
      <c r="G79" s="335"/>
      <c r="H79" s="33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1:21" ht="22.2" customHeight="1" x14ac:dyDescent="0.2">
      <c r="A80" s="3"/>
      <c r="B80" s="9" t="s">
        <v>2</v>
      </c>
      <c r="C80" s="65" t="s">
        <v>3</v>
      </c>
      <c r="D80" s="65" t="s">
        <v>4</v>
      </c>
      <c r="E80" s="65" t="s">
        <v>5</v>
      </c>
      <c r="F80" s="65" t="s">
        <v>6</v>
      </c>
      <c r="G80" s="235" t="s">
        <v>7</v>
      </c>
      <c r="H80" s="235" t="s">
        <v>8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1:21" x14ac:dyDescent="0.2">
      <c r="A81" s="10"/>
      <c r="B81" s="329">
        <v>1</v>
      </c>
      <c r="C81" s="208">
        <v>1</v>
      </c>
      <c r="D81" s="236" t="s">
        <v>9</v>
      </c>
      <c r="E81" s="237"/>
      <c r="F81" s="238"/>
      <c r="G81" s="238"/>
      <c r="H81" s="238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1:21" x14ac:dyDescent="0.2">
      <c r="A82" s="10">
        <v>1</v>
      </c>
      <c r="B82" s="330"/>
      <c r="C82" s="130">
        <v>1.01</v>
      </c>
      <c r="D82" s="51" t="s">
        <v>400</v>
      </c>
      <c r="E82" s="121" t="s">
        <v>10</v>
      </c>
      <c r="F82" s="229">
        <v>2156.5100000000002</v>
      </c>
      <c r="G82" s="63"/>
      <c r="H82" s="63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1:21" x14ac:dyDescent="0.2">
      <c r="A83" s="10"/>
      <c r="B83" s="11"/>
      <c r="C83" s="130"/>
      <c r="D83" s="239" t="s">
        <v>12</v>
      </c>
      <c r="E83" s="121"/>
      <c r="F83" s="250" t="s">
        <v>11</v>
      </c>
      <c r="G83" s="240" t="s">
        <v>42</v>
      </c>
      <c r="H83" s="241">
        <f>+SUM(H82)</f>
        <v>0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1:21" x14ac:dyDescent="0.2">
      <c r="A84" s="10"/>
      <c r="B84" s="333">
        <v>2</v>
      </c>
      <c r="C84" s="208">
        <v>2</v>
      </c>
      <c r="D84" s="236" t="s">
        <v>13</v>
      </c>
      <c r="E84" s="237"/>
      <c r="F84" s="238"/>
      <c r="G84" s="238"/>
      <c r="H84" s="238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 ht="20.399999999999999" x14ac:dyDescent="0.2">
      <c r="A85" s="10">
        <v>6</v>
      </c>
      <c r="B85" s="330"/>
      <c r="C85" s="125">
        <v>2.0099999999999998</v>
      </c>
      <c r="D85" s="51" t="s">
        <v>444</v>
      </c>
      <c r="E85" s="121" t="s">
        <v>14</v>
      </c>
      <c r="F85" s="229">
        <v>1763.81</v>
      </c>
      <c r="G85" s="63"/>
      <c r="H85" s="63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1:21" ht="20.399999999999999" x14ac:dyDescent="0.2">
      <c r="A86" s="10">
        <v>8</v>
      </c>
      <c r="B86" s="330"/>
      <c r="C86" s="125">
        <v>2.0299999999999994</v>
      </c>
      <c r="D86" s="49" t="s">
        <v>445</v>
      </c>
      <c r="E86" s="121" t="s">
        <v>14</v>
      </c>
      <c r="F86" s="229">
        <v>8231.11</v>
      </c>
      <c r="G86" s="63"/>
      <c r="H86" s="63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 x14ac:dyDescent="0.2">
      <c r="A87" s="10">
        <v>9</v>
      </c>
      <c r="B87" s="330"/>
      <c r="C87" s="125">
        <v>2.0399999999999991</v>
      </c>
      <c r="D87" s="51" t="s">
        <v>446</v>
      </c>
      <c r="E87" s="121" t="s">
        <v>14</v>
      </c>
      <c r="F87" s="229">
        <v>1763.81</v>
      </c>
      <c r="G87" s="63"/>
      <c r="H87" s="63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1:21" x14ac:dyDescent="0.2">
      <c r="A88" s="10">
        <v>10</v>
      </c>
      <c r="B88" s="330"/>
      <c r="C88" s="125">
        <v>2.0499999999999989</v>
      </c>
      <c r="D88" s="51" t="s">
        <v>447</v>
      </c>
      <c r="E88" s="121" t="s">
        <v>15</v>
      </c>
      <c r="F88" s="229">
        <v>1115.77</v>
      </c>
      <c r="G88" s="63"/>
      <c r="H88" s="63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1:21" x14ac:dyDescent="0.2">
      <c r="A89" s="10">
        <v>11</v>
      </c>
      <c r="B89" s="330"/>
      <c r="C89" s="125">
        <v>2.0599999999999987</v>
      </c>
      <c r="D89" s="51" t="s">
        <v>448</v>
      </c>
      <c r="E89" s="121" t="s">
        <v>15</v>
      </c>
      <c r="F89" s="229">
        <v>711.18000000000006</v>
      </c>
      <c r="G89" s="63"/>
      <c r="H89" s="63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21" x14ac:dyDescent="0.2">
      <c r="A90" s="10">
        <v>12</v>
      </c>
      <c r="B90" s="330"/>
      <c r="C90" s="125">
        <v>2.0699999999999985</v>
      </c>
      <c r="D90" s="51" t="s">
        <v>449</v>
      </c>
      <c r="E90" s="121" t="s">
        <v>15</v>
      </c>
      <c r="F90" s="229">
        <v>329.56</v>
      </c>
      <c r="G90" s="63"/>
      <c r="H90" s="63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21" ht="20.399999999999999" x14ac:dyDescent="0.2">
      <c r="A91" s="10">
        <v>14</v>
      </c>
      <c r="B91" s="330"/>
      <c r="C91" s="125">
        <v>2.0799999999999983</v>
      </c>
      <c r="D91" s="49" t="s">
        <v>450</v>
      </c>
      <c r="E91" s="121" t="s">
        <v>14</v>
      </c>
      <c r="F91" s="229">
        <v>549.9799999999999</v>
      </c>
      <c r="G91" s="63"/>
      <c r="H91" s="63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21" ht="20.399999999999999" x14ac:dyDescent="0.2">
      <c r="A92" s="10">
        <v>15</v>
      </c>
      <c r="B92" s="330"/>
      <c r="C92" s="125">
        <v>2.0899999999999981</v>
      </c>
      <c r="D92" s="51" t="s">
        <v>451</v>
      </c>
      <c r="E92" s="121" t="s">
        <v>14</v>
      </c>
      <c r="F92" s="229">
        <v>3407.82</v>
      </c>
      <c r="G92" s="63"/>
      <c r="H92" s="63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21" ht="20.399999999999999" x14ac:dyDescent="0.2">
      <c r="A93" s="10" t="s">
        <v>16</v>
      </c>
      <c r="B93" s="330"/>
      <c r="C93" s="125">
        <v>2.0999999999999979</v>
      </c>
      <c r="D93" s="49" t="s">
        <v>452</v>
      </c>
      <c r="E93" s="121" t="s">
        <v>14</v>
      </c>
      <c r="F93" s="229">
        <v>4437.5299999999979</v>
      </c>
      <c r="G93" s="63"/>
      <c r="H93" s="63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21" ht="20.399999999999999" x14ac:dyDescent="0.2">
      <c r="A94" s="10">
        <v>16</v>
      </c>
      <c r="B94" s="330"/>
      <c r="C94" s="125">
        <v>2.1199999999999974</v>
      </c>
      <c r="D94" s="49" t="s">
        <v>454</v>
      </c>
      <c r="E94" s="121" t="s">
        <v>14</v>
      </c>
      <c r="F94" s="229">
        <v>872.64</v>
      </c>
      <c r="G94" s="63"/>
      <c r="H94" s="63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21" x14ac:dyDescent="0.2">
      <c r="A95" s="10">
        <v>17</v>
      </c>
      <c r="B95" s="330"/>
      <c r="C95" s="125">
        <v>2.1299999999999972</v>
      </c>
      <c r="D95" s="49" t="s">
        <v>455</v>
      </c>
      <c r="E95" s="121" t="s">
        <v>14</v>
      </c>
      <c r="F95" s="229">
        <v>8350.92</v>
      </c>
      <c r="G95" s="63"/>
      <c r="H95" s="63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21" ht="20.399999999999999" x14ac:dyDescent="0.2">
      <c r="A96" s="10"/>
      <c r="B96" s="9"/>
      <c r="C96" s="125">
        <v>2.14</v>
      </c>
      <c r="D96" s="49" t="s">
        <v>456</v>
      </c>
      <c r="E96" s="121" t="s">
        <v>179</v>
      </c>
      <c r="F96" s="229">
        <v>872.64</v>
      </c>
      <c r="G96" s="63"/>
      <c r="H96" s="63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spans="1:21" x14ac:dyDescent="0.2">
      <c r="A97" s="10"/>
      <c r="B97" s="11"/>
      <c r="C97" s="130"/>
      <c r="D97" s="239" t="s">
        <v>12</v>
      </c>
      <c r="E97" s="121"/>
      <c r="F97" s="250" t="s">
        <v>11</v>
      </c>
      <c r="G97" s="240" t="s">
        <v>42</v>
      </c>
      <c r="H97" s="241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1:21" x14ac:dyDescent="0.2">
      <c r="A98" s="10"/>
      <c r="B98" s="333">
        <v>3</v>
      </c>
      <c r="C98" s="208">
        <v>3</v>
      </c>
      <c r="D98" s="236" t="s">
        <v>17</v>
      </c>
      <c r="E98" s="237"/>
      <c r="F98" s="238"/>
      <c r="G98" s="238"/>
      <c r="H98" s="238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spans="1:21" ht="20.399999999999999" x14ac:dyDescent="0.2">
      <c r="A99" s="10">
        <v>6</v>
      </c>
      <c r="B99" s="330"/>
      <c r="C99" s="125">
        <v>2.0099999999999998</v>
      </c>
      <c r="D99" s="51" t="s">
        <v>444</v>
      </c>
      <c r="E99" s="121" t="s">
        <v>14</v>
      </c>
      <c r="F99" s="229">
        <v>75.88</v>
      </c>
      <c r="G99" s="63"/>
      <c r="H99" s="63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</row>
    <row r="100" spans="1:21" ht="20.399999999999999" x14ac:dyDescent="0.2">
      <c r="A100" s="10">
        <v>8</v>
      </c>
      <c r="B100" s="330"/>
      <c r="C100" s="125">
        <v>2.0299999999999998</v>
      </c>
      <c r="D100" s="51" t="s">
        <v>445</v>
      </c>
      <c r="E100" s="121" t="s">
        <v>14</v>
      </c>
      <c r="F100" s="229">
        <v>92.74</v>
      </c>
      <c r="G100" s="63"/>
      <c r="H100" s="63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</row>
    <row r="101" spans="1:21" ht="30.6" customHeight="1" x14ac:dyDescent="0.2">
      <c r="A101" s="10">
        <v>15</v>
      </c>
      <c r="B101" s="330"/>
      <c r="C101" s="125">
        <v>2.09</v>
      </c>
      <c r="D101" s="51" t="s">
        <v>451</v>
      </c>
      <c r="E101" s="121" t="s">
        <v>14</v>
      </c>
      <c r="F101" s="229">
        <v>96.9</v>
      </c>
      <c r="G101" s="63"/>
      <c r="H101" s="63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</row>
    <row r="102" spans="1:21" x14ac:dyDescent="0.2">
      <c r="A102" s="10">
        <v>17</v>
      </c>
      <c r="B102" s="330"/>
      <c r="C102" s="125">
        <v>2.13</v>
      </c>
      <c r="D102" s="49" t="s">
        <v>455</v>
      </c>
      <c r="E102" s="121" t="s">
        <v>14</v>
      </c>
      <c r="F102" s="229">
        <v>71.72</v>
      </c>
      <c r="G102" s="63"/>
      <c r="H102" s="63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</row>
    <row r="103" spans="1:21" ht="20.399999999999999" x14ac:dyDescent="0.2">
      <c r="A103" s="13">
        <v>19</v>
      </c>
      <c r="B103" s="330"/>
      <c r="C103" s="125">
        <v>3.0599999999999987</v>
      </c>
      <c r="D103" s="51" t="s">
        <v>457</v>
      </c>
      <c r="E103" s="121" t="s">
        <v>18</v>
      </c>
      <c r="F103" s="229">
        <v>15</v>
      </c>
      <c r="G103" s="63"/>
      <c r="H103" s="63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</row>
    <row r="104" spans="1:21" ht="20.399999999999999" x14ac:dyDescent="0.2">
      <c r="A104" s="13">
        <v>19.2</v>
      </c>
      <c r="B104" s="330"/>
      <c r="C104" s="125">
        <v>3.0799999999999983</v>
      </c>
      <c r="D104" s="51" t="s">
        <v>487</v>
      </c>
      <c r="E104" s="121" t="s">
        <v>18</v>
      </c>
      <c r="F104" s="229">
        <v>2</v>
      </c>
      <c r="G104" s="63"/>
      <c r="H104" s="63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</row>
    <row r="105" spans="1:21" ht="20.399999999999999" x14ac:dyDescent="0.2">
      <c r="A105" s="13">
        <v>19.3</v>
      </c>
      <c r="B105" s="330"/>
      <c r="C105" s="125">
        <v>3.0899999999999981</v>
      </c>
      <c r="D105" s="51" t="s">
        <v>488</v>
      </c>
      <c r="E105" s="121" t="s">
        <v>18</v>
      </c>
      <c r="F105" s="229">
        <v>3</v>
      </c>
      <c r="G105" s="63"/>
      <c r="H105" s="63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</row>
    <row r="106" spans="1:21" ht="20.399999999999999" x14ac:dyDescent="0.2">
      <c r="A106" s="13">
        <v>19.399999999999999</v>
      </c>
      <c r="B106" s="330"/>
      <c r="C106" s="125">
        <v>3.0999999999999979</v>
      </c>
      <c r="D106" s="51" t="s">
        <v>489</v>
      </c>
      <c r="E106" s="121" t="s">
        <v>18</v>
      </c>
      <c r="F106" s="229">
        <v>1</v>
      </c>
      <c r="G106" s="63"/>
      <c r="H106" s="63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</row>
    <row r="107" spans="1:21" ht="20.399999999999999" x14ac:dyDescent="0.2">
      <c r="A107" s="13">
        <v>19.5</v>
      </c>
      <c r="B107" s="330"/>
      <c r="C107" s="125">
        <v>3.1099999999999977</v>
      </c>
      <c r="D107" s="51" t="s">
        <v>490</v>
      </c>
      <c r="E107" s="121" t="s">
        <v>18</v>
      </c>
      <c r="F107" s="229">
        <v>8</v>
      </c>
      <c r="G107" s="63"/>
      <c r="H107" s="63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8" spans="1:21" x14ac:dyDescent="0.2">
      <c r="A108" s="13">
        <v>20</v>
      </c>
      <c r="B108" s="330"/>
      <c r="C108" s="125">
        <v>3.1199999999999974</v>
      </c>
      <c r="D108" s="51" t="s">
        <v>459</v>
      </c>
      <c r="E108" s="121" t="s">
        <v>10</v>
      </c>
      <c r="F108" s="229">
        <v>35.69</v>
      </c>
      <c r="G108" s="63"/>
      <c r="H108" s="63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</row>
    <row r="109" spans="1:21" x14ac:dyDescent="0.2">
      <c r="A109" s="13">
        <v>21</v>
      </c>
      <c r="B109" s="330"/>
      <c r="C109" s="125">
        <v>3.1299999999999972</v>
      </c>
      <c r="D109" s="51" t="s">
        <v>460</v>
      </c>
      <c r="E109" s="121" t="s">
        <v>18</v>
      </c>
      <c r="F109" s="229">
        <v>118.97</v>
      </c>
      <c r="G109" s="63"/>
      <c r="H109" s="63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</row>
    <row r="110" spans="1:21" ht="20.399999999999999" x14ac:dyDescent="0.2">
      <c r="A110" s="13">
        <v>22</v>
      </c>
      <c r="B110" s="330"/>
      <c r="C110" s="125">
        <v>3.19</v>
      </c>
      <c r="D110" s="51" t="s">
        <v>462</v>
      </c>
      <c r="E110" s="121" t="s">
        <v>18</v>
      </c>
      <c r="F110" s="229">
        <v>15</v>
      </c>
      <c r="G110" s="63"/>
      <c r="H110" s="63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</row>
    <row r="111" spans="1:21" ht="20.399999999999999" x14ac:dyDescent="0.2">
      <c r="A111" s="13"/>
      <c r="B111" s="330"/>
      <c r="C111" s="125">
        <v>4.4000000000000004</v>
      </c>
      <c r="D111" s="51" t="s">
        <v>491</v>
      </c>
      <c r="E111" s="121" t="s">
        <v>10</v>
      </c>
      <c r="F111" s="229">
        <v>60</v>
      </c>
      <c r="G111" s="63"/>
      <c r="H111" s="63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</row>
    <row r="112" spans="1:21" ht="20.399999999999999" x14ac:dyDescent="0.2">
      <c r="A112" s="13"/>
      <c r="B112" s="330"/>
      <c r="C112" s="125">
        <v>4.41</v>
      </c>
      <c r="D112" s="51" t="s">
        <v>492</v>
      </c>
      <c r="E112" s="121" t="s">
        <v>10</v>
      </c>
      <c r="F112" s="229">
        <v>60</v>
      </c>
      <c r="G112" s="63"/>
      <c r="H112" s="63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</row>
    <row r="113" spans="1:21" x14ac:dyDescent="0.2">
      <c r="A113" s="13"/>
      <c r="B113" s="11"/>
      <c r="C113" s="130"/>
      <c r="D113" s="239" t="s">
        <v>12</v>
      </c>
      <c r="E113" s="121"/>
      <c r="F113" s="250" t="s">
        <v>11</v>
      </c>
      <c r="G113" s="240" t="s">
        <v>42</v>
      </c>
      <c r="H113" s="241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</row>
    <row r="114" spans="1:21" x14ac:dyDescent="0.2">
      <c r="A114" s="10"/>
      <c r="B114" s="333">
        <v>4</v>
      </c>
      <c r="C114" s="110">
        <v>4</v>
      </c>
      <c r="D114" s="242" t="s">
        <v>19</v>
      </c>
      <c r="E114" s="243"/>
      <c r="F114" s="251"/>
      <c r="G114" s="244"/>
      <c r="H114" s="244" t="s">
        <v>12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</row>
    <row r="115" spans="1:21" x14ac:dyDescent="0.2">
      <c r="A115" s="10">
        <v>122</v>
      </c>
      <c r="B115" s="330"/>
      <c r="C115" s="125">
        <v>4.4800000000000004</v>
      </c>
      <c r="D115" s="51" t="s">
        <v>493</v>
      </c>
      <c r="E115" s="121" t="s">
        <v>10</v>
      </c>
      <c r="F115" s="229">
        <v>380.71999999999997</v>
      </c>
      <c r="G115" s="63"/>
      <c r="H115" s="63"/>
      <c r="I115" s="4"/>
      <c r="J115" s="4"/>
      <c r="K115" s="4"/>
      <c r="L115" s="16"/>
      <c r="M115" s="4"/>
      <c r="N115" s="4"/>
      <c r="O115" s="4"/>
      <c r="P115" s="4"/>
      <c r="Q115" s="4"/>
      <c r="R115" s="4"/>
      <c r="S115" s="4"/>
      <c r="T115" s="4"/>
      <c r="U115" s="4"/>
    </row>
    <row r="116" spans="1:21" x14ac:dyDescent="0.2">
      <c r="A116" s="10">
        <v>204</v>
      </c>
      <c r="B116" s="330"/>
      <c r="C116" s="125">
        <v>4.49</v>
      </c>
      <c r="D116" s="51" t="s">
        <v>494</v>
      </c>
      <c r="E116" s="121" t="s">
        <v>10</v>
      </c>
      <c r="F116" s="229">
        <v>380.71999999999997</v>
      </c>
      <c r="G116" s="63"/>
      <c r="H116" s="63"/>
      <c r="I116" s="4"/>
      <c r="J116" s="4"/>
      <c r="K116" s="4"/>
      <c r="L116" s="16"/>
      <c r="M116" s="4"/>
      <c r="N116" s="4"/>
      <c r="O116" s="4"/>
      <c r="P116" s="4"/>
      <c r="Q116" s="4"/>
      <c r="R116" s="4"/>
      <c r="S116" s="4"/>
      <c r="T116" s="4"/>
      <c r="U116" s="4"/>
    </row>
    <row r="117" spans="1:21" x14ac:dyDescent="0.2">
      <c r="A117" s="10">
        <v>123</v>
      </c>
      <c r="B117" s="330"/>
      <c r="C117" s="125">
        <v>4.5</v>
      </c>
      <c r="D117" s="51" t="s">
        <v>495</v>
      </c>
      <c r="E117" s="121" t="s">
        <v>10</v>
      </c>
      <c r="F117" s="229">
        <v>165.63000000000002</v>
      </c>
      <c r="G117" s="63"/>
      <c r="H117" s="63"/>
      <c r="I117" s="4"/>
      <c r="J117" s="4"/>
      <c r="K117" s="4"/>
      <c r="L117" s="16"/>
      <c r="M117" s="4"/>
      <c r="N117" s="4"/>
      <c r="O117" s="4"/>
      <c r="P117" s="4"/>
      <c r="Q117" s="4"/>
      <c r="R117" s="4"/>
      <c r="S117" s="4"/>
      <c r="T117" s="4"/>
      <c r="U117" s="4"/>
    </row>
    <row r="118" spans="1:21" x14ac:dyDescent="0.2">
      <c r="A118" s="10">
        <v>205</v>
      </c>
      <c r="B118" s="330"/>
      <c r="C118" s="125">
        <v>4.51</v>
      </c>
      <c r="D118" s="51" t="s">
        <v>496</v>
      </c>
      <c r="E118" s="121" t="s">
        <v>10</v>
      </c>
      <c r="F118" s="229">
        <v>165.63000000000002</v>
      </c>
      <c r="G118" s="63"/>
      <c r="H118" s="63"/>
      <c r="I118" s="4"/>
      <c r="J118" s="4"/>
      <c r="K118" s="4"/>
      <c r="L118" s="16"/>
      <c r="M118" s="4"/>
      <c r="N118" s="4"/>
      <c r="O118" s="4"/>
      <c r="P118" s="4"/>
      <c r="Q118" s="4"/>
      <c r="R118" s="4"/>
      <c r="S118" s="4"/>
      <c r="T118" s="4"/>
      <c r="U118" s="4"/>
    </row>
    <row r="119" spans="1:21" x14ac:dyDescent="0.2">
      <c r="A119" s="10"/>
      <c r="B119" s="330"/>
      <c r="C119" s="125">
        <v>4.5199999999999996</v>
      </c>
      <c r="D119" s="51" t="s">
        <v>497</v>
      </c>
      <c r="E119" s="121" t="s">
        <v>10</v>
      </c>
      <c r="F119" s="229">
        <v>308.74</v>
      </c>
      <c r="G119" s="63"/>
      <c r="H119" s="63"/>
      <c r="I119" s="4"/>
      <c r="J119" s="4"/>
      <c r="K119" s="4"/>
      <c r="L119" s="16"/>
      <c r="M119" s="4"/>
      <c r="N119" s="4"/>
      <c r="O119" s="4"/>
      <c r="P119" s="4"/>
      <c r="Q119" s="4"/>
      <c r="R119" s="4"/>
      <c r="S119" s="4"/>
      <c r="T119" s="4"/>
      <c r="U119" s="4"/>
    </row>
    <row r="120" spans="1:21" x14ac:dyDescent="0.2">
      <c r="A120" s="10"/>
      <c r="B120" s="330"/>
      <c r="C120" s="125">
        <v>4.53</v>
      </c>
      <c r="D120" s="51" t="s">
        <v>498</v>
      </c>
      <c r="E120" s="121" t="s">
        <v>10</v>
      </c>
      <c r="F120" s="229">
        <v>308.74</v>
      </c>
      <c r="G120" s="63"/>
      <c r="H120" s="63"/>
      <c r="I120" s="4"/>
      <c r="J120" s="4"/>
      <c r="K120" s="4"/>
      <c r="L120" s="16"/>
      <c r="M120" s="4"/>
      <c r="N120" s="4"/>
      <c r="O120" s="4"/>
      <c r="P120" s="4"/>
      <c r="Q120" s="4"/>
      <c r="R120" s="4"/>
      <c r="S120" s="4"/>
      <c r="T120" s="4"/>
      <c r="U120" s="4"/>
    </row>
    <row r="121" spans="1:21" x14ac:dyDescent="0.2">
      <c r="A121" s="10"/>
      <c r="B121" s="9"/>
      <c r="C121" s="125">
        <v>4.5799999999999903</v>
      </c>
      <c r="D121" s="51" t="s">
        <v>499</v>
      </c>
      <c r="E121" s="121" t="s">
        <v>10</v>
      </c>
      <c r="F121" s="229">
        <v>118.3</v>
      </c>
      <c r="G121" s="63"/>
      <c r="H121" s="63"/>
      <c r="I121" s="4"/>
      <c r="J121" s="4"/>
      <c r="K121" s="4"/>
      <c r="L121" s="16"/>
      <c r="M121" s="4"/>
      <c r="N121" s="4"/>
      <c r="O121" s="4"/>
      <c r="P121" s="4"/>
      <c r="Q121" s="4"/>
      <c r="R121" s="4"/>
      <c r="S121" s="4"/>
      <c r="T121" s="4"/>
      <c r="U121" s="4"/>
    </row>
    <row r="122" spans="1:21" x14ac:dyDescent="0.2">
      <c r="A122" s="10"/>
      <c r="B122" s="9"/>
      <c r="C122" s="125">
        <v>4.5899999999999901</v>
      </c>
      <c r="D122" s="51" t="s">
        <v>500</v>
      </c>
      <c r="E122" s="121" t="s">
        <v>10</v>
      </c>
      <c r="F122" s="229">
        <v>118.3</v>
      </c>
      <c r="G122" s="63"/>
      <c r="H122" s="63"/>
      <c r="I122" s="4"/>
      <c r="J122" s="4"/>
      <c r="K122" s="4"/>
      <c r="L122" s="16"/>
      <c r="M122" s="4"/>
      <c r="N122" s="4"/>
      <c r="O122" s="4"/>
      <c r="P122" s="4"/>
      <c r="Q122" s="4"/>
      <c r="R122" s="4"/>
      <c r="S122" s="4"/>
      <c r="T122" s="4"/>
      <c r="U122" s="4"/>
    </row>
    <row r="123" spans="1:21" x14ac:dyDescent="0.2">
      <c r="A123" s="10"/>
      <c r="B123" s="9"/>
      <c r="C123" s="125">
        <v>4.62</v>
      </c>
      <c r="D123" s="51" t="s">
        <v>501</v>
      </c>
      <c r="E123" s="121" t="s">
        <v>10</v>
      </c>
      <c r="F123" s="229">
        <v>116.03999999999999</v>
      </c>
      <c r="G123" s="63"/>
      <c r="H123" s="63"/>
      <c r="I123" s="4"/>
      <c r="J123" s="4"/>
      <c r="K123" s="4"/>
      <c r="L123" s="16"/>
      <c r="M123" s="4"/>
      <c r="N123" s="4"/>
      <c r="O123" s="4"/>
      <c r="P123" s="4"/>
      <c r="Q123" s="4"/>
      <c r="R123" s="4"/>
      <c r="S123" s="4"/>
      <c r="T123" s="4"/>
      <c r="U123" s="4"/>
    </row>
    <row r="124" spans="1:21" x14ac:dyDescent="0.2">
      <c r="A124" s="10"/>
      <c r="B124" s="9"/>
      <c r="C124" s="125">
        <v>4.63</v>
      </c>
      <c r="D124" s="51" t="s">
        <v>502</v>
      </c>
      <c r="E124" s="121" t="s">
        <v>10</v>
      </c>
      <c r="F124" s="229">
        <v>116.03999999999999</v>
      </c>
      <c r="G124" s="63"/>
      <c r="H124" s="63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</row>
    <row r="125" spans="1:21" x14ac:dyDescent="0.2">
      <c r="A125" s="10"/>
      <c r="B125" s="9"/>
      <c r="C125" s="125">
        <v>4.68</v>
      </c>
      <c r="D125" s="51" t="s">
        <v>503</v>
      </c>
      <c r="E125" s="121" t="s">
        <v>10</v>
      </c>
      <c r="F125" s="229">
        <v>81.93</v>
      </c>
      <c r="G125" s="63"/>
      <c r="H125" s="63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</row>
    <row r="126" spans="1:21" x14ac:dyDescent="0.2">
      <c r="A126" s="10"/>
      <c r="B126" s="9"/>
      <c r="C126" s="125">
        <v>4.6900000000000004</v>
      </c>
      <c r="D126" s="51" t="s">
        <v>504</v>
      </c>
      <c r="E126" s="121" t="s">
        <v>10</v>
      </c>
      <c r="F126" s="229">
        <v>81.93</v>
      </c>
      <c r="G126" s="63"/>
      <c r="H126" s="63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</row>
    <row r="127" spans="1:21" x14ac:dyDescent="0.2">
      <c r="A127" s="10"/>
      <c r="B127" s="9"/>
      <c r="C127" s="125">
        <v>4.7</v>
      </c>
      <c r="D127" s="51" t="s">
        <v>505</v>
      </c>
      <c r="E127" s="121" t="s">
        <v>10</v>
      </c>
      <c r="F127" s="229">
        <v>457.06999999999994</v>
      </c>
      <c r="G127" s="63"/>
      <c r="H127" s="63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</row>
    <row r="128" spans="1:21" x14ac:dyDescent="0.2">
      <c r="A128" s="10"/>
      <c r="B128" s="9"/>
      <c r="C128" s="125">
        <v>4.71</v>
      </c>
      <c r="D128" s="51" t="s">
        <v>506</v>
      </c>
      <c r="E128" s="121" t="s">
        <v>10</v>
      </c>
      <c r="F128" s="229">
        <v>457.06999999999994</v>
      </c>
      <c r="G128" s="63"/>
      <c r="H128" s="63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</row>
    <row r="129" spans="1:21" x14ac:dyDescent="0.2">
      <c r="A129" s="10"/>
      <c r="B129" s="9"/>
      <c r="C129" s="125">
        <v>4.7300000000000004</v>
      </c>
      <c r="D129" s="51" t="s">
        <v>507</v>
      </c>
      <c r="E129" s="121" t="s">
        <v>10</v>
      </c>
      <c r="F129" s="229">
        <v>104.51</v>
      </c>
      <c r="G129" s="63"/>
      <c r="H129" s="63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</row>
    <row r="130" spans="1:21" x14ac:dyDescent="0.2">
      <c r="A130" s="10"/>
      <c r="B130" s="9"/>
      <c r="C130" s="125">
        <v>4.72</v>
      </c>
      <c r="D130" s="51" t="s">
        <v>508</v>
      </c>
      <c r="E130" s="121" t="s">
        <v>10</v>
      </c>
      <c r="F130" s="229">
        <v>104.51</v>
      </c>
      <c r="G130" s="63"/>
      <c r="H130" s="63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</row>
    <row r="131" spans="1:21" x14ac:dyDescent="0.2">
      <c r="A131" s="10"/>
      <c r="B131" s="9"/>
      <c r="C131" s="125">
        <v>4.7399999999999904</v>
      </c>
      <c r="D131" s="51" t="s">
        <v>509</v>
      </c>
      <c r="E131" s="121" t="s">
        <v>10</v>
      </c>
      <c r="F131" s="229">
        <v>423.57000000000005</v>
      </c>
      <c r="G131" s="63"/>
      <c r="H131" s="63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</row>
    <row r="132" spans="1:21" x14ac:dyDescent="0.2">
      <c r="A132" s="10"/>
      <c r="B132" s="9"/>
      <c r="C132" s="125">
        <v>4.7499999999999902</v>
      </c>
      <c r="D132" s="51" t="s">
        <v>510</v>
      </c>
      <c r="E132" s="121" t="s">
        <v>10</v>
      </c>
      <c r="F132" s="229">
        <v>423.57000000000005</v>
      </c>
      <c r="G132" s="63"/>
      <c r="H132" s="63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</row>
    <row r="133" spans="1:21" x14ac:dyDescent="0.2">
      <c r="A133" s="10"/>
      <c r="B133" s="11"/>
      <c r="C133" s="245"/>
      <c r="D133" s="239" t="s">
        <v>12</v>
      </c>
      <c r="E133" s="121"/>
      <c r="F133" s="250" t="s">
        <v>11</v>
      </c>
      <c r="G133" s="240" t="s">
        <v>42</v>
      </c>
      <c r="H133" s="6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</row>
    <row r="134" spans="1:21" x14ac:dyDescent="0.2">
      <c r="A134" s="10"/>
      <c r="B134" s="333">
        <v>5</v>
      </c>
      <c r="C134" s="110">
        <v>5</v>
      </c>
      <c r="D134" s="242" t="s">
        <v>23</v>
      </c>
      <c r="E134" s="243"/>
      <c r="F134" s="114"/>
      <c r="G134" s="244" t="s">
        <v>12</v>
      </c>
      <c r="H134" s="244" t="s">
        <v>12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</row>
    <row r="135" spans="1:21" x14ac:dyDescent="0.2">
      <c r="A135" s="10"/>
      <c r="B135" s="330"/>
      <c r="C135" s="125">
        <v>5.01</v>
      </c>
      <c r="D135" s="51" t="s">
        <v>469</v>
      </c>
      <c r="E135" s="121" t="s">
        <v>24</v>
      </c>
      <c r="F135" s="229">
        <v>4313.0225995966493</v>
      </c>
      <c r="G135" s="63"/>
      <c r="H135" s="63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</row>
    <row r="136" spans="1:21" x14ac:dyDescent="0.2">
      <c r="A136" s="10"/>
      <c r="B136" s="330"/>
      <c r="C136" s="125">
        <v>5.0199999999999996</v>
      </c>
      <c r="D136" s="51" t="s">
        <v>470</v>
      </c>
      <c r="E136" s="121" t="s">
        <v>15</v>
      </c>
      <c r="F136" s="229">
        <v>1791.88</v>
      </c>
      <c r="G136" s="63"/>
      <c r="H136" s="63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</row>
    <row r="137" spans="1:21" x14ac:dyDescent="0.2">
      <c r="A137" s="10"/>
      <c r="B137" s="330"/>
      <c r="C137" s="125">
        <v>5.0299999999999994</v>
      </c>
      <c r="D137" s="51" t="s">
        <v>471</v>
      </c>
      <c r="E137" s="121" t="s">
        <v>15</v>
      </c>
      <c r="F137" s="229">
        <v>1791.88</v>
      </c>
      <c r="G137" s="63"/>
      <c r="H137" s="63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</row>
    <row r="138" spans="1:21" x14ac:dyDescent="0.2">
      <c r="A138" s="10"/>
      <c r="B138" s="330"/>
      <c r="C138" s="125">
        <v>5.0399999999999991</v>
      </c>
      <c r="D138" s="51" t="s">
        <v>472</v>
      </c>
      <c r="E138" s="121" t="s">
        <v>14</v>
      </c>
      <c r="F138" s="229">
        <v>268.77999999999997</v>
      </c>
      <c r="G138" s="63"/>
      <c r="H138" s="63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</row>
    <row r="139" spans="1:21" x14ac:dyDescent="0.2">
      <c r="A139" s="10">
        <v>34</v>
      </c>
      <c r="B139" s="330"/>
      <c r="C139" s="125">
        <v>5.0499999999999989</v>
      </c>
      <c r="D139" s="51" t="s">
        <v>473</v>
      </c>
      <c r="E139" s="121" t="s">
        <v>10</v>
      </c>
      <c r="F139" s="229">
        <v>4313.0225995966493</v>
      </c>
      <c r="G139" s="63"/>
      <c r="H139" s="63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</row>
    <row r="140" spans="1:21" x14ac:dyDescent="0.2">
      <c r="A140" s="10">
        <v>35</v>
      </c>
      <c r="B140" s="330"/>
      <c r="C140" s="125">
        <v>5.0599999999999987</v>
      </c>
      <c r="D140" s="51" t="s">
        <v>474</v>
      </c>
      <c r="E140" s="121" t="s">
        <v>15</v>
      </c>
      <c r="F140" s="229">
        <v>2450.17</v>
      </c>
      <c r="G140" s="63"/>
      <c r="H140" s="63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</row>
    <row r="141" spans="1:21" ht="30.6" x14ac:dyDescent="0.2">
      <c r="A141" s="10">
        <v>36</v>
      </c>
      <c r="B141" s="330"/>
      <c r="C141" s="125">
        <v>5.0699999999999985</v>
      </c>
      <c r="D141" s="51" t="s">
        <v>475</v>
      </c>
      <c r="E141" s="121" t="s">
        <v>15</v>
      </c>
      <c r="F141" s="229">
        <v>2450.17</v>
      </c>
      <c r="G141" s="63"/>
      <c r="H141" s="63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</row>
    <row r="142" spans="1:21" x14ac:dyDescent="0.2">
      <c r="A142" s="10"/>
      <c r="B142" s="8"/>
      <c r="C142" s="125">
        <v>2.13</v>
      </c>
      <c r="D142" s="49" t="s">
        <v>455</v>
      </c>
      <c r="E142" s="121" t="s">
        <v>14</v>
      </c>
      <c r="F142" s="229">
        <v>669.22200000000009</v>
      </c>
      <c r="G142" s="63"/>
      <c r="H142" s="63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</row>
    <row r="143" spans="1:21" x14ac:dyDescent="0.2">
      <c r="A143" s="10"/>
      <c r="B143" s="8"/>
      <c r="C143" s="125"/>
      <c r="D143" s="49"/>
      <c r="E143" s="121"/>
      <c r="F143" s="229"/>
      <c r="G143" s="189"/>
      <c r="H143" s="63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4" spans="1:21" x14ac:dyDescent="0.2">
      <c r="A144" s="10"/>
      <c r="B144" s="11"/>
      <c r="C144" s="245"/>
      <c r="D144" s="239"/>
      <c r="E144" s="121"/>
      <c r="F144" s="250" t="s">
        <v>11</v>
      </c>
      <c r="G144" s="240" t="s">
        <v>42</v>
      </c>
      <c r="H144" s="241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</row>
    <row r="145" spans="1:21" x14ac:dyDescent="0.2">
      <c r="A145" s="10"/>
      <c r="B145" s="11"/>
      <c r="C145" s="110">
        <v>6</v>
      </c>
      <c r="D145" s="242" t="s">
        <v>30</v>
      </c>
      <c r="E145" s="243"/>
      <c r="F145" s="114"/>
      <c r="G145" s="244" t="s">
        <v>12</v>
      </c>
      <c r="H145" s="244" t="s">
        <v>12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</row>
    <row r="146" spans="1:21" x14ac:dyDescent="0.2">
      <c r="A146" s="10"/>
      <c r="B146" s="11"/>
      <c r="C146" s="130">
        <v>1.01</v>
      </c>
      <c r="D146" s="51" t="s">
        <v>400</v>
      </c>
      <c r="E146" s="121" t="s">
        <v>10</v>
      </c>
      <c r="F146" s="229">
        <v>484</v>
      </c>
      <c r="G146" s="63"/>
      <c r="H146" s="63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</row>
    <row r="147" spans="1:21" ht="20.399999999999999" x14ac:dyDescent="0.2">
      <c r="A147" s="10"/>
      <c r="B147" s="11"/>
      <c r="C147" s="125">
        <v>2.0099999999999998</v>
      </c>
      <c r="D147" s="51" t="s">
        <v>444</v>
      </c>
      <c r="E147" s="121" t="s">
        <v>14</v>
      </c>
      <c r="F147" s="229">
        <v>211.8</v>
      </c>
      <c r="G147" s="63"/>
      <c r="H147" s="63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</row>
    <row r="148" spans="1:21" ht="20.399999999999999" x14ac:dyDescent="0.2">
      <c r="A148" s="10"/>
      <c r="B148" s="11"/>
      <c r="C148" s="125">
        <v>2.0299999999999994</v>
      </c>
      <c r="D148" s="51" t="s">
        <v>445</v>
      </c>
      <c r="E148" s="121" t="s">
        <v>14</v>
      </c>
      <c r="F148" s="229">
        <v>393.35</v>
      </c>
      <c r="G148" s="63"/>
      <c r="H148" s="63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</row>
    <row r="149" spans="1:21" ht="20.399999999999999" x14ac:dyDescent="0.2">
      <c r="A149" s="17"/>
      <c r="B149" s="18"/>
      <c r="C149" s="252">
        <v>2.0799999999999983</v>
      </c>
      <c r="D149" s="51" t="s">
        <v>450</v>
      </c>
      <c r="E149" s="46" t="s">
        <v>14</v>
      </c>
      <c r="F149" s="229">
        <v>34.58</v>
      </c>
      <c r="G149" s="63"/>
      <c r="H149" s="63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</row>
    <row r="150" spans="1:21" ht="20.399999999999999" x14ac:dyDescent="0.2">
      <c r="A150" s="17"/>
      <c r="B150" s="18"/>
      <c r="C150" s="252">
        <v>2.0899999999999981</v>
      </c>
      <c r="D150" s="51" t="s">
        <v>451</v>
      </c>
      <c r="E150" s="46" t="s">
        <v>14</v>
      </c>
      <c r="F150" s="106">
        <v>96.52</v>
      </c>
      <c r="G150" s="63"/>
      <c r="H150" s="63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</row>
    <row r="151" spans="1:21" ht="20.399999999999999" x14ac:dyDescent="0.2">
      <c r="A151" s="17"/>
      <c r="B151" s="18"/>
      <c r="C151" s="252">
        <v>2.0999999999999979</v>
      </c>
      <c r="D151" s="51" t="s">
        <v>452</v>
      </c>
      <c r="E151" s="46" t="s">
        <v>14</v>
      </c>
      <c r="F151" s="229">
        <v>278.76</v>
      </c>
      <c r="G151" s="63"/>
      <c r="H151" s="63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</row>
    <row r="152" spans="1:21" ht="20.399999999999999" x14ac:dyDescent="0.2">
      <c r="A152" s="17"/>
      <c r="B152" s="18"/>
      <c r="C152" s="252">
        <v>2.1199999999999974</v>
      </c>
      <c r="D152" s="51" t="s">
        <v>454</v>
      </c>
      <c r="E152" s="46" t="s">
        <v>14</v>
      </c>
      <c r="F152" s="229">
        <v>69.16</v>
      </c>
      <c r="G152" s="63"/>
      <c r="H152" s="63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</row>
    <row r="153" spans="1:21" x14ac:dyDescent="0.2">
      <c r="A153" s="17"/>
      <c r="B153" s="18"/>
      <c r="C153" s="252">
        <v>2.1299999999999972</v>
      </c>
      <c r="D153" s="51" t="s">
        <v>455</v>
      </c>
      <c r="E153" s="46" t="s">
        <v>14</v>
      </c>
      <c r="F153" s="106">
        <v>508.63000000000011</v>
      </c>
      <c r="G153" s="63"/>
      <c r="H153" s="63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</row>
    <row r="154" spans="1:21" ht="20.399999999999999" x14ac:dyDescent="0.2">
      <c r="A154" s="17"/>
      <c r="B154" s="18"/>
      <c r="C154" s="252">
        <v>2.14</v>
      </c>
      <c r="D154" s="51" t="s">
        <v>456</v>
      </c>
      <c r="E154" s="46" t="s">
        <v>179</v>
      </c>
      <c r="F154" s="229">
        <v>69.16</v>
      </c>
      <c r="G154" s="63"/>
      <c r="H154" s="63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</row>
    <row r="155" spans="1:21" x14ac:dyDescent="0.2">
      <c r="A155" s="10"/>
      <c r="B155" s="11"/>
      <c r="C155" s="125">
        <v>5.01</v>
      </c>
      <c r="D155" s="51" t="s">
        <v>469</v>
      </c>
      <c r="E155" s="121" t="s">
        <v>24</v>
      </c>
      <c r="F155" s="229">
        <v>532.40000000000009</v>
      </c>
      <c r="G155" s="63"/>
      <c r="H155" s="63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</row>
    <row r="156" spans="1:21" x14ac:dyDescent="0.2">
      <c r="A156" s="10"/>
      <c r="B156" s="11"/>
      <c r="C156" s="125">
        <v>5.0199999999999996</v>
      </c>
      <c r="D156" s="51" t="s">
        <v>470</v>
      </c>
      <c r="E156" s="121" t="s">
        <v>15</v>
      </c>
      <c r="F156" s="229">
        <v>190.19000000000003</v>
      </c>
      <c r="G156" s="63"/>
      <c r="H156" s="63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</row>
    <row r="157" spans="1:21" x14ac:dyDescent="0.2">
      <c r="A157" s="10"/>
      <c r="B157" s="11"/>
      <c r="C157" s="125">
        <v>5.0299999999999994</v>
      </c>
      <c r="D157" s="51" t="s">
        <v>471</v>
      </c>
      <c r="E157" s="121" t="s">
        <v>15</v>
      </c>
      <c r="F157" s="229">
        <v>190.19000000000003</v>
      </c>
      <c r="G157" s="63"/>
      <c r="H157" s="63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</row>
    <row r="158" spans="1:21" x14ac:dyDescent="0.2">
      <c r="A158" s="10"/>
      <c r="B158" s="11"/>
      <c r="C158" s="125">
        <v>5.0399999999999991</v>
      </c>
      <c r="D158" s="51" t="s">
        <v>472</v>
      </c>
      <c r="E158" s="121" t="s">
        <v>14</v>
      </c>
      <c r="F158" s="229">
        <v>28.53</v>
      </c>
      <c r="G158" s="63"/>
      <c r="H158" s="63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</row>
    <row r="159" spans="1:21" x14ac:dyDescent="0.2">
      <c r="A159" s="10"/>
      <c r="B159" s="11"/>
      <c r="C159" s="125">
        <v>5.0499999999999989</v>
      </c>
      <c r="D159" s="51" t="s">
        <v>473</v>
      </c>
      <c r="E159" s="121" t="s">
        <v>10</v>
      </c>
      <c r="F159" s="229">
        <v>435.6</v>
      </c>
      <c r="G159" s="63"/>
      <c r="H159" s="63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</row>
    <row r="160" spans="1:21" x14ac:dyDescent="0.2">
      <c r="A160" s="10"/>
      <c r="B160" s="11"/>
      <c r="C160" s="125">
        <v>5.0599999999999987</v>
      </c>
      <c r="D160" s="51" t="s">
        <v>474</v>
      </c>
      <c r="E160" s="121" t="s">
        <v>15</v>
      </c>
      <c r="F160" s="229">
        <v>155.61000000000001</v>
      </c>
      <c r="G160" s="63"/>
      <c r="H160" s="63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</row>
    <row r="161" spans="1:21" ht="30.6" x14ac:dyDescent="0.2">
      <c r="A161" s="10"/>
      <c r="B161" s="11"/>
      <c r="C161" s="125">
        <v>5.0699999999999985</v>
      </c>
      <c r="D161" s="51" t="s">
        <v>475</v>
      </c>
      <c r="E161" s="121" t="s">
        <v>15</v>
      </c>
      <c r="F161" s="229">
        <v>155.61000000000001</v>
      </c>
      <c r="G161" s="63"/>
      <c r="H161" s="63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</row>
    <row r="162" spans="1:21" x14ac:dyDescent="0.2">
      <c r="A162" s="10"/>
      <c r="B162" s="11"/>
      <c r="C162" s="125">
        <v>7.16</v>
      </c>
      <c r="D162" s="51" t="s">
        <v>476</v>
      </c>
      <c r="E162" s="121" t="s">
        <v>15</v>
      </c>
      <c r="F162" s="229">
        <v>144</v>
      </c>
      <c r="G162" s="63"/>
      <c r="H162" s="63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</row>
    <row r="163" spans="1:21" x14ac:dyDescent="0.2">
      <c r="A163" s="10"/>
      <c r="B163" s="11"/>
      <c r="C163" s="125">
        <v>7.17</v>
      </c>
      <c r="D163" s="51" t="s">
        <v>26</v>
      </c>
      <c r="E163" s="121" t="s">
        <v>15</v>
      </c>
      <c r="F163" s="229">
        <v>104.5</v>
      </c>
      <c r="G163" s="63"/>
      <c r="H163" s="63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</row>
    <row r="164" spans="1:21" x14ac:dyDescent="0.2">
      <c r="A164" s="10"/>
      <c r="B164" s="11"/>
      <c r="C164" s="125">
        <v>7.18</v>
      </c>
      <c r="D164" s="51" t="s">
        <v>27</v>
      </c>
      <c r="E164" s="121" t="s">
        <v>10</v>
      </c>
      <c r="F164" s="229">
        <v>158</v>
      </c>
      <c r="G164" s="63"/>
      <c r="H164" s="63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</row>
    <row r="165" spans="1:21" x14ac:dyDescent="0.2">
      <c r="A165" s="10"/>
      <c r="B165" s="11"/>
      <c r="C165" s="125">
        <v>6.01</v>
      </c>
      <c r="D165" s="51" t="s">
        <v>511</v>
      </c>
      <c r="E165" s="121" t="s">
        <v>24</v>
      </c>
      <c r="F165" s="229">
        <v>69</v>
      </c>
      <c r="G165" s="63"/>
      <c r="H165" s="63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</row>
    <row r="166" spans="1:21" x14ac:dyDescent="0.2">
      <c r="A166" s="10"/>
      <c r="B166" s="11"/>
      <c r="C166" s="125">
        <v>6.2</v>
      </c>
      <c r="D166" s="51" t="s">
        <v>512</v>
      </c>
      <c r="E166" s="121" t="s">
        <v>18</v>
      </c>
      <c r="F166" s="229">
        <v>10</v>
      </c>
      <c r="G166" s="63"/>
      <c r="H166" s="63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</row>
    <row r="167" spans="1:21" x14ac:dyDescent="0.2">
      <c r="A167" s="10"/>
      <c r="B167" s="11"/>
      <c r="C167" s="125">
        <v>4.4599999999999902</v>
      </c>
      <c r="D167" s="51" t="s">
        <v>513</v>
      </c>
      <c r="E167" s="121" t="s">
        <v>10</v>
      </c>
      <c r="F167" s="229">
        <v>414</v>
      </c>
      <c r="G167" s="63"/>
      <c r="H167" s="63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</row>
    <row r="168" spans="1:21" x14ac:dyDescent="0.2">
      <c r="A168" s="10"/>
      <c r="B168" s="11"/>
      <c r="C168" s="125">
        <v>4.46999999999999</v>
      </c>
      <c r="D168" s="51" t="s">
        <v>514</v>
      </c>
      <c r="E168" s="121" t="s">
        <v>10</v>
      </c>
      <c r="F168" s="229">
        <v>414</v>
      </c>
      <c r="G168" s="63"/>
      <c r="H168" s="63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</row>
    <row r="169" spans="1:21" x14ac:dyDescent="0.2">
      <c r="A169" s="10"/>
      <c r="B169" s="11"/>
      <c r="C169" s="125">
        <v>4.4999999999999893</v>
      </c>
      <c r="D169" s="51" t="s">
        <v>515</v>
      </c>
      <c r="E169" s="121" t="s">
        <v>10</v>
      </c>
      <c r="F169" s="229">
        <v>70</v>
      </c>
      <c r="G169" s="63"/>
      <c r="H169" s="63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</row>
    <row r="170" spans="1:21" x14ac:dyDescent="0.2">
      <c r="A170" s="10"/>
      <c r="B170" s="11"/>
      <c r="C170" s="125">
        <v>4.5099999999999891</v>
      </c>
      <c r="D170" s="51" t="s">
        <v>516</v>
      </c>
      <c r="E170" s="121" t="s">
        <v>10</v>
      </c>
      <c r="F170" s="229">
        <v>70</v>
      </c>
      <c r="G170" s="63"/>
      <c r="H170" s="63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</row>
    <row r="171" spans="1:21" x14ac:dyDescent="0.2">
      <c r="A171" s="10"/>
      <c r="B171" s="11"/>
      <c r="C171" s="245"/>
      <c r="D171" s="239"/>
      <c r="E171" s="121"/>
      <c r="F171" s="128" t="s">
        <v>11</v>
      </c>
      <c r="G171" s="240" t="s">
        <v>42</v>
      </c>
      <c r="H171" s="241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</row>
    <row r="172" spans="1:21" ht="24.6" customHeight="1" x14ac:dyDescent="0.2">
      <c r="A172" s="331" t="s">
        <v>31</v>
      </c>
      <c r="B172" s="332"/>
      <c r="C172" s="332"/>
      <c r="D172" s="332"/>
      <c r="E172" s="332"/>
      <c r="F172" s="332"/>
      <c r="G172" s="332"/>
      <c r="H172" s="82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</row>
    <row r="173" spans="1:21" x14ac:dyDescent="0.2">
      <c r="A173" s="10"/>
      <c r="B173" s="265"/>
      <c r="C173" s="330"/>
      <c r="D173" s="330"/>
      <c r="E173" s="330"/>
      <c r="F173" s="330"/>
      <c r="G173" s="248"/>
      <c r="H173" s="249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</row>
    <row r="174" spans="1:21" x14ac:dyDescent="0.2">
      <c r="A174" s="265" t="s">
        <v>40</v>
      </c>
      <c r="B174" s="330"/>
      <c r="C174" s="330"/>
      <c r="D174" s="330"/>
      <c r="E174" s="330"/>
      <c r="F174" s="330"/>
      <c r="G174" s="330"/>
      <c r="H174" s="248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</row>
    <row r="175" spans="1:21" x14ac:dyDescent="0.2">
      <c r="A175" s="15"/>
      <c r="B175" s="15"/>
      <c r="C175" s="129"/>
      <c r="D175" s="49"/>
      <c r="E175" s="129"/>
      <c r="F175" s="189"/>
      <c r="G175" s="189"/>
      <c r="H175" s="189"/>
    </row>
    <row r="176" spans="1:21" x14ac:dyDescent="0.2">
      <c r="A176" s="329" t="s">
        <v>33</v>
      </c>
      <c r="B176" s="330"/>
      <c r="C176" s="330"/>
      <c r="D176" s="330"/>
      <c r="E176" s="330"/>
      <c r="F176" s="330"/>
      <c r="G176" s="330"/>
      <c r="H176" s="196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</row>
    <row r="177" spans="1:21" x14ac:dyDescent="0.2">
      <c r="A177" s="329" t="s">
        <v>34</v>
      </c>
      <c r="B177" s="330"/>
      <c r="C177" s="330"/>
      <c r="D177" s="330"/>
      <c r="E177" s="330"/>
      <c r="F177" s="330"/>
      <c r="G177" s="330"/>
      <c r="H177" s="196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</row>
    <row r="178" spans="1:21" x14ac:dyDescent="0.2">
      <c r="A178" s="329" t="s">
        <v>35</v>
      </c>
      <c r="B178" s="330"/>
      <c r="C178" s="330"/>
      <c r="D178" s="330"/>
      <c r="E178" s="330"/>
      <c r="F178" s="330"/>
      <c r="G178" s="330"/>
      <c r="H178" s="196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</row>
    <row r="179" spans="1:21" x14ac:dyDescent="0.2">
      <c r="A179" s="329" t="s">
        <v>36</v>
      </c>
      <c r="B179" s="330"/>
      <c r="C179" s="330"/>
      <c r="D179" s="330"/>
      <c r="E179" s="330"/>
      <c r="F179" s="330"/>
      <c r="G179" s="330"/>
      <c r="H179" s="196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0" spans="1:21" x14ac:dyDescent="0.2">
      <c r="A180" s="265" t="s">
        <v>37</v>
      </c>
      <c r="B180" s="330"/>
      <c r="C180" s="330"/>
      <c r="D180" s="330"/>
      <c r="E180" s="330"/>
      <c r="F180" s="330"/>
      <c r="G180" s="330"/>
      <c r="H180" s="197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</row>
    <row r="181" spans="1:21" x14ac:dyDescent="0.2">
      <c r="A181" s="265" t="s">
        <v>43</v>
      </c>
      <c r="B181" s="330"/>
      <c r="C181" s="330"/>
      <c r="D181" s="330"/>
      <c r="E181" s="330"/>
      <c r="F181" s="330"/>
      <c r="G181" s="330"/>
      <c r="H181" s="197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</row>
    <row r="182" spans="1:21" x14ac:dyDescent="0.2">
      <c r="A182" s="265" t="s">
        <v>38</v>
      </c>
      <c r="B182" s="330"/>
      <c r="C182" s="330"/>
      <c r="D182" s="330"/>
      <c r="E182" s="330"/>
      <c r="F182" s="330"/>
      <c r="G182" s="330"/>
      <c r="H182" s="197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</row>
    <row r="183" spans="1:21" s="2" customFormat="1" ht="24" customHeight="1" x14ac:dyDescent="0.25">
      <c r="A183" s="340" t="s">
        <v>39</v>
      </c>
      <c r="B183" s="341"/>
      <c r="C183" s="341"/>
      <c r="D183" s="341"/>
      <c r="E183" s="341"/>
      <c r="F183" s="341"/>
      <c r="G183" s="341"/>
      <c r="H183" s="198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4.4" customHeight="1" x14ac:dyDescent="0.2">
      <c r="A184" s="19"/>
      <c r="B184" s="20"/>
      <c r="C184" s="201"/>
      <c r="E184" s="136"/>
      <c r="F184" s="201"/>
      <c r="G184" s="253"/>
      <c r="H184" s="253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</row>
    <row r="185" spans="1:21" x14ac:dyDescent="0.2">
      <c r="A185" s="19"/>
      <c r="B185" s="20"/>
      <c r="C185" s="297" t="s">
        <v>47</v>
      </c>
      <c r="D185" s="297"/>
      <c r="E185" s="297"/>
      <c r="F185" s="297"/>
      <c r="G185" s="297"/>
      <c r="H185" s="297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</row>
    <row r="186" spans="1:21" x14ac:dyDescent="0.2">
      <c r="A186" s="19"/>
      <c r="B186" s="20"/>
      <c r="C186" s="294" t="s">
        <v>48</v>
      </c>
      <c r="D186" s="294"/>
      <c r="E186" s="294"/>
      <c r="F186" s="294"/>
      <c r="G186" s="294"/>
      <c r="H186" s="133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</row>
    <row r="187" spans="1:21" x14ac:dyDescent="0.2">
      <c r="A187" s="19"/>
      <c r="B187" s="20"/>
      <c r="C187" s="294" t="s">
        <v>49</v>
      </c>
      <c r="D187" s="294"/>
      <c r="E187" s="294"/>
      <c r="F187" s="294"/>
      <c r="G187" s="294"/>
      <c r="H187" s="133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</row>
    <row r="188" spans="1:21" x14ac:dyDescent="0.2">
      <c r="A188" s="19"/>
      <c r="B188" s="20"/>
      <c r="C188" s="294" t="s">
        <v>50</v>
      </c>
      <c r="D188" s="294"/>
      <c r="E188" s="294"/>
      <c r="F188" s="294"/>
      <c r="G188" s="294"/>
      <c r="H188" s="133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</row>
    <row r="189" spans="1:21" x14ac:dyDescent="0.2">
      <c r="A189" s="19"/>
      <c r="B189" s="20"/>
      <c r="C189" s="298" t="s">
        <v>51</v>
      </c>
      <c r="D189" s="298"/>
      <c r="E189" s="298"/>
      <c r="F189" s="298"/>
      <c r="G189" s="298"/>
      <c r="H189" s="13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</row>
    <row r="190" spans="1:21" x14ac:dyDescent="0.2">
      <c r="A190" s="19"/>
      <c r="B190" s="20"/>
      <c r="C190" s="298" t="s">
        <v>52</v>
      </c>
      <c r="D190" s="298"/>
      <c r="E190" s="298"/>
      <c r="F190" s="298"/>
      <c r="G190" s="298"/>
      <c r="H190" s="200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</row>
    <row r="191" spans="1:21" x14ac:dyDescent="0.2">
      <c r="A191" s="19"/>
      <c r="B191" s="20"/>
      <c r="C191" s="201"/>
      <c r="E191" s="136"/>
      <c r="F191" s="201"/>
      <c r="G191" s="253"/>
      <c r="H191" s="253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</row>
    <row r="192" spans="1:21" x14ac:dyDescent="0.2">
      <c r="A192" s="19"/>
      <c r="B192" s="20"/>
      <c r="C192" s="201"/>
      <c r="E192" s="136"/>
      <c r="F192" s="201"/>
      <c r="G192" s="253"/>
      <c r="H192" s="253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</row>
    <row r="193" spans="1:21" customFormat="1" ht="14.4" customHeight="1" x14ac:dyDescent="0.3">
      <c r="A193" s="279" t="s">
        <v>46</v>
      </c>
      <c r="B193" s="279"/>
      <c r="C193" s="279"/>
      <c r="D193" s="279"/>
      <c r="E193" s="279"/>
      <c r="F193" s="279"/>
      <c r="G193" s="279"/>
      <c r="H193" s="279"/>
      <c r="I193" s="22"/>
      <c r="J193" s="22"/>
    </row>
    <row r="194" spans="1:21" customFormat="1" ht="33.6" customHeight="1" x14ac:dyDescent="0.3">
      <c r="A194" s="279" t="s">
        <v>44</v>
      </c>
      <c r="B194" s="279"/>
      <c r="C194" s="279"/>
      <c r="D194" s="279"/>
      <c r="E194" s="279"/>
      <c r="F194" s="279"/>
      <c r="G194" s="279"/>
      <c r="H194" s="279"/>
      <c r="I194" s="22"/>
      <c r="J194" s="22"/>
    </row>
    <row r="195" spans="1:21" customFormat="1" ht="14.4" customHeight="1" x14ac:dyDescent="0.3">
      <c r="A195" s="279" t="s">
        <v>45</v>
      </c>
      <c r="B195" s="279"/>
      <c r="C195" s="279"/>
      <c r="D195" s="279"/>
      <c r="E195" s="279"/>
      <c r="F195" s="279"/>
      <c r="G195" s="279"/>
      <c r="H195" s="279"/>
      <c r="I195" s="22"/>
      <c r="J195" s="22"/>
    </row>
    <row r="196" spans="1:21" customFormat="1" ht="14.4" customHeight="1" x14ac:dyDescent="0.3">
      <c r="A196" s="336" t="s">
        <v>525</v>
      </c>
      <c r="B196" s="337"/>
      <c r="C196" s="337"/>
      <c r="D196" s="337"/>
      <c r="E196" s="337"/>
      <c r="F196" s="337"/>
      <c r="G196" s="337"/>
      <c r="H196" s="337"/>
    </row>
    <row r="197" spans="1:21" x14ac:dyDescent="0.2">
      <c r="A197" s="19"/>
      <c r="B197" s="20"/>
      <c r="C197" s="201"/>
      <c r="E197" s="136"/>
      <c r="F197" s="201"/>
      <c r="G197" s="253"/>
      <c r="H197" s="253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</row>
    <row r="198" spans="1:21" x14ac:dyDescent="0.2">
      <c r="A198" s="19"/>
      <c r="B198" s="20"/>
      <c r="C198" s="201"/>
      <c r="E198" s="136"/>
      <c r="F198" s="201"/>
      <c r="G198" s="253"/>
      <c r="H198" s="253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</row>
    <row r="199" spans="1:21" x14ac:dyDescent="0.2">
      <c r="A199" s="19"/>
      <c r="B199" s="20"/>
      <c r="C199" s="201"/>
      <c r="E199" s="136"/>
      <c r="F199" s="201"/>
      <c r="G199" s="253"/>
      <c r="H199" s="253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</row>
    <row r="200" spans="1:21" x14ac:dyDescent="0.2">
      <c r="A200" s="19"/>
      <c r="B200" s="20"/>
      <c r="C200" s="201"/>
      <c r="E200" s="136"/>
      <c r="F200" s="201"/>
      <c r="G200" s="253"/>
      <c r="H200" s="253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</row>
    <row r="201" spans="1:21" x14ac:dyDescent="0.2">
      <c r="A201" s="19"/>
      <c r="B201" s="20"/>
      <c r="C201" s="201"/>
      <c r="E201" s="136"/>
      <c r="F201" s="201"/>
      <c r="G201" s="253"/>
      <c r="H201" s="253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</row>
    <row r="202" spans="1:21" x14ac:dyDescent="0.2">
      <c r="A202" s="19"/>
      <c r="B202" s="20"/>
      <c r="C202" s="201"/>
      <c r="E202" s="136"/>
      <c r="F202" s="201"/>
      <c r="G202" s="253"/>
      <c r="H202" s="253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</row>
    <row r="203" spans="1:21" x14ac:dyDescent="0.2">
      <c r="A203" s="19"/>
      <c r="B203" s="20"/>
      <c r="C203" s="201"/>
      <c r="E203" s="136"/>
      <c r="F203" s="201"/>
      <c r="G203" s="253"/>
      <c r="H203" s="253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</row>
    <row r="204" spans="1:21" x14ac:dyDescent="0.2">
      <c r="A204" s="19"/>
      <c r="B204" s="20"/>
      <c r="C204" s="201"/>
      <c r="E204" s="136"/>
      <c r="F204" s="201"/>
      <c r="G204" s="253"/>
      <c r="H204" s="253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</row>
    <row r="205" spans="1:21" x14ac:dyDescent="0.2">
      <c r="A205" s="19"/>
      <c r="B205" s="20"/>
      <c r="C205" s="201"/>
      <c r="E205" s="136"/>
      <c r="F205" s="201"/>
      <c r="G205" s="253"/>
      <c r="H205" s="253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</row>
    <row r="206" spans="1:21" x14ac:dyDescent="0.2">
      <c r="A206" s="19"/>
      <c r="B206" s="20"/>
      <c r="C206" s="201"/>
      <c r="E206" s="136"/>
      <c r="F206" s="201"/>
      <c r="G206" s="253"/>
      <c r="H206" s="253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</row>
    <row r="207" spans="1:21" x14ac:dyDescent="0.2">
      <c r="A207" s="19"/>
      <c r="B207" s="20"/>
      <c r="C207" s="201"/>
      <c r="E207" s="136"/>
      <c r="F207" s="201"/>
      <c r="G207" s="253"/>
      <c r="H207" s="253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</row>
    <row r="208" spans="1:21" x14ac:dyDescent="0.2">
      <c r="A208" s="19"/>
      <c r="B208" s="20"/>
      <c r="C208" s="201"/>
      <c r="E208" s="136"/>
      <c r="F208" s="201"/>
      <c r="G208" s="253"/>
      <c r="H208" s="253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</row>
    <row r="209" spans="1:21" x14ac:dyDescent="0.2">
      <c r="A209" s="19"/>
      <c r="B209" s="20"/>
      <c r="C209" s="201"/>
      <c r="E209" s="136"/>
      <c r="F209" s="201"/>
      <c r="G209" s="253"/>
      <c r="H209" s="253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</row>
    <row r="210" spans="1:21" x14ac:dyDescent="0.2">
      <c r="A210" s="19"/>
      <c r="B210" s="20"/>
      <c r="C210" s="201"/>
      <c r="E210" s="136"/>
      <c r="F210" s="201"/>
      <c r="G210" s="253"/>
      <c r="H210" s="253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</row>
    <row r="211" spans="1:21" x14ac:dyDescent="0.2">
      <c r="A211" s="19"/>
      <c r="B211" s="20"/>
      <c r="C211" s="201"/>
      <c r="E211" s="136"/>
      <c r="F211" s="201"/>
      <c r="G211" s="253"/>
      <c r="H211" s="253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</row>
    <row r="212" spans="1:21" x14ac:dyDescent="0.2">
      <c r="A212" s="19"/>
      <c r="B212" s="20"/>
      <c r="C212" s="201"/>
      <c r="E212" s="136"/>
      <c r="F212" s="201"/>
      <c r="G212" s="253"/>
      <c r="H212" s="253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</row>
    <row r="213" spans="1:21" x14ac:dyDescent="0.2">
      <c r="A213" s="19"/>
      <c r="B213" s="20"/>
      <c r="C213" s="201"/>
      <c r="E213" s="136"/>
      <c r="F213" s="201"/>
      <c r="G213" s="253"/>
      <c r="H213" s="253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</row>
    <row r="214" spans="1:21" x14ac:dyDescent="0.2">
      <c r="A214" s="19"/>
      <c r="B214" s="20"/>
      <c r="C214" s="201"/>
      <c r="E214" s="136"/>
      <c r="F214" s="201"/>
      <c r="G214" s="253"/>
      <c r="H214" s="253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</row>
    <row r="215" spans="1:21" x14ac:dyDescent="0.2">
      <c r="A215" s="19"/>
      <c r="B215" s="20"/>
      <c r="C215" s="201"/>
      <c r="E215" s="136"/>
      <c r="F215" s="201"/>
      <c r="G215" s="253"/>
      <c r="H215" s="253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6" spans="1:21" x14ac:dyDescent="0.2">
      <c r="A216" s="19"/>
      <c r="B216" s="20"/>
      <c r="C216" s="201"/>
      <c r="E216" s="136"/>
      <c r="F216" s="201"/>
      <c r="G216" s="253"/>
      <c r="H216" s="253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</row>
    <row r="217" spans="1:21" x14ac:dyDescent="0.2">
      <c r="A217" s="19"/>
      <c r="B217" s="20"/>
      <c r="C217" s="201"/>
      <c r="E217" s="136"/>
      <c r="F217" s="201"/>
      <c r="G217" s="253"/>
      <c r="H217" s="253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</row>
    <row r="218" spans="1:21" x14ac:dyDescent="0.2">
      <c r="A218" s="19"/>
      <c r="B218" s="20"/>
      <c r="C218" s="201"/>
      <c r="E218" s="136"/>
      <c r="F218" s="201"/>
      <c r="G218" s="253"/>
      <c r="H218" s="253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</row>
    <row r="219" spans="1:21" x14ac:dyDescent="0.2">
      <c r="A219" s="19"/>
      <c r="B219" s="20"/>
      <c r="C219" s="201"/>
      <c r="E219" s="136"/>
      <c r="F219" s="201"/>
      <c r="G219" s="253"/>
      <c r="H219" s="253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</row>
    <row r="220" spans="1:21" x14ac:dyDescent="0.2">
      <c r="A220" s="19"/>
      <c r="B220" s="20"/>
      <c r="C220" s="201"/>
      <c r="E220" s="136"/>
      <c r="F220" s="201"/>
      <c r="G220" s="253"/>
      <c r="H220" s="253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</row>
    <row r="221" spans="1:21" x14ac:dyDescent="0.2">
      <c r="A221" s="19"/>
      <c r="B221" s="20"/>
      <c r="C221" s="201"/>
      <c r="E221" s="136"/>
      <c r="F221" s="201"/>
      <c r="G221" s="253"/>
      <c r="H221" s="253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</row>
    <row r="222" spans="1:21" x14ac:dyDescent="0.2">
      <c r="A222" s="19"/>
      <c r="B222" s="20"/>
      <c r="C222" s="201"/>
      <c r="E222" s="136"/>
      <c r="F222" s="201"/>
      <c r="G222" s="253"/>
      <c r="H222" s="253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</row>
    <row r="223" spans="1:21" x14ac:dyDescent="0.2">
      <c r="A223" s="19"/>
      <c r="B223" s="20"/>
      <c r="C223" s="201"/>
      <c r="E223" s="136"/>
      <c r="F223" s="201"/>
      <c r="G223" s="253"/>
      <c r="H223" s="253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</row>
    <row r="224" spans="1:21" x14ac:dyDescent="0.2">
      <c r="A224" s="19"/>
      <c r="B224" s="20"/>
      <c r="C224" s="201"/>
      <c r="E224" s="136"/>
      <c r="F224" s="201"/>
      <c r="G224" s="253"/>
      <c r="H224" s="253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</row>
    <row r="225" spans="1:21" x14ac:dyDescent="0.2">
      <c r="A225" s="19"/>
      <c r="B225" s="20"/>
      <c r="C225" s="201"/>
      <c r="E225" s="136"/>
      <c r="F225" s="201"/>
      <c r="G225" s="253"/>
      <c r="H225" s="253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</row>
    <row r="226" spans="1:21" x14ac:dyDescent="0.2">
      <c r="A226" s="19"/>
      <c r="B226" s="20"/>
      <c r="C226" s="201"/>
      <c r="E226" s="136"/>
      <c r="F226" s="201"/>
      <c r="G226" s="253"/>
      <c r="H226" s="253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</row>
    <row r="227" spans="1:21" x14ac:dyDescent="0.2">
      <c r="A227" s="19"/>
      <c r="B227" s="20"/>
      <c r="C227" s="201"/>
      <c r="E227" s="136"/>
      <c r="F227" s="201"/>
      <c r="G227" s="253"/>
      <c r="H227" s="253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</row>
    <row r="228" spans="1:21" x14ac:dyDescent="0.2">
      <c r="A228" s="19"/>
      <c r="B228" s="20"/>
      <c r="C228" s="201"/>
      <c r="E228" s="136"/>
      <c r="F228" s="201"/>
      <c r="G228" s="253"/>
      <c r="H228" s="253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</row>
    <row r="229" spans="1:21" x14ac:dyDescent="0.2">
      <c r="A229" s="19"/>
      <c r="B229" s="20"/>
      <c r="C229" s="201"/>
      <c r="E229" s="136"/>
      <c r="F229" s="201"/>
      <c r="G229" s="253"/>
      <c r="H229" s="253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</row>
    <row r="230" spans="1:21" x14ac:dyDescent="0.2">
      <c r="A230" s="19"/>
      <c r="B230" s="20"/>
      <c r="C230" s="201"/>
      <c r="E230" s="136"/>
      <c r="F230" s="201"/>
      <c r="G230" s="253"/>
      <c r="H230" s="253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</row>
    <row r="231" spans="1:21" x14ac:dyDescent="0.2">
      <c r="A231" s="19"/>
      <c r="B231" s="20"/>
      <c r="C231" s="201"/>
      <c r="E231" s="136"/>
      <c r="F231" s="201"/>
      <c r="G231" s="253"/>
      <c r="H231" s="253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</row>
    <row r="232" spans="1:21" x14ac:dyDescent="0.2">
      <c r="A232" s="19"/>
      <c r="B232" s="20"/>
      <c r="C232" s="201"/>
      <c r="E232" s="136"/>
      <c r="F232" s="201"/>
      <c r="G232" s="253"/>
      <c r="H232" s="253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</row>
    <row r="233" spans="1:21" x14ac:dyDescent="0.2">
      <c r="A233" s="19"/>
      <c r="B233" s="20"/>
      <c r="C233" s="201"/>
      <c r="E233" s="136"/>
      <c r="F233" s="201"/>
      <c r="G233" s="253"/>
      <c r="H233" s="253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</row>
    <row r="234" spans="1:21" x14ac:dyDescent="0.2">
      <c r="A234" s="19"/>
      <c r="B234" s="20"/>
      <c r="C234" s="201"/>
      <c r="E234" s="136"/>
      <c r="F234" s="201"/>
      <c r="G234" s="253"/>
      <c r="H234" s="253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</row>
    <row r="235" spans="1:21" x14ac:dyDescent="0.2">
      <c r="A235" s="19"/>
      <c r="B235" s="20"/>
      <c r="C235" s="201"/>
      <c r="E235" s="136"/>
      <c r="F235" s="201"/>
      <c r="G235" s="253"/>
      <c r="H235" s="253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</row>
    <row r="236" spans="1:21" x14ac:dyDescent="0.2">
      <c r="A236" s="19"/>
      <c r="B236" s="20"/>
      <c r="C236" s="201"/>
      <c r="E236" s="136"/>
      <c r="F236" s="201"/>
      <c r="G236" s="253"/>
      <c r="H236" s="253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</row>
    <row r="237" spans="1:21" x14ac:dyDescent="0.2">
      <c r="A237" s="19"/>
      <c r="B237" s="20"/>
      <c r="C237" s="201"/>
      <c r="E237" s="136"/>
      <c r="F237" s="201"/>
      <c r="G237" s="253"/>
      <c r="H237" s="253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</row>
    <row r="238" spans="1:21" x14ac:dyDescent="0.2">
      <c r="A238" s="19"/>
      <c r="B238" s="20"/>
      <c r="C238" s="201"/>
      <c r="E238" s="136"/>
      <c r="F238" s="201"/>
      <c r="G238" s="253"/>
      <c r="H238" s="253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</row>
    <row r="239" spans="1:21" x14ac:dyDescent="0.2">
      <c r="A239" s="19"/>
      <c r="B239" s="20"/>
      <c r="C239" s="201"/>
      <c r="E239" s="136"/>
      <c r="F239" s="201"/>
      <c r="G239" s="253"/>
      <c r="H239" s="253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</row>
    <row r="240" spans="1:21" x14ac:dyDescent="0.2">
      <c r="A240" s="19"/>
      <c r="B240" s="20"/>
      <c r="C240" s="201"/>
      <c r="E240" s="136"/>
      <c r="F240" s="201"/>
      <c r="G240" s="253"/>
      <c r="H240" s="253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spans="1:21" x14ac:dyDescent="0.2">
      <c r="A241" s="19"/>
      <c r="B241" s="20"/>
      <c r="C241" s="201"/>
      <c r="E241" s="136"/>
      <c r="F241" s="201"/>
      <c r="G241" s="253"/>
      <c r="H241" s="253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</row>
    <row r="242" spans="1:21" x14ac:dyDescent="0.2">
      <c r="A242" s="19"/>
      <c r="B242" s="20"/>
      <c r="C242" s="201"/>
      <c r="E242" s="136"/>
      <c r="F242" s="201"/>
      <c r="G242" s="253"/>
      <c r="H242" s="253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</row>
    <row r="243" spans="1:21" x14ac:dyDescent="0.2">
      <c r="A243" s="19"/>
      <c r="B243" s="20"/>
      <c r="C243" s="201"/>
      <c r="E243" s="136"/>
      <c r="F243" s="201"/>
      <c r="G243" s="253"/>
      <c r="H243" s="253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</row>
    <row r="244" spans="1:21" x14ac:dyDescent="0.2">
      <c r="A244" s="19"/>
      <c r="B244" s="20"/>
      <c r="C244" s="201"/>
      <c r="E244" s="136"/>
      <c r="F244" s="201"/>
      <c r="G244" s="253"/>
      <c r="H244" s="253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</row>
    <row r="245" spans="1:21" x14ac:dyDescent="0.2">
      <c r="A245" s="19"/>
      <c r="B245" s="20"/>
      <c r="C245" s="201"/>
      <c r="E245" s="136"/>
      <c r="F245" s="201"/>
      <c r="G245" s="253"/>
      <c r="H245" s="253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</row>
    <row r="246" spans="1:21" x14ac:dyDescent="0.2">
      <c r="A246" s="19"/>
      <c r="B246" s="20"/>
      <c r="C246" s="201"/>
      <c r="E246" s="136"/>
      <c r="F246" s="201"/>
      <c r="G246" s="253"/>
      <c r="H246" s="253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</row>
    <row r="247" spans="1:21" x14ac:dyDescent="0.2">
      <c r="A247" s="19"/>
      <c r="B247" s="20"/>
      <c r="C247" s="201"/>
      <c r="E247" s="136"/>
      <c r="F247" s="201"/>
      <c r="G247" s="253"/>
      <c r="H247" s="253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</row>
    <row r="248" spans="1:21" x14ac:dyDescent="0.2">
      <c r="A248" s="19"/>
      <c r="B248" s="20"/>
      <c r="C248" s="201"/>
      <c r="E248" s="136"/>
      <c r="F248" s="201"/>
      <c r="G248" s="253"/>
      <c r="H248" s="253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</row>
    <row r="249" spans="1:21" x14ac:dyDescent="0.2">
      <c r="A249" s="19"/>
      <c r="B249" s="20"/>
      <c r="C249" s="201"/>
      <c r="E249" s="136"/>
      <c r="F249" s="201"/>
      <c r="G249" s="253"/>
      <c r="H249" s="253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</row>
    <row r="250" spans="1:21" x14ac:dyDescent="0.2">
      <c r="A250" s="19"/>
      <c r="B250" s="20"/>
      <c r="C250" s="201"/>
      <c r="E250" s="136"/>
      <c r="F250" s="201"/>
      <c r="G250" s="253"/>
      <c r="H250" s="253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</row>
    <row r="251" spans="1:21" x14ac:dyDescent="0.2">
      <c r="A251" s="19"/>
      <c r="B251" s="20"/>
      <c r="C251" s="201"/>
      <c r="E251" s="136"/>
      <c r="F251" s="201"/>
      <c r="G251" s="253"/>
      <c r="H251" s="253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2" spans="1:21" x14ac:dyDescent="0.2">
      <c r="A252" s="19"/>
      <c r="B252" s="20"/>
      <c r="C252" s="201"/>
      <c r="E252" s="136"/>
      <c r="F252" s="201"/>
      <c r="G252" s="253"/>
      <c r="H252" s="253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</row>
    <row r="253" spans="1:21" x14ac:dyDescent="0.2">
      <c r="A253" s="19"/>
      <c r="B253" s="20"/>
      <c r="C253" s="201"/>
      <c r="E253" s="136"/>
      <c r="F253" s="201"/>
      <c r="G253" s="253"/>
      <c r="H253" s="253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</row>
    <row r="254" spans="1:21" x14ac:dyDescent="0.2">
      <c r="A254" s="19"/>
      <c r="B254" s="20"/>
      <c r="C254" s="201"/>
      <c r="E254" s="136"/>
      <c r="F254" s="201"/>
      <c r="G254" s="253"/>
      <c r="H254" s="253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</row>
    <row r="255" spans="1:21" x14ac:dyDescent="0.2">
      <c r="A255" s="19"/>
      <c r="B255" s="20"/>
      <c r="C255" s="201"/>
      <c r="E255" s="136"/>
      <c r="F255" s="201"/>
      <c r="G255" s="253"/>
      <c r="H255" s="253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</row>
    <row r="256" spans="1:21" x14ac:dyDescent="0.2">
      <c r="A256" s="19"/>
      <c r="B256" s="20"/>
      <c r="C256" s="201"/>
      <c r="E256" s="136"/>
      <c r="F256" s="201"/>
      <c r="G256" s="253"/>
      <c r="H256" s="253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</row>
    <row r="257" spans="1:21" x14ac:dyDescent="0.2">
      <c r="A257" s="19"/>
      <c r="B257" s="20"/>
      <c r="C257" s="201"/>
      <c r="E257" s="136"/>
      <c r="F257" s="201"/>
      <c r="G257" s="253"/>
      <c r="H257" s="253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</row>
    <row r="258" spans="1:21" x14ac:dyDescent="0.2">
      <c r="A258" s="19"/>
      <c r="B258" s="20"/>
      <c r="C258" s="201"/>
      <c r="E258" s="136"/>
      <c r="F258" s="201"/>
      <c r="G258" s="253"/>
      <c r="H258" s="253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</row>
    <row r="259" spans="1:21" x14ac:dyDescent="0.2">
      <c r="A259" s="19"/>
      <c r="B259" s="20"/>
      <c r="C259" s="201"/>
      <c r="E259" s="136"/>
      <c r="F259" s="201"/>
      <c r="G259" s="253"/>
      <c r="H259" s="253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</row>
    <row r="260" spans="1:21" x14ac:dyDescent="0.2">
      <c r="A260" s="19"/>
      <c r="B260" s="20"/>
      <c r="C260" s="201"/>
      <c r="E260" s="136"/>
      <c r="F260" s="201"/>
      <c r="G260" s="253"/>
      <c r="H260" s="253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</row>
    <row r="261" spans="1:21" x14ac:dyDescent="0.2">
      <c r="A261" s="19"/>
      <c r="B261" s="20"/>
      <c r="C261" s="201"/>
      <c r="E261" s="136"/>
      <c r="F261" s="201"/>
      <c r="G261" s="253"/>
      <c r="H261" s="253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</row>
    <row r="262" spans="1:21" x14ac:dyDescent="0.2">
      <c r="A262" s="19"/>
      <c r="B262" s="20"/>
      <c r="C262" s="201"/>
      <c r="E262" s="136"/>
      <c r="F262" s="201"/>
      <c r="G262" s="253"/>
      <c r="H262" s="253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</row>
    <row r="263" spans="1:21" x14ac:dyDescent="0.2">
      <c r="A263" s="19"/>
      <c r="B263" s="20"/>
      <c r="C263" s="201"/>
      <c r="E263" s="136"/>
      <c r="F263" s="201"/>
      <c r="G263" s="253"/>
      <c r="H263" s="253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</row>
    <row r="264" spans="1:21" x14ac:dyDescent="0.2">
      <c r="A264" s="19"/>
      <c r="B264" s="20"/>
      <c r="C264" s="201"/>
      <c r="E264" s="136"/>
      <c r="F264" s="201"/>
      <c r="G264" s="253"/>
      <c r="H264" s="253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</row>
    <row r="265" spans="1:21" x14ac:dyDescent="0.2">
      <c r="A265" s="19"/>
      <c r="B265" s="20"/>
      <c r="C265" s="201"/>
      <c r="E265" s="136"/>
      <c r="F265" s="201"/>
      <c r="G265" s="253"/>
      <c r="H265" s="253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</row>
    <row r="266" spans="1:21" x14ac:dyDescent="0.2">
      <c r="A266" s="19"/>
      <c r="B266" s="20"/>
      <c r="C266" s="201"/>
      <c r="E266" s="136"/>
      <c r="F266" s="201"/>
      <c r="G266" s="253"/>
      <c r="H266" s="253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</row>
    <row r="267" spans="1:21" x14ac:dyDescent="0.2">
      <c r="A267" s="19"/>
      <c r="B267" s="20"/>
      <c r="C267" s="201"/>
      <c r="E267" s="136"/>
      <c r="F267" s="201"/>
      <c r="G267" s="253"/>
      <c r="H267" s="253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</row>
    <row r="268" spans="1:21" x14ac:dyDescent="0.2">
      <c r="A268" s="19"/>
      <c r="B268" s="20"/>
      <c r="C268" s="201"/>
      <c r="E268" s="136"/>
      <c r="F268" s="201"/>
      <c r="G268" s="253"/>
      <c r="H268" s="253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</row>
    <row r="269" spans="1:21" x14ac:dyDescent="0.2">
      <c r="A269" s="19"/>
      <c r="B269" s="20"/>
      <c r="C269" s="201"/>
      <c r="E269" s="136"/>
      <c r="F269" s="201"/>
      <c r="G269" s="253"/>
      <c r="H269" s="253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</row>
    <row r="270" spans="1:21" x14ac:dyDescent="0.2">
      <c r="A270" s="19"/>
      <c r="B270" s="20"/>
      <c r="C270" s="201"/>
      <c r="E270" s="136"/>
      <c r="F270" s="201"/>
      <c r="G270" s="253"/>
      <c r="H270" s="253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</row>
    <row r="271" spans="1:21" x14ac:dyDescent="0.2">
      <c r="A271" s="19"/>
      <c r="B271" s="20"/>
      <c r="C271" s="201"/>
      <c r="E271" s="136"/>
      <c r="F271" s="201"/>
      <c r="G271" s="253"/>
      <c r="H271" s="253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</row>
    <row r="272" spans="1:21" x14ac:dyDescent="0.2">
      <c r="A272" s="19"/>
      <c r="B272" s="20"/>
      <c r="C272" s="201"/>
      <c r="E272" s="136"/>
      <c r="F272" s="201"/>
      <c r="G272" s="253"/>
      <c r="H272" s="253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</row>
    <row r="273" spans="1:21" x14ac:dyDescent="0.2">
      <c r="A273" s="19"/>
      <c r="B273" s="20"/>
      <c r="C273" s="201"/>
      <c r="E273" s="136"/>
      <c r="F273" s="201"/>
      <c r="G273" s="253"/>
      <c r="H273" s="253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</row>
    <row r="274" spans="1:21" x14ac:dyDescent="0.2">
      <c r="A274" s="19"/>
      <c r="B274" s="20"/>
      <c r="C274" s="201"/>
      <c r="E274" s="136"/>
      <c r="F274" s="201"/>
      <c r="G274" s="253"/>
      <c r="H274" s="253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</row>
    <row r="275" spans="1:21" x14ac:dyDescent="0.2">
      <c r="A275" s="19"/>
      <c r="B275" s="20"/>
      <c r="C275" s="201"/>
      <c r="E275" s="136"/>
      <c r="F275" s="201"/>
      <c r="G275" s="253"/>
      <c r="H275" s="253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</row>
    <row r="276" spans="1:21" x14ac:dyDescent="0.2">
      <c r="A276" s="19"/>
      <c r="B276" s="20"/>
      <c r="C276" s="201"/>
      <c r="E276" s="136"/>
      <c r="F276" s="201"/>
      <c r="G276" s="253"/>
      <c r="H276" s="253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</row>
    <row r="277" spans="1:21" x14ac:dyDescent="0.2">
      <c r="A277" s="19"/>
      <c r="B277" s="20"/>
      <c r="C277" s="201"/>
      <c r="E277" s="136"/>
      <c r="F277" s="201"/>
      <c r="G277" s="253"/>
      <c r="H277" s="253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</row>
    <row r="278" spans="1:21" x14ac:dyDescent="0.2">
      <c r="A278" s="19"/>
      <c r="B278" s="20"/>
      <c r="C278" s="201"/>
      <c r="E278" s="136"/>
      <c r="F278" s="201"/>
      <c r="G278" s="253"/>
      <c r="H278" s="253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</row>
    <row r="279" spans="1:21" x14ac:dyDescent="0.2">
      <c r="A279" s="19"/>
      <c r="B279" s="20"/>
      <c r="C279" s="201"/>
      <c r="E279" s="136"/>
      <c r="F279" s="201"/>
      <c r="G279" s="253"/>
      <c r="H279" s="253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</row>
    <row r="280" spans="1:21" x14ac:dyDescent="0.2">
      <c r="A280" s="19"/>
      <c r="B280" s="20"/>
      <c r="C280" s="201"/>
      <c r="E280" s="136"/>
      <c r="F280" s="201"/>
      <c r="G280" s="253"/>
      <c r="H280" s="253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</row>
    <row r="281" spans="1:21" x14ac:dyDescent="0.2">
      <c r="A281" s="19"/>
      <c r="B281" s="20"/>
      <c r="C281" s="201"/>
      <c r="E281" s="136"/>
      <c r="F281" s="201"/>
      <c r="G281" s="253"/>
      <c r="H281" s="253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</row>
    <row r="282" spans="1:21" x14ac:dyDescent="0.2">
      <c r="A282" s="19"/>
      <c r="B282" s="20"/>
      <c r="C282" s="201"/>
      <c r="E282" s="136"/>
      <c r="F282" s="201"/>
      <c r="G282" s="253"/>
      <c r="H282" s="253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</row>
    <row r="283" spans="1:21" x14ac:dyDescent="0.2">
      <c r="A283" s="19"/>
      <c r="B283" s="20"/>
      <c r="C283" s="201"/>
      <c r="E283" s="136"/>
      <c r="F283" s="201"/>
      <c r="G283" s="253"/>
      <c r="H283" s="253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</row>
    <row r="284" spans="1:21" x14ac:dyDescent="0.2">
      <c r="A284" s="19"/>
      <c r="B284" s="20"/>
      <c r="C284" s="201"/>
      <c r="E284" s="136"/>
      <c r="F284" s="201"/>
      <c r="G284" s="253"/>
      <c r="H284" s="253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</row>
    <row r="285" spans="1:21" x14ac:dyDescent="0.2">
      <c r="A285" s="19"/>
      <c r="B285" s="20"/>
      <c r="C285" s="201"/>
      <c r="E285" s="136"/>
      <c r="F285" s="201"/>
      <c r="G285" s="253"/>
      <c r="H285" s="253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</row>
    <row r="286" spans="1:21" x14ac:dyDescent="0.2">
      <c r="A286" s="19"/>
      <c r="B286" s="20"/>
      <c r="C286" s="201"/>
      <c r="E286" s="136"/>
      <c r="F286" s="201"/>
      <c r="G286" s="253"/>
      <c r="H286" s="253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</row>
    <row r="287" spans="1:21" x14ac:dyDescent="0.2">
      <c r="A287" s="19"/>
      <c r="B287" s="20"/>
      <c r="C287" s="201"/>
      <c r="E287" s="136"/>
      <c r="F287" s="201"/>
      <c r="G287" s="253"/>
      <c r="H287" s="253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</row>
    <row r="288" spans="1:21" x14ac:dyDescent="0.2">
      <c r="A288" s="19"/>
      <c r="B288" s="20"/>
      <c r="C288" s="201"/>
      <c r="E288" s="136"/>
      <c r="F288" s="201"/>
      <c r="G288" s="253"/>
      <c r="H288" s="253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</row>
    <row r="289" spans="1:21" x14ac:dyDescent="0.2">
      <c r="A289" s="19"/>
      <c r="B289" s="20"/>
      <c r="C289" s="201"/>
      <c r="E289" s="136"/>
      <c r="F289" s="201"/>
      <c r="G289" s="253"/>
      <c r="H289" s="253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</row>
    <row r="290" spans="1:21" x14ac:dyDescent="0.2">
      <c r="A290" s="19"/>
      <c r="B290" s="20"/>
      <c r="C290" s="201"/>
      <c r="E290" s="136"/>
      <c r="F290" s="201"/>
      <c r="G290" s="253"/>
      <c r="H290" s="253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</row>
    <row r="291" spans="1:21" x14ac:dyDescent="0.2">
      <c r="A291" s="19"/>
      <c r="B291" s="20"/>
      <c r="C291" s="201"/>
      <c r="E291" s="136"/>
      <c r="F291" s="201"/>
      <c r="G291" s="253"/>
      <c r="H291" s="253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</row>
    <row r="292" spans="1:21" x14ac:dyDescent="0.2">
      <c r="A292" s="19"/>
      <c r="B292" s="20"/>
      <c r="C292" s="201"/>
      <c r="E292" s="136"/>
      <c r="F292" s="201"/>
      <c r="G292" s="253"/>
      <c r="H292" s="253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</row>
    <row r="293" spans="1:21" x14ac:dyDescent="0.2">
      <c r="A293" s="19"/>
      <c r="B293" s="20"/>
      <c r="C293" s="201"/>
      <c r="E293" s="136"/>
      <c r="F293" s="201"/>
      <c r="G293" s="253"/>
      <c r="H293" s="253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</row>
    <row r="294" spans="1:21" x14ac:dyDescent="0.2">
      <c r="A294" s="19"/>
      <c r="B294" s="20"/>
      <c r="C294" s="201"/>
      <c r="E294" s="136"/>
      <c r="F294" s="201"/>
      <c r="G294" s="253"/>
      <c r="H294" s="253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</row>
    <row r="295" spans="1:21" x14ac:dyDescent="0.2">
      <c r="A295" s="19"/>
      <c r="B295" s="20"/>
      <c r="C295" s="201"/>
      <c r="E295" s="136"/>
      <c r="F295" s="201"/>
      <c r="G295" s="253"/>
      <c r="H295" s="253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</row>
    <row r="296" spans="1:21" x14ac:dyDescent="0.2">
      <c r="A296" s="19"/>
      <c r="B296" s="20"/>
      <c r="C296" s="201"/>
      <c r="E296" s="136"/>
      <c r="F296" s="201"/>
      <c r="G296" s="253"/>
      <c r="H296" s="253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</row>
    <row r="297" spans="1:21" x14ac:dyDescent="0.2">
      <c r="A297" s="19"/>
      <c r="B297" s="20"/>
      <c r="C297" s="201"/>
      <c r="E297" s="136"/>
      <c r="F297" s="201"/>
      <c r="G297" s="253"/>
      <c r="H297" s="253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</row>
    <row r="298" spans="1:21" x14ac:dyDescent="0.2">
      <c r="A298" s="19"/>
      <c r="B298" s="20"/>
      <c r="C298" s="201"/>
      <c r="E298" s="136"/>
      <c r="F298" s="201"/>
      <c r="G298" s="253"/>
      <c r="H298" s="253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</row>
    <row r="299" spans="1:21" x14ac:dyDescent="0.2">
      <c r="A299" s="19"/>
      <c r="B299" s="20"/>
      <c r="C299" s="201"/>
      <c r="E299" s="136"/>
      <c r="F299" s="201"/>
      <c r="G299" s="253"/>
      <c r="H299" s="253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</row>
    <row r="300" spans="1:21" x14ac:dyDescent="0.2">
      <c r="A300" s="19"/>
      <c r="B300" s="20"/>
      <c r="C300" s="201"/>
      <c r="E300" s="136"/>
      <c r="F300" s="201"/>
      <c r="G300" s="253"/>
      <c r="H300" s="253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</row>
    <row r="301" spans="1:21" x14ac:dyDescent="0.2">
      <c r="A301" s="19"/>
      <c r="B301" s="20"/>
      <c r="C301" s="201"/>
      <c r="E301" s="136"/>
      <c r="F301" s="201"/>
      <c r="G301" s="253"/>
      <c r="H301" s="253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</row>
    <row r="302" spans="1:21" x14ac:dyDescent="0.2">
      <c r="A302" s="19"/>
      <c r="B302" s="20"/>
      <c r="C302" s="201"/>
      <c r="E302" s="136"/>
      <c r="F302" s="201"/>
      <c r="G302" s="253"/>
      <c r="H302" s="253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</row>
    <row r="303" spans="1:21" x14ac:dyDescent="0.2">
      <c r="A303" s="19"/>
      <c r="B303" s="20"/>
      <c r="C303" s="201"/>
      <c r="E303" s="136"/>
      <c r="F303" s="201"/>
      <c r="G303" s="253"/>
      <c r="H303" s="253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</row>
    <row r="304" spans="1:21" x14ac:dyDescent="0.2">
      <c r="A304" s="19"/>
      <c r="B304" s="20"/>
      <c r="C304" s="201"/>
      <c r="E304" s="136"/>
      <c r="F304" s="201"/>
      <c r="G304" s="253"/>
      <c r="H304" s="253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</row>
    <row r="305" spans="1:21" x14ac:dyDescent="0.2">
      <c r="A305" s="19"/>
      <c r="B305" s="20"/>
      <c r="C305" s="201"/>
      <c r="E305" s="136"/>
      <c r="F305" s="201"/>
      <c r="G305" s="253"/>
      <c r="H305" s="253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</row>
    <row r="306" spans="1:21" x14ac:dyDescent="0.2">
      <c r="A306" s="19"/>
      <c r="B306" s="20"/>
      <c r="C306" s="201"/>
      <c r="E306" s="136"/>
      <c r="F306" s="201"/>
      <c r="G306" s="253"/>
      <c r="H306" s="253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</row>
    <row r="307" spans="1:21" x14ac:dyDescent="0.2">
      <c r="A307" s="19"/>
      <c r="B307" s="20"/>
      <c r="C307" s="201"/>
      <c r="E307" s="136"/>
      <c r="F307" s="201"/>
      <c r="G307" s="253"/>
      <c r="H307" s="253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</row>
    <row r="308" spans="1:21" x14ac:dyDescent="0.2">
      <c r="A308" s="19"/>
      <c r="B308" s="20"/>
      <c r="C308" s="201"/>
      <c r="E308" s="136"/>
      <c r="F308" s="201"/>
      <c r="G308" s="253"/>
      <c r="H308" s="253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</row>
    <row r="309" spans="1:21" x14ac:dyDescent="0.2">
      <c r="A309" s="19"/>
      <c r="B309" s="20"/>
      <c r="C309" s="201"/>
      <c r="E309" s="136"/>
      <c r="F309" s="201"/>
      <c r="G309" s="253"/>
      <c r="H309" s="253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</row>
    <row r="310" spans="1:21" x14ac:dyDescent="0.2">
      <c r="A310" s="19"/>
      <c r="B310" s="20"/>
      <c r="C310" s="201"/>
      <c r="E310" s="136"/>
      <c r="F310" s="201"/>
      <c r="G310" s="253"/>
      <c r="H310" s="253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</row>
    <row r="311" spans="1:21" x14ac:dyDescent="0.2">
      <c r="A311" s="19"/>
      <c r="B311" s="20"/>
      <c r="C311" s="201"/>
      <c r="E311" s="136"/>
      <c r="F311" s="201"/>
      <c r="G311" s="253"/>
      <c r="H311" s="253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</row>
    <row r="312" spans="1:21" x14ac:dyDescent="0.2">
      <c r="A312" s="19"/>
      <c r="B312" s="20"/>
      <c r="C312" s="201"/>
      <c r="E312" s="136"/>
      <c r="F312" s="201"/>
      <c r="G312" s="253"/>
      <c r="H312" s="253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</row>
    <row r="313" spans="1:21" x14ac:dyDescent="0.2">
      <c r="A313" s="19"/>
      <c r="B313" s="20"/>
      <c r="C313" s="201"/>
      <c r="E313" s="136"/>
      <c r="F313" s="201"/>
      <c r="G313" s="253"/>
      <c r="H313" s="253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</row>
    <row r="314" spans="1:21" x14ac:dyDescent="0.2">
      <c r="A314" s="19"/>
      <c r="B314" s="20"/>
      <c r="C314" s="201"/>
      <c r="E314" s="136"/>
      <c r="F314" s="201"/>
      <c r="G314" s="253"/>
      <c r="H314" s="253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</row>
    <row r="315" spans="1:21" x14ac:dyDescent="0.2">
      <c r="A315" s="19"/>
      <c r="B315" s="20"/>
      <c r="C315" s="201"/>
      <c r="E315" s="136"/>
      <c r="F315" s="201"/>
      <c r="G315" s="253"/>
      <c r="H315" s="253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</row>
    <row r="316" spans="1:21" x14ac:dyDescent="0.2">
      <c r="A316" s="19"/>
      <c r="B316" s="20"/>
      <c r="C316" s="201"/>
      <c r="E316" s="136"/>
      <c r="F316" s="201"/>
      <c r="G316" s="253"/>
      <c r="H316" s="253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</row>
    <row r="317" spans="1:21" x14ac:dyDescent="0.2">
      <c r="A317" s="19"/>
      <c r="B317" s="20"/>
      <c r="C317" s="201"/>
      <c r="E317" s="136"/>
      <c r="F317" s="201"/>
      <c r="G317" s="253"/>
      <c r="H317" s="253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</row>
    <row r="318" spans="1:21" x14ac:dyDescent="0.2">
      <c r="A318" s="19"/>
      <c r="B318" s="20"/>
      <c r="C318" s="201"/>
      <c r="E318" s="136"/>
      <c r="F318" s="201"/>
      <c r="G318" s="253"/>
      <c r="H318" s="253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</row>
    <row r="319" spans="1:21" x14ac:dyDescent="0.2">
      <c r="A319" s="19"/>
      <c r="B319" s="20"/>
      <c r="C319" s="201"/>
      <c r="E319" s="136"/>
      <c r="F319" s="201"/>
      <c r="G319" s="253"/>
      <c r="H319" s="253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</row>
    <row r="320" spans="1:21" x14ac:dyDescent="0.2">
      <c r="A320" s="19"/>
      <c r="B320" s="20"/>
      <c r="C320" s="201"/>
      <c r="E320" s="136"/>
      <c r="F320" s="201"/>
      <c r="G320" s="253"/>
      <c r="H320" s="253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</row>
    <row r="321" spans="1:21" x14ac:dyDescent="0.2">
      <c r="A321" s="19"/>
      <c r="B321" s="20"/>
      <c r="C321" s="201"/>
      <c r="E321" s="136"/>
      <c r="F321" s="201"/>
      <c r="G321" s="253"/>
      <c r="H321" s="253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</row>
    <row r="322" spans="1:21" x14ac:dyDescent="0.2">
      <c r="A322" s="19"/>
      <c r="B322" s="20"/>
      <c r="C322" s="201"/>
      <c r="E322" s="136"/>
      <c r="F322" s="201"/>
      <c r="G322" s="253"/>
      <c r="H322" s="253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</row>
    <row r="323" spans="1:21" x14ac:dyDescent="0.2">
      <c r="A323" s="19"/>
      <c r="B323" s="20"/>
      <c r="C323" s="201"/>
      <c r="E323" s="136"/>
      <c r="F323" s="201"/>
      <c r="G323" s="253"/>
      <c r="H323" s="253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</row>
    <row r="324" spans="1:21" x14ac:dyDescent="0.2">
      <c r="A324" s="19"/>
      <c r="B324" s="20"/>
      <c r="C324" s="201"/>
      <c r="E324" s="136"/>
      <c r="F324" s="201"/>
      <c r="G324" s="253"/>
      <c r="H324" s="253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</row>
    <row r="325" spans="1:21" x14ac:dyDescent="0.2">
      <c r="A325" s="19"/>
      <c r="B325" s="20"/>
      <c r="C325" s="201"/>
      <c r="E325" s="136"/>
      <c r="F325" s="201"/>
      <c r="G325" s="253"/>
      <c r="H325" s="253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</row>
    <row r="326" spans="1:21" x14ac:dyDescent="0.2">
      <c r="A326" s="19"/>
      <c r="B326" s="20"/>
      <c r="C326" s="201"/>
      <c r="E326" s="136"/>
      <c r="F326" s="201"/>
      <c r="G326" s="253"/>
      <c r="H326" s="253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</row>
    <row r="327" spans="1:21" x14ac:dyDescent="0.2">
      <c r="A327" s="19"/>
      <c r="B327" s="20"/>
      <c r="C327" s="201"/>
      <c r="E327" s="136"/>
      <c r="F327" s="201"/>
      <c r="G327" s="253"/>
      <c r="H327" s="253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</row>
    <row r="328" spans="1:21" x14ac:dyDescent="0.2">
      <c r="A328" s="19"/>
      <c r="B328" s="20"/>
      <c r="C328" s="201"/>
      <c r="E328" s="136"/>
      <c r="F328" s="201"/>
      <c r="G328" s="253"/>
      <c r="H328" s="253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</row>
    <row r="329" spans="1:21" x14ac:dyDescent="0.2">
      <c r="A329" s="19"/>
      <c r="B329" s="20"/>
      <c r="C329" s="201"/>
      <c r="E329" s="136"/>
      <c r="F329" s="201"/>
      <c r="G329" s="253"/>
      <c r="H329" s="253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</row>
    <row r="330" spans="1:21" x14ac:dyDescent="0.2">
      <c r="A330" s="19"/>
      <c r="B330" s="20"/>
      <c r="C330" s="201"/>
      <c r="E330" s="136"/>
      <c r="F330" s="201"/>
      <c r="G330" s="253"/>
      <c r="H330" s="253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</row>
    <row r="331" spans="1:21" x14ac:dyDescent="0.2">
      <c r="A331" s="19"/>
      <c r="B331" s="20"/>
      <c r="C331" s="201"/>
      <c r="E331" s="136"/>
      <c r="F331" s="201"/>
      <c r="G331" s="253"/>
      <c r="H331" s="253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</row>
    <row r="332" spans="1:21" x14ac:dyDescent="0.2">
      <c r="A332" s="19"/>
      <c r="B332" s="20"/>
      <c r="C332" s="201"/>
      <c r="E332" s="136"/>
      <c r="F332" s="201"/>
      <c r="G332" s="253"/>
      <c r="H332" s="253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</row>
    <row r="333" spans="1:21" x14ac:dyDescent="0.2">
      <c r="A333" s="19"/>
      <c r="B333" s="20"/>
      <c r="C333" s="201"/>
      <c r="E333" s="136"/>
      <c r="F333" s="201"/>
      <c r="G333" s="253"/>
      <c r="H333" s="253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</row>
    <row r="334" spans="1:21" x14ac:dyDescent="0.2">
      <c r="A334" s="19"/>
      <c r="B334" s="20"/>
      <c r="C334" s="201"/>
      <c r="E334" s="136"/>
      <c r="F334" s="201"/>
      <c r="G334" s="253"/>
      <c r="H334" s="253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</row>
    <row r="335" spans="1:21" x14ac:dyDescent="0.2">
      <c r="A335" s="19"/>
      <c r="B335" s="20"/>
      <c r="C335" s="201"/>
      <c r="E335" s="136"/>
      <c r="F335" s="201"/>
      <c r="G335" s="253"/>
      <c r="H335" s="253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</row>
    <row r="336" spans="1:21" x14ac:dyDescent="0.2">
      <c r="A336" s="19"/>
      <c r="B336" s="20"/>
      <c r="C336" s="201"/>
      <c r="E336" s="136"/>
      <c r="F336" s="201"/>
      <c r="G336" s="253"/>
      <c r="H336" s="253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</row>
    <row r="337" spans="1:21" x14ac:dyDescent="0.2">
      <c r="A337" s="19"/>
      <c r="B337" s="20"/>
      <c r="C337" s="201"/>
      <c r="E337" s="136"/>
      <c r="F337" s="201"/>
      <c r="G337" s="253"/>
      <c r="H337" s="253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</row>
    <row r="338" spans="1:21" x14ac:dyDescent="0.2">
      <c r="A338" s="19"/>
      <c r="B338" s="20"/>
      <c r="C338" s="201"/>
      <c r="E338" s="136"/>
      <c r="F338" s="201"/>
      <c r="G338" s="253"/>
      <c r="H338" s="253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</row>
    <row r="339" spans="1:21" x14ac:dyDescent="0.2">
      <c r="A339" s="19"/>
      <c r="B339" s="20"/>
      <c r="C339" s="201"/>
      <c r="E339" s="136"/>
      <c r="F339" s="201"/>
      <c r="G339" s="253"/>
      <c r="H339" s="253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</row>
    <row r="340" spans="1:21" x14ac:dyDescent="0.2">
      <c r="A340" s="19"/>
      <c r="B340" s="20"/>
      <c r="C340" s="201"/>
      <c r="E340" s="136"/>
      <c r="F340" s="201"/>
      <c r="G340" s="253"/>
      <c r="H340" s="253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</row>
    <row r="341" spans="1:21" x14ac:dyDescent="0.2">
      <c r="A341" s="19"/>
      <c r="B341" s="20"/>
      <c r="C341" s="201"/>
      <c r="E341" s="136"/>
      <c r="F341" s="201"/>
      <c r="G341" s="253"/>
      <c r="H341" s="253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</row>
    <row r="342" spans="1:21" x14ac:dyDescent="0.2">
      <c r="A342" s="19"/>
      <c r="B342" s="20"/>
      <c r="C342" s="201"/>
      <c r="E342" s="136"/>
      <c r="F342" s="201"/>
      <c r="G342" s="253"/>
      <c r="H342" s="253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</row>
    <row r="343" spans="1:21" x14ac:dyDescent="0.2">
      <c r="A343" s="19"/>
      <c r="B343" s="20"/>
      <c r="C343" s="201"/>
      <c r="E343" s="136"/>
      <c r="F343" s="201"/>
      <c r="G343" s="253"/>
      <c r="H343" s="253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</row>
    <row r="344" spans="1:21" x14ac:dyDescent="0.2">
      <c r="A344" s="19"/>
      <c r="B344" s="20"/>
      <c r="C344" s="201"/>
      <c r="E344" s="136"/>
      <c r="F344" s="201"/>
      <c r="G344" s="253"/>
      <c r="H344" s="253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</row>
    <row r="345" spans="1:21" x14ac:dyDescent="0.2">
      <c r="A345" s="19"/>
      <c r="B345" s="20"/>
      <c r="C345" s="201"/>
      <c r="E345" s="136"/>
      <c r="F345" s="201"/>
      <c r="G345" s="253"/>
      <c r="H345" s="253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</row>
    <row r="346" spans="1:21" x14ac:dyDescent="0.2">
      <c r="A346" s="19"/>
      <c r="B346" s="20"/>
      <c r="C346" s="201"/>
      <c r="E346" s="136"/>
      <c r="F346" s="201"/>
      <c r="G346" s="253"/>
      <c r="H346" s="253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</row>
    <row r="347" spans="1:21" x14ac:dyDescent="0.2">
      <c r="A347" s="19"/>
      <c r="B347" s="20"/>
      <c r="C347" s="201"/>
      <c r="E347" s="136"/>
      <c r="F347" s="201"/>
      <c r="G347" s="253"/>
      <c r="H347" s="253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</row>
    <row r="348" spans="1:21" x14ac:dyDescent="0.2">
      <c r="A348" s="19"/>
      <c r="B348" s="20"/>
      <c r="C348" s="201"/>
      <c r="E348" s="136"/>
      <c r="F348" s="201"/>
      <c r="G348" s="253"/>
      <c r="H348" s="253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</row>
    <row r="349" spans="1:21" x14ac:dyDescent="0.2">
      <c r="A349" s="19"/>
      <c r="B349" s="20"/>
      <c r="C349" s="201"/>
      <c r="E349" s="136"/>
      <c r="F349" s="201"/>
      <c r="G349" s="253"/>
      <c r="H349" s="253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</row>
    <row r="350" spans="1:21" x14ac:dyDescent="0.2">
      <c r="A350" s="19"/>
      <c r="B350" s="20"/>
      <c r="C350" s="201"/>
      <c r="E350" s="136"/>
      <c r="F350" s="201"/>
      <c r="G350" s="253"/>
      <c r="H350" s="253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</row>
    <row r="351" spans="1:21" x14ac:dyDescent="0.2">
      <c r="A351" s="19"/>
      <c r="B351" s="20"/>
      <c r="C351" s="201"/>
      <c r="E351" s="136"/>
      <c r="F351" s="201"/>
      <c r="G351" s="253"/>
      <c r="H351" s="253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</row>
    <row r="352" spans="1:21" x14ac:dyDescent="0.2">
      <c r="A352" s="19"/>
      <c r="B352" s="20"/>
      <c r="C352" s="201"/>
      <c r="E352" s="136"/>
      <c r="F352" s="201"/>
      <c r="G352" s="253"/>
      <c r="H352" s="253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</row>
    <row r="353" spans="1:21" x14ac:dyDescent="0.2">
      <c r="A353" s="19"/>
      <c r="B353" s="20"/>
      <c r="C353" s="201"/>
      <c r="E353" s="136"/>
      <c r="F353" s="201"/>
      <c r="G353" s="253"/>
      <c r="H353" s="253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</row>
    <row r="354" spans="1:21" x14ac:dyDescent="0.2">
      <c r="A354" s="19"/>
      <c r="B354" s="20"/>
      <c r="C354" s="201"/>
      <c r="E354" s="136"/>
      <c r="F354" s="201"/>
      <c r="G354" s="253"/>
      <c r="H354" s="253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</row>
    <row r="355" spans="1:21" x14ac:dyDescent="0.2">
      <c r="A355" s="19"/>
      <c r="B355" s="20"/>
      <c r="C355" s="201"/>
      <c r="E355" s="136"/>
      <c r="F355" s="201"/>
      <c r="G355" s="253"/>
      <c r="H355" s="253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</row>
    <row r="356" spans="1:21" x14ac:dyDescent="0.2">
      <c r="A356" s="19"/>
      <c r="B356" s="20"/>
      <c r="C356" s="201"/>
      <c r="E356" s="136"/>
      <c r="F356" s="201"/>
      <c r="G356" s="253"/>
      <c r="H356" s="253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</row>
    <row r="357" spans="1:21" x14ac:dyDescent="0.2">
      <c r="A357" s="19"/>
      <c r="B357" s="20"/>
      <c r="C357" s="201"/>
      <c r="E357" s="136"/>
      <c r="F357" s="201"/>
      <c r="G357" s="253"/>
      <c r="H357" s="253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</row>
    <row r="358" spans="1:21" x14ac:dyDescent="0.2">
      <c r="A358" s="19"/>
      <c r="B358" s="20"/>
      <c r="C358" s="201"/>
      <c r="E358" s="136"/>
      <c r="F358" s="201"/>
      <c r="G358" s="253"/>
      <c r="H358" s="253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</row>
    <row r="359" spans="1:21" x14ac:dyDescent="0.2">
      <c r="A359" s="19"/>
      <c r="B359" s="20"/>
      <c r="C359" s="201"/>
      <c r="E359" s="136"/>
      <c r="F359" s="201"/>
      <c r="G359" s="253"/>
      <c r="H359" s="253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0" spans="1:21" x14ac:dyDescent="0.2">
      <c r="A360" s="19"/>
      <c r="B360" s="20"/>
      <c r="C360" s="201"/>
      <c r="E360" s="136"/>
      <c r="F360" s="201"/>
      <c r="G360" s="253"/>
      <c r="H360" s="253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</row>
    <row r="361" spans="1:21" x14ac:dyDescent="0.2">
      <c r="A361" s="19"/>
      <c r="B361" s="20"/>
      <c r="C361" s="201"/>
      <c r="E361" s="136"/>
      <c r="F361" s="201"/>
      <c r="G361" s="253"/>
      <c r="H361" s="253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</row>
    <row r="362" spans="1:21" x14ac:dyDescent="0.2">
      <c r="A362" s="19"/>
      <c r="B362" s="20"/>
      <c r="C362" s="201"/>
      <c r="E362" s="136"/>
      <c r="F362" s="201"/>
      <c r="G362" s="253"/>
      <c r="H362" s="253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</row>
    <row r="363" spans="1:21" x14ac:dyDescent="0.2">
      <c r="A363" s="19"/>
      <c r="B363" s="20"/>
      <c r="C363" s="201"/>
      <c r="E363" s="136"/>
      <c r="F363" s="201"/>
      <c r="G363" s="253"/>
      <c r="H363" s="253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</row>
    <row r="364" spans="1:21" x14ac:dyDescent="0.2">
      <c r="A364" s="19"/>
      <c r="B364" s="20"/>
      <c r="C364" s="201"/>
      <c r="E364" s="136"/>
      <c r="F364" s="201"/>
      <c r="G364" s="253"/>
      <c r="H364" s="253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</row>
    <row r="365" spans="1:21" x14ac:dyDescent="0.2">
      <c r="A365" s="19"/>
      <c r="B365" s="20"/>
      <c r="C365" s="201"/>
      <c r="E365" s="136"/>
      <c r="F365" s="201"/>
      <c r="G365" s="253"/>
      <c r="H365" s="253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</row>
    <row r="366" spans="1:21" x14ac:dyDescent="0.2">
      <c r="A366" s="19"/>
      <c r="B366" s="20"/>
      <c r="C366" s="201"/>
      <c r="E366" s="136"/>
      <c r="F366" s="201"/>
      <c r="G366" s="253"/>
      <c r="H366" s="253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</row>
    <row r="367" spans="1:21" x14ac:dyDescent="0.2">
      <c r="A367" s="19"/>
      <c r="B367" s="20"/>
      <c r="C367" s="201"/>
      <c r="E367" s="136"/>
      <c r="F367" s="201"/>
      <c r="G367" s="253"/>
      <c r="H367" s="253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</row>
    <row r="368" spans="1:21" x14ac:dyDescent="0.2">
      <c r="A368" s="19"/>
      <c r="B368" s="20"/>
      <c r="C368" s="201"/>
      <c r="E368" s="136"/>
      <c r="F368" s="201"/>
      <c r="G368" s="253"/>
      <c r="H368" s="253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</row>
    <row r="369" spans="1:21" x14ac:dyDescent="0.2">
      <c r="A369" s="19"/>
      <c r="B369" s="20"/>
      <c r="C369" s="201"/>
      <c r="E369" s="136"/>
      <c r="F369" s="201"/>
      <c r="G369" s="253"/>
      <c r="H369" s="253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</row>
    <row r="370" spans="1:21" x14ac:dyDescent="0.2">
      <c r="A370" s="19"/>
      <c r="B370" s="20"/>
      <c r="C370" s="201"/>
      <c r="E370" s="136"/>
      <c r="F370" s="201"/>
      <c r="G370" s="253"/>
      <c r="H370" s="253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</row>
    <row r="371" spans="1:21" x14ac:dyDescent="0.2">
      <c r="A371" s="19"/>
      <c r="B371" s="20"/>
      <c r="C371" s="201"/>
      <c r="E371" s="136"/>
      <c r="F371" s="201"/>
      <c r="G371" s="253"/>
      <c r="H371" s="253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</row>
    <row r="372" spans="1:21" x14ac:dyDescent="0.2">
      <c r="A372" s="19"/>
      <c r="B372" s="20"/>
      <c r="C372" s="201"/>
      <c r="E372" s="136"/>
      <c r="F372" s="201"/>
      <c r="G372" s="253"/>
      <c r="H372" s="253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</row>
    <row r="373" spans="1:21" x14ac:dyDescent="0.2">
      <c r="A373" s="19"/>
      <c r="B373" s="20"/>
      <c r="C373" s="201"/>
      <c r="E373" s="136"/>
      <c r="F373" s="201"/>
      <c r="G373" s="253"/>
      <c r="H373" s="253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</row>
    <row r="374" spans="1:21" x14ac:dyDescent="0.2">
      <c r="A374" s="19"/>
      <c r="B374" s="20"/>
      <c r="C374" s="201"/>
      <c r="E374" s="136"/>
      <c r="F374" s="201"/>
      <c r="G374" s="253"/>
      <c r="H374" s="253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</row>
    <row r="375" spans="1:21" x14ac:dyDescent="0.2">
      <c r="A375" s="19"/>
      <c r="B375" s="20"/>
      <c r="C375" s="201"/>
      <c r="E375" s="136"/>
      <c r="F375" s="201"/>
      <c r="G375" s="253"/>
      <c r="H375" s="253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</row>
    <row r="376" spans="1:21" x14ac:dyDescent="0.2">
      <c r="A376" s="19"/>
      <c r="B376" s="20"/>
      <c r="C376" s="201"/>
      <c r="E376" s="136"/>
      <c r="F376" s="201"/>
      <c r="G376" s="253"/>
      <c r="H376" s="253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</row>
    <row r="377" spans="1:21" x14ac:dyDescent="0.2">
      <c r="A377" s="19"/>
      <c r="B377" s="20"/>
      <c r="C377" s="201"/>
      <c r="E377" s="136"/>
      <c r="F377" s="201"/>
      <c r="G377" s="253"/>
      <c r="H377" s="253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</row>
    <row r="378" spans="1:21" x14ac:dyDescent="0.2">
      <c r="A378" s="19"/>
      <c r="B378" s="20"/>
      <c r="C378" s="201"/>
      <c r="E378" s="136"/>
      <c r="F378" s="201"/>
      <c r="G378" s="253"/>
      <c r="H378" s="253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</row>
    <row r="379" spans="1:21" x14ac:dyDescent="0.2">
      <c r="A379" s="19"/>
      <c r="B379" s="20"/>
      <c r="C379" s="201"/>
      <c r="E379" s="136"/>
      <c r="F379" s="201"/>
      <c r="G379" s="253"/>
      <c r="H379" s="253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</row>
    <row r="380" spans="1:21" x14ac:dyDescent="0.2">
      <c r="A380" s="19"/>
      <c r="B380" s="20"/>
      <c r="C380" s="201"/>
      <c r="E380" s="136"/>
      <c r="F380" s="201"/>
      <c r="G380" s="253"/>
      <c r="H380" s="253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</row>
    <row r="381" spans="1:21" x14ac:dyDescent="0.2">
      <c r="A381" s="19"/>
      <c r="B381" s="20"/>
      <c r="C381" s="201"/>
      <c r="E381" s="136"/>
      <c r="F381" s="201"/>
      <c r="G381" s="253"/>
      <c r="H381" s="253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</row>
    <row r="382" spans="1:21" x14ac:dyDescent="0.2">
      <c r="A382" s="19"/>
      <c r="B382" s="20"/>
      <c r="C382" s="201"/>
      <c r="E382" s="136"/>
      <c r="F382" s="201"/>
      <c r="G382" s="253"/>
      <c r="H382" s="253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</row>
    <row r="383" spans="1:21" x14ac:dyDescent="0.2">
      <c r="A383" s="19"/>
      <c r="B383" s="20"/>
      <c r="C383" s="201"/>
      <c r="E383" s="136"/>
      <c r="F383" s="201"/>
      <c r="G383" s="253"/>
      <c r="H383" s="253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</row>
    <row r="384" spans="1:21" x14ac:dyDescent="0.2">
      <c r="A384" s="19"/>
      <c r="B384" s="20"/>
      <c r="C384" s="201"/>
      <c r="E384" s="136"/>
      <c r="F384" s="201"/>
      <c r="G384" s="253"/>
      <c r="H384" s="253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</row>
    <row r="385" spans="1:21" x14ac:dyDescent="0.2">
      <c r="A385" s="19"/>
      <c r="B385" s="20"/>
      <c r="C385" s="201"/>
      <c r="E385" s="136"/>
      <c r="F385" s="201"/>
      <c r="G385" s="253"/>
      <c r="H385" s="253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</row>
    <row r="386" spans="1:21" x14ac:dyDescent="0.2">
      <c r="A386" s="19"/>
      <c r="B386" s="20"/>
      <c r="C386" s="201"/>
      <c r="E386" s="136"/>
      <c r="F386" s="201"/>
      <c r="G386" s="253"/>
      <c r="H386" s="253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</row>
    <row r="387" spans="1:21" x14ac:dyDescent="0.2">
      <c r="A387" s="19"/>
      <c r="B387" s="20"/>
      <c r="C387" s="201"/>
      <c r="E387" s="136"/>
      <c r="F387" s="201"/>
      <c r="G387" s="253"/>
      <c r="H387" s="253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</row>
    <row r="388" spans="1:21" x14ac:dyDescent="0.2">
      <c r="A388" s="19"/>
      <c r="B388" s="20"/>
      <c r="C388" s="201"/>
      <c r="E388" s="136"/>
      <c r="F388" s="201"/>
      <c r="G388" s="253"/>
      <c r="H388" s="253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</row>
    <row r="389" spans="1:21" x14ac:dyDescent="0.2">
      <c r="A389" s="19"/>
      <c r="B389" s="20"/>
      <c r="C389" s="201"/>
      <c r="E389" s="136"/>
      <c r="F389" s="201"/>
      <c r="G389" s="253"/>
      <c r="H389" s="253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</row>
    <row r="390" spans="1:21" x14ac:dyDescent="0.2">
      <c r="A390" s="19"/>
      <c r="B390" s="20"/>
      <c r="C390" s="201"/>
      <c r="E390" s="136"/>
      <c r="F390" s="201"/>
      <c r="G390" s="253"/>
      <c r="H390" s="253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</row>
    <row r="391" spans="1:21" x14ac:dyDescent="0.2">
      <c r="A391" s="19"/>
      <c r="B391" s="20"/>
      <c r="C391" s="201"/>
      <c r="E391" s="136"/>
      <c r="F391" s="201"/>
      <c r="G391" s="253"/>
      <c r="H391" s="253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</row>
    <row r="392" spans="1:21" x14ac:dyDescent="0.2">
      <c r="A392" s="19"/>
      <c r="B392" s="20"/>
      <c r="C392" s="201"/>
      <c r="E392" s="136"/>
      <c r="F392" s="201"/>
      <c r="G392" s="253"/>
      <c r="H392" s="253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</row>
    <row r="393" spans="1:21" x14ac:dyDescent="0.2">
      <c r="A393" s="19"/>
      <c r="B393" s="20"/>
      <c r="C393" s="201"/>
      <c r="E393" s="136"/>
      <c r="F393" s="201"/>
      <c r="G393" s="253"/>
      <c r="H393" s="253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</row>
    <row r="394" spans="1:21" x14ac:dyDescent="0.2">
      <c r="A394" s="19"/>
      <c r="B394" s="20"/>
      <c r="C394" s="201"/>
      <c r="E394" s="136"/>
      <c r="F394" s="201"/>
      <c r="G394" s="253"/>
      <c r="H394" s="253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</row>
    <row r="395" spans="1:21" x14ac:dyDescent="0.2">
      <c r="A395" s="19"/>
      <c r="B395" s="20"/>
      <c r="C395" s="201"/>
      <c r="E395" s="136"/>
      <c r="F395" s="201"/>
      <c r="G395" s="253"/>
      <c r="H395" s="253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</row>
    <row r="396" spans="1:21" x14ac:dyDescent="0.2">
      <c r="A396" s="19"/>
      <c r="B396" s="20"/>
      <c r="C396" s="201"/>
      <c r="E396" s="136"/>
      <c r="F396" s="201"/>
      <c r="G396" s="253"/>
      <c r="H396" s="253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</row>
    <row r="397" spans="1:21" x14ac:dyDescent="0.2">
      <c r="A397" s="19"/>
      <c r="B397" s="20"/>
      <c r="C397" s="201"/>
      <c r="E397" s="136"/>
      <c r="F397" s="201"/>
      <c r="G397" s="253"/>
      <c r="H397" s="253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</row>
    <row r="398" spans="1:21" x14ac:dyDescent="0.2">
      <c r="A398" s="19"/>
      <c r="B398" s="20"/>
      <c r="C398" s="201"/>
      <c r="E398" s="136"/>
      <c r="F398" s="201"/>
      <c r="G398" s="253"/>
      <c r="H398" s="253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</row>
    <row r="399" spans="1:21" x14ac:dyDescent="0.2">
      <c r="A399" s="19"/>
      <c r="B399" s="20"/>
      <c r="C399" s="201"/>
      <c r="E399" s="136"/>
      <c r="F399" s="201"/>
      <c r="G399" s="253"/>
      <c r="H399" s="253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</row>
    <row r="400" spans="1:21" x14ac:dyDescent="0.2">
      <c r="A400" s="19"/>
      <c r="B400" s="20"/>
      <c r="C400" s="201"/>
      <c r="E400" s="136"/>
      <c r="F400" s="201"/>
      <c r="G400" s="253"/>
      <c r="H400" s="253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</row>
    <row r="401" spans="1:21" x14ac:dyDescent="0.2">
      <c r="A401" s="19"/>
      <c r="B401" s="20"/>
      <c r="C401" s="201"/>
      <c r="E401" s="136"/>
      <c r="F401" s="201"/>
      <c r="G401" s="253"/>
      <c r="H401" s="253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</row>
    <row r="402" spans="1:21" x14ac:dyDescent="0.2">
      <c r="A402" s="19"/>
      <c r="B402" s="20"/>
      <c r="C402" s="201"/>
      <c r="E402" s="136"/>
      <c r="F402" s="201"/>
      <c r="G402" s="253"/>
      <c r="H402" s="253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</row>
    <row r="403" spans="1:21" x14ac:dyDescent="0.2">
      <c r="A403" s="19"/>
      <c r="B403" s="20"/>
      <c r="C403" s="201"/>
      <c r="E403" s="136"/>
      <c r="F403" s="201"/>
      <c r="G403" s="253"/>
      <c r="H403" s="253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</row>
    <row r="404" spans="1:21" x14ac:dyDescent="0.2">
      <c r="A404" s="19"/>
      <c r="B404" s="20"/>
      <c r="C404" s="201"/>
      <c r="E404" s="136"/>
      <c r="F404" s="201"/>
      <c r="G404" s="253"/>
      <c r="H404" s="253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</row>
    <row r="405" spans="1:21" x14ac:dyDescent="0.2">
      <c r="A405" s="19"/>
      <c r="B405" s="20"/>
      <c r="C405" s="201"/>
      <c r="E405" s="136"/>
      <c r="F405" s="201"/>
      <c r="G405" s="253"/>
      <c r="H405" s="253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</row>
    <row r="406" spans="1:21" x14ac:dyDescent="0.2">
      <c r="A406" s="19"/>
      <c r="B406" s="20"/>
      <c r="C406" s="201"/>
      <c r="E406" s="136"/>
      <c r="F406" s="201"/>
      <c r="G406" s="253"/>
      <c r="H406" s="253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</row>
    <row r="407" spans="1:21" x14ac:dyDescent="0.2">
      <c r="A407" s="19"/>
      <c r="B407" s="20"/>
      <c r="C407" s="201"/>
      <c r="E407" s="136"/>
      <c r="F407" s="201"/>
      <c r="G407" s="253"/>
      <c r="H407" s="253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</row>
    <row r="408" spans="1:21" x14ac:dyDescent="0.2">
      <c r="A408" s="19"/>
      <c r="B408" s="20"/>
      <c r="C408" s="201"/>
      <c r="E408" s="136"/>
      <c r="F408" s="201"/>
      <c r="G408" s="253"/>
      <c r="H408" s="253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</row>
    <row r="409" spans="1:21" x14ac:dyDescent="0.2">
      <c r="A409" s="19"/>
      <c r="B409" s="20"/>
      <c r="C409" s="201"/>
      <c r="E409" s="136"/>
      <c r="F409" s="201"/>
      <c r="G409" s="253"/>
      <c r="H409" s="253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</row>
    <row r="410" spans="1:21" x14ac:dyDescent="0.2">
      <c r="A410" s="19"/>
      <c r="B410" s="20"/>
      <c r="C410" s="201"/>
      <c r="E410" s="136"/>
      <c r="F410" s="201"/>
      <c r="G410" s="253"/>
      <c r="H410" s="253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</row>
    <row r="411" spans="1:21" x14ac:dyDescent="0.2">
      <c r="A411" s="19"/>
      <c r="B411" s="20"/>
      <c r="C411" s="201"/>
      <c r="E411" s="136"/>
      <c r="F411" s="201"/>
      <c r="G411" s="253"/>
      <c r="H411" s="253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</row>
    <row r="412" spans="1:21" x14ac:dyDescent="0.2">
      <c r="A412" s="19"/>
      <c r="B412" s="20"/>
      <c r="C412" s="201"/>
      <c r="E412" s="136"/>
      <c r="F412" s="201"/>
      <c r="G412" s="253"/>
      <c r="H412" s="253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</row>
    <row r="413" spans="1:21" x14ac:dyDescent="0.2">
      <c r="A413" s="19"/>
      <c r="B413" s="20"/>
      <c r="C413" s="201"/>
      <c r="E413" s="136"/>
      <c r="F413" s="201"/>
      <c r="G413" s="253"/>
      <c r="H413" s="253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</row>
    <row r="414" spans="1:21" x14ac:dyDescent="0.2">
      <c r="A414" s="19"/>
      <c r="B414" s="20"/>
      <c r="C414" s="201"/>
      <c r="E414" s="136"/>
      <c r="F414" s="201"/>
      <c r="G414" s="253"/>
      <c r="H414" s="253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</row>
    <row r="415" spans="1:21" x14ac:dyDescent="0.2">
      <c r="A415" s="19"/>
      <c r="B415" s="20"/>
      <c r="C415" s="201"/>
      <c r="E415" s="136"/>
      <c r="F415" s="201"/>
      <c r="G415" s="253"/>
      <c r="H415" s="253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</row>
    <row r="416" spans="1:21" x14ac:dyDescent="0.2">
      <c r="A416" s="19"/>
      <c r="B416" s="20"/>
      <c r="C416" s="201"/>
      <c r="E416" s="136"/>
      <c r="F416" s="201"/>
      <c r="G416" s="253"/>
      <c r="H416" s="253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</row>
    <row r="417" spans="1:21" x14ac:dyDescent="0.2">
      <c r="A417" s="19"/>
      <c r="B417" s="20"/>
      <c r="C417" s="201"/>
      <c r="E417" s="136"/>
      <c r="F417" s="201"/>
      <c r="G417" s="253"/>
      <c r="H417" s="253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</row>
    <row r="418" spans="1:21" x14ac:dyDescent="0.2">
      <c r="A418" s="19"/>
      <c r="B418" s="20"/>
      <c r="C418" s="201"/>
      <c r="E418" s="136"/>
      <c r="F418" s="201"/>
      <c r="G418" s="253"/>
      <c r="H418" s="253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</row>
    <row r="419" spans="1:21" x14ac:dyDescent="0.2">
      <c r="A419" s="19"/>
      <c r="B419" s="20"/>
      <c r="C419" s="201"/>
      <c r="E419" s="136"/>
      <c r="F419" s="201"/>
      <c r="G419" s="253"/>
      <c r="H419" s="253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</row>
    <row r="420" spans="1:21" x14ac:dyDescent="0.2">
      <c r="A420" s="19"/>
      <c r="B420" s="20"/>
      <c r="C420" s="201"/>
      <c r="E420" s="136"/>
      <c r="F420" s="201"/>
      <c r="G420" s="253"/>
      <c r="H420" s="253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</row>
    <row r="421" spans="1:21" x14ac:dyDescent="0.2">
      <c r="A421" s="19"/>
      <c r="B421" s="20"/>
      <c r="C421" s="201"/>
      <c r="E421" s="136"/>
      <c r="F421" s="201"/>
      <c r="G421" s="253"/>
      <c r="H421" s="253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</row>
    <row r="422" spans="1:21" x14ac:dyDescent="0.2">
      <c r="A422" s="19"/>
      <c r="B422" s="20"/>
      <c r="C422" s="201"/>
      <c r="E422" s="136"/>
      <c r="F422" s="201"/>
      <c r="G422" s="253"/>
      <c r="H422" s="253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</row>
    <row r="423" spans="1:21" x14ac:dyDescent="0.2">
      <c r="A423" s="19"/>
      <c r="B423" s="20"/>
      <c r="C423" s="201"/>
      <c r="E423" s="136"/>
      <c r="F423" s="201"/>
      <c r="G423" s="253"/>
      <c r="H423" s="253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</row>
    <row r="424" spans="1:21" x14ac:dyDescent="0.2">
      <c r="A424" s="19"/>
      <c r="B424" s="20"/>
      <c r="C424" s="201"/>
      <c r="E424" s="136"/>
      <c r="F424" s="201"/>
      <c r="G424" s="253"/>
      <c r="H424" s="253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</row>
    <row r="425" spans="1:21" x14ac:dyDescent="0.2">
      <c r="A425" s="19"/>
      <c r="B425" s="20"/>
      <c r="C425" s="201"/>
      <c r="E425" s="136"/>
      <c r="F425" s="201"/>
      <c r="G425" s="253"/>
      <c r="H425" s="253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</row>
    <row r="426" spans="1:21" x14ac:dyDescent="0.2">
      <c r="A426" s="19"/>
      <c r="B426" s="20"/>
      <c r="C426" s="201"/>
      <c r="E426" s="136"/>
      <c r="F426" s="201"/>
      <c r="G426" s="253"/>
      <c r="H426" s="253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</row>
    <row r="427" spans="1:21" x14ac:dyDescent="0.2">
      <c r="A427" s="19"/>
      <c r="B427" s="20"/>
      <c r="C427" s="201"/>
      <c r="E427" s="136"/>
      <c r="F427" s="201"/>
      <c r="G427" s="253"/>
      <c r="H427" s="253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</row>
    <row r="428" spans="1:21" x14ac:dyDescent="0.2">
      <c r="A428" s="19"/>
      <c r="B428" s="20"/>
      <c r="C428" s="201"/>
      <c r="E428" s="136"/>
      <c r="F428" s="201"/>
      <c r="G428" s="253"/>
      <c r="H428" s="253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</row>
    <row r="429" spans="1:21" x14ac:dyDescent="0.2">
      <c r="A429" s="19"/>
      <c r="B429" s="20"/>
      <c r="C429" s="201"/>
      <c r="E429" s="136"/>
      <c r="F429" s="201"/>
      <c r="G429" s="253"/>
      <c r="H429" s="253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</row>
    <row r="430" spans="1:21" x14ac:dyDescent="0.2">
      <c r="A430" s="19"/>
      <c r="B430" s="20"/>
      <c r="C430" s="201"/>
      <c r="E430" s="136"/>
      <c r="F430" s="201"/>
      <c r="G430" s="253"/>
      <c r="H430" s="253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</row>
    <row r="431" spans="1:21" x14ac:dyDescent="0.2">
      <c r="A431" s="19"/>
      <c r="B431" s="20"/>
      <c r="C431" s="201"/>
      <c r="E431" s="136"/>
      <c r="F431" s="201"/>
      <c r="G431" s="253"/>
      <c r="H431" s="253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</row>
    <row r="432" spans="1:21" x14ac:dyDescent="0.2">
      <c r="A432" s="19"/>
      <c r="B432" s="20"/>
      <c r="C432" s="201"/>
      <c r="E432" s="136"/>
      <c r="F432" s="201"/>
      <c r="G432" s="253"/>
      <c r="H432" s="253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</row>
    <row r="433" spans="1:21" x14ac:dyDescent="0.2">
      <c r="A433" s="19"/>
      <c r="B433" s="20"/>
      <c r="C433" s="201"/>
      <c r="E433" s="136"/>
      <c r="F433" s="201"/>
      <c r="G433" s="253"/>
      <c r="H433" s="253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</row>
    <row r="434" spans="1:21" x14ac:dyDescent="0.2">
      <c r="A434" s="19"/>
      <c r="B434" s="20"/>
      <c r="C434" s="201"/>
      <c r="E434" s="136"/>
      <c r="F434" s="201"/>
      <c r="G434" s="253"/>
      <c r="H434" s="253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</row>
    <row r="435" spans="1:21" x14ac:dyDescent="0.2">
      <c r="A435" s="19"/>
      <c r="B435" s="20"/>
      <c r="C435" s="201"/>
      <c r="E435" s="136"/>
      <c r="F435" s="201"/>
      <c r="G435" s="253"/>
      <c r="H435" s="253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</row>
    <row r="436" spans="1:21" x14ac:dyDescent="0.2">
      <c r="A436" s="19"/>
      <c r="B436" s="20"/>
      <c r="C436" s="201"/>
      <c r="E436" s="136"/>
      <c r="F436" s="201"/>
      <c r="G436" s="253"/>
      <c r="H436" s="253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</row>
    <row r="437" spans="1:21" x14ac:dyDescent="0.2">
      <c r="A437" s="19"/>
      <c r="B437" s="20"/>
      <c r="C437" s="201"/>
      <c r="E437" s="136"/>
      <c r="F437" s="201"/>
      <c r="G437" s="253"/>
      <c r="H437" s="253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</row>
    <row r="438" spans="1:21" x14ac:dyDescent="0.2">
      <c r="A438" s="19"/>
      <c r="B438" s="20"/>
      <c r="C438" s="201"/>
      <c r="E438" s="136"/>
      <c r="F438" s="201"/>
      <c r="G438" s="253"/>
      <c r="H438" s="253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</row>
    <row r="439" spans="1:21" x14ac:dyDescent="0.2">
      <c r="A439" s="19"/>
      <c r="B439" s="20"/>
      <c r="C439" s="201"/>
      <c r="E439" s="136"/>
      <c r="F439" s="201"/>
      <c r="G439" s="253"/>
      <c r="H439" s="253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</row>
    <row r="440" spans="1:21" x14ac:dyDescent="0.2">
      <c r="A440" s="19"/>
      <c r="B440" s="20"/>
      <c r="C440" s="201"/>
      <c r="E440" s="136"/>
      <c r="F440" s="201"/>
      <c r="G440" s="253"/>
      <c r="H440" s="253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</row>
    <row r="441" spans="1:21" x14ac:dyDescent="0.2">
      <c r="A441" s="19"/>
      <c r="B441" s="20"/>
      <c r="C441" s="201"/>
      <c r="E441" s="136"/>
      <c r="F441" s="201"/>
      <c r="G441" s="253"/>
      <c r="H441" s="253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</row>
    <row r="442" spans="1:21" x14ac:dyDescent="0.2">
      <c r="A442" s="19"/>
      <c r="B442" s="20"/>
      <c r="C442" s="201"/>
      <c r="E442" s="136"/>
      <c r="F442" s="201"/>
      <c r="G442" s="253"/>
      <c r="H442" s="253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</row>
    <row r="443" spans="1:21" x14ac:dyDescent="0.2">
      <c r="A443" s="19"/>
      <c r="B443" s="20"/>
      <c r="C443" s="201"/>
      <c r="E443" s="136"/>
      <c r="F443" s="201"/>
      <c r="G443" s="253"/>
      <c r="H443" s="253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</row>
    <row r="444" spans="1:21" x14ac:dyDescent="0.2">
      <c r="A444" s="19"/>
      <c r="B444" s="20"/>
      <c r="C444" s="201"/>
      <c r="E444" s="136"/>
      <c r="F444" s="201"/>
      <c r="G444" s="253"/>
      <c r="H444" s="253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</row>
    <row r="445" spans="1:21" x14ac:dyDescent="0.2">
      <c r="A445" s="19"/>
      <c r="B445" s="20"/>
      <c r="C445" s="201"/>
      <c r="E445" s="136"/>
      <c r="F445" s="201"/>
      <c r="G445" s="253"/>
      <c r="H445" s="253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</row>
    <row r="446" spans="1:21" x14ac:dyDescent="0.2">
      <c r="A446" s="19"/>
      <c r="B446" s="20"/>
      <c r="C446" s="201"/>
      <c r="E446" s="136"/>
      <c r="F446" s="201"/>
      <c r="G446" s="253"/>
      <c r="H446" s="253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</row>
    <row r="447" spans="1:21" x14ac:dyDescent="0.2">
      <c r="A447" s="19"/>
      <c r="B447" s="20"/>
      <c r="C447" s="201"/>
      <c r="E447" s="136"/>
      <c r="F447" s="201"/>
      <c r="G447" s="253"/>
      <c r="H447" s="253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</row>
    <row r="448" spans="1:21" x14ac:dyDescent="0.2">
      <c r="A448" s="19"/>
      <c r="B448" s="20"/>
      <c r="C448" s="201"/>
      <c r="E448" s="136"/>
      <c r="F448" s="201"/>
      <c r="G448" s="253"/>
      <c r="H448" s="253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</row>
    <row r="449" spans="1:21" x14ac:dyDescent="0.2">
      <c r="A449" s="19"/>
      <c r="B449" s="20"/>
      <c r="C449" s="201"/>
      <c r="E449" s="136"/>
      <c r="F449" s="201"/>
      <c r="G449" s="253"/>
      <c r="H449" s="253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</row>
    <row r="450" spans="1:21" x14ac:dyDescent="0.2">
      <c r="A450" s="19"/>
      <c r="B450" s="20"/>
      <c r="C450" s="201"/>
      <c r="E450" s="136"/>
      <c r="F450" s="201"/>
      <c r="G450" s="253"/>
      <c r="H450" s="253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</row>
    <row r="451" spans="1:21" x14ac:dyDescent="0.2">
      <c r="A451" s="19"/>
      <c r="B451" s="20"/>
      <c r="C451" s="201"/>
      <c r="E451" s="136"/>
      <c r="F451" s="201"/>
      <c r="G451" s="253"/>
      <c r="H451" s="253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</row>
    <row r="452" spans="1:21" x14ac:dyDescent="0.2">
      <c r="A452" s="19"/>
      <c r="B452" s="20"/>
      <c r="C452" s="201"/>
      <c r="E452" s="136"/>
      <c r="F452" s="201"/>
      <c r="G452" s="253"/>
      <c r="H452" s="253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</row>
    <row r="453" spans="1:21" x14ac:dyDescent="0.2">
      <c r="A453" s="19"/>
      <c r="B453" s="20"/>
      <c r="C453" s="201"/>
      <c r="E453" s="136"/>
      <c r="F453" s="201"/>
      <c r="G453" s="253"/>
      <c r="H453" s="253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</row>
    <row r="454" spans="1:21" x14ac:dyDescent="0.2">
      <c r="A454" s="19"/>
      <c r="B454" s="20"/>
      <c r="C454" s="201"/>
      <c r="E454" s="136"/>
      <c r="F454" s="201"/>
      <c r="G454" s="253"/>
      <c r="H454" s="253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</row>
    <row r="455" spans="1:21" x14ac:dyDescent="0.2">
      <c r="A455" s="19"/>
      <c r="B455" s="20"/>
      <c r="C455" s="201"/>
      <c r="E455" s="136"/>
      <c r="F455" s="201"/>
      <c r="G455" s="253"/>
      <c r="H455" s="253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</row>
    <row r="456" spans="1:21" x14ac:dyDescent="0.2">
      <c r="A456" s="19"/>
      <c r="B456" s="20"/>
      <c r="C456" s="201"/>
      <c r="E456" s="136"/>
      <c r="F456" s="201"/>
      <c r="G456" s="253"/>
      <c r="H456" s="253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</row>
    <row r="457" spans="1:21" x14ac:dyDescent="0.2">
      <c r="A457" s="19"/>
      <c r="B457" s="20"/>
      <c r="C457" s="201"/>
      <c r="E457" s="136"/>
      <c r="F457" s="201"/>
      <c r="G457" s="253"/>
      <c r="H457" s="253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</row>
    <row r="458" spans="1:21" x14ac:dyDescent="0.2">
      <c r="A458" s="19"/>
      <c r="B458" s="20"/>
      <c r="C458" s="201"/>
      <c r="E458" s="136"/>
      <c r="F458" s="201"/>
      <c r="G458" s="253"/>
      <c r="H458" s="253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</row>
    <row r="459" spans="1:21" x14ac:dyDescent="0.2">
      <c r="A459" s="19"/>
      <c r="B459" s="20"/>
      <c r="C459" s="201"/>
      <c r="E459" s="136"/>
      <c r="F459" s="201"/>
      <c r="G459" s="253"/>
      <c r="H459" s="253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</row>
    <row r="460" spans="1:21" x14ac:dyDescent="0.2">
      <c r="A460" s="19"/>
      <c r="B460" s="20"/>
      <c r="C460" s="201"/>
      <c r="E460" s="136"/>
      <c r="F460" s="201"/>
      <c r="G460" s="253"/>
      <c r="H460" s="253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</row>
    <row r="461" spans="1:21" x14ac:dyDescent="0.2">
      <c r="A461" s="19"/>
      <c r="B461" s="20"/>
      <c r="C461" s="201"/>
      <c r="E461" s="136"/>
      <c r="F461" s="201"/>
      <c r="G461" s="253"/>
      <c r="H461" s="253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</row>
    <row r="462" spans="1:21" x14ac:dyDescent="0.2">
      <c r="A462" s="19"/>
      <c r="B462" s="20"/>
      <c r="C462" s="201"/>
      <c r="E462" s="136"/>
      <c r="F462" s="201"/>
      <c r="G462" s="253"/>
      <c r="H462" s="253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</row>
    <row r="463" spans="1:21" x14ac:dyDescent="0.2">
      <c r="A463" s="19"/>
      <c r="B463" s="20"/>
      <c r="C463" s="201"/>
      <c r="E463" s="136"/>
      <c r="F463" s="201"/>
      <c r="G463" s="253"/>
      <c r="H463" s="253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</row>
    <row r="464" spans="1:21" x14ac:dyDescent="0.2">
      <c r="A464" s="19"/>
      <c r="B464" s="20"/>
      <c r="C464" s="201"/>
      <c r="E464" s="136"/>
      <c r="F464" s="201"/>
      <c r="G464" s="253"/>
      <c r="H464" s="253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</row>
    <row r="465" spans="1:21" x14ac:dyDescent="0.2">
      <c r="A465" s="19"/>
      <c r="B465" s="20"/>
      <c r="C465" s="201"/>
      <c r="E465" s="136"/>
      <c r="F465" s="201"/>
      <c r="G465" s="253"/>
      <c r="H465" s="253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</row>
    <row r="466" spans="1:21" x14ac:dyDescent="0.2">
      <c r="A466" s="19"/>
      <c r="B466" s="20"/>
      <c r="C466" s="201"/>
      <c r="E466" s="136"/>
      <c r="F466" s="201"/>
      <c r="G466" s="253"/>
      <c r="H466" s="253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</row>
    <row r="467" spans="1:21" x14ac:dyDescent="0.2">
      <c r="A467" s="19"/>
      <c r="B467" s="20"/>
      <c r="C467" s="201"/>
      <c r="E467" s="136"/>
      <c r="F467" s="201"/>
      <c r="G467" s="253"/>
      <c r="H467" s="253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</row>
    <row r="468" spans="1:21" x14ac:dyDescent="0.2">
      <c r="A468" s="19"/>
      <c r="B468" s="20"/>
      <c r="C468" s="201"/>
      <c r="E468" s="136"/>
      <c r="F468" s="201"/>
      <c r="G468" s="253"/>
      <c r="H468" s="253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</row>
    <row r="469" spans="1:21" x14ac:dyDescent="0.2">
      <c r="A469" s="19"/>
      <c r="B469" s="20"/>
      <c r="C469" s="201"/>
      <c r="E469" s="136"/>
      <c r="F469" s="201"/>
      <c r="G469" s="253"/>
      <c r="H469" s="253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</row>
    <row r="470" spans="1:21" x14ac:dyDescent="0.2">
      <c r="A470" s="19"/>
      <c r="B470" s="20"/>
      <c r="C470" s="201"/>
      <c r="E470" s="136"/>
      <c r="F470" s="201"/>
      <c r="G470" s="253"/>
      <c r="H470" s="253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</row>
    <row r="471" spans="1:21" x14ac:dyDescent="0.2">
      <c r="A471" s="19"/>
      <c r="B471" s="20"/>
      <c r="C471" s="201"/>
      <c r="E471" s="136"/>
      <c r="F471" s="201"/>
      <c r="G471" s="253"/>
      <c r="H471" s="253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</row>
    <row r="472" spans="1:21" x14ac:dyDescent="0.2">
      <c r="A472" s="19"/>
      <c r="B472" s="20"/>
      <c r="C472" s="201"/>
      <c r="E472" s="136"/>
      <c r="F472" s="201"/>
      <c r="G472" s="253"/>
      <c r="H472" s="253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</row>
    <row r="473" spans="1:21" x14ac:dyDescent="0.2">
      <c r="A473" s="19"/>
      <c r="B473" s="20"/>
      <c r="C473" s="201"/>
      <c r="E473" s="136"/>
      <c r="F473" s="201"/>
      <c r="G473" s="253"/>
      <c r="H473" s="253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</row>
    <row r="474" spans="1:21" x14ac:dyDescent="0.2">
      <c r="A474" s="19"/>
      <c r="B474" s="20"/>
      <c r="C474" s="201"/>
      <c r="E474" s="136"/>
      <c r="F474" s="201"/>
      <c r="G474" s="253"/>
      <c r="H474" s="253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</row>
    <row r="475" spans="1:21" x14ac:dyDescent="0.2">
      <c r="A475" s="19"/>
      <c r="B475" s="20"/>
      <c r="C475" s="201"/>
      <c r="E475" s="136"/>
      <c r="F475" s="201"/>
      <c r="G475" s="253"/>
      <c r="H475" s="253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</row>
    <row r="476" spans="1:21" x14ac:dyDescent="0.2">
      <c r="A476" s="19"/>
      <c r="B476" s="20"/>
      <c r="C476" s="201"/>
      <c r="E476" s="136"/>
      <c r="F476" s="201"/>
      <c r="G476" s="253"/>
      <c r="H476" s="253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</row>
    <row r="477" spans="1:21" x14ac:dyDescent="0.2">
      <c r="A477" s="19"/>
      <c r="B477" s="20"/>
      <c r="C477" s="201"/>
      <c r="E477" s="136"/>
      <c r="F477" s="201"/>
      <c r="G477" s="253"/>
      <c r="H477" s="253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</row>
    <row r="478" spans="1:21" x14ac:dyDescent="0.2">
      <c r="A478" s="19"/>
      <c r="B478" s="20"/>
      <c r="C478" s="201"/>
      <c r="E478" s="136"/>
      <c r="F478" s="201"/>
      <c r="G478" s="253"/>
      <c r="H478" s="253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</row>
    <row r="479" spans="1:21" x14ac:dyDescent="0.2">
      <c r="A479" s="19"/>
      <c r="B479" s="20"/>
      <c r="C479" s="201"/>
      <c r="E479" s="136"/>
      <c r="F479" s="201"/>
      <c r="G479" s="253"/>
      <c r="H479" s="253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</row>
    <row r="480" spans="1:21" x14ac:dyDescent="0.2">
      <c r="A480" s="19"/>
      <c r="B480" s="20"/>
      <c r="C480" s="201"/>
      <c r="E480" s="136"/>
      <c r="F480" s="201"/>
      <c r="G480" s="253"/>
      <c r="H480" s="253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</row>
    <row r="481" spans="1:21" x14ac:dyDescent="0.2">
      <c r="A481" s="19"/>
      <c r="B481" s="20"/>
      <c r="C481" s="201"/>
      <c r="E481" s="136"/>
      <c r="F481" s="201"/>
      <c r="G481" s="253"/>
      <c r="H481" s="253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</row>
    <row r="482" spans="1:21" x14ac:dyDescent="0.2">
      <c r="A482" s="19"/>
      <c r="B482" s="20"/>
      <c r="C482" s="201"/>
      <c r="E482" s="136"/>
      <c r="F482" s="201"/>
      <c r="G482" s="253"/>
      <c r="H482" s="253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</row>
    <row r="483" spans="1:21" x14ac:dyDescent="0.2">
      <c r="A483" s="19"/>
      <c r="B483" s="20"/>
      <c r="C483" s="201"/>
      <c r="E483" s="136"/>
      <c r="F483" s="201"/>
      <c r="G483" s="253"/>
      <c r="H483" s="253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</row>
    <row r="484" spans="1:21" x14ac:dyDescent="0.2">
      <c r="A484" s="19"/>
      <c r="B484" s="20"/>
      <c r="C484" s="201"/>
      <c r="E484" s="136"/>
      <c r="F484" s="201"/>
      <c r="G484" s="253"/>
      <c r="H484" s="253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</row>
    <row r="485" spans="1:21" x14ac:dyDescent="0.2">
      <c r="A485" s="19"/>
      <c r="B485" s="20"/>
      <c r="C485" s="201"/>
      <c r="E485" s="136"/>
      <c r="F485" s="201"/>
      <c r="G485" s="253"/>
      <c r="H485" s="253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</row>
    <row r="486" spans="1:21" x14ac:dyDescent="0.2">
      <c r="A486" s="19"/>
      <c r="B486" s="20"/>
      <c r="C486" s="201"/>
      <c r="E486" s="136"/>
      <c r="F486" s="201"/>
      <c r="G486" s="253"/>
      <c r="H486" s="253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</row>
    <row r="487" spans="1:21" x14ac:dyDescent="0.2">
      <c r="A487" s="19"/>
      <c r="B487" s="20"/>
      <c r="C487" s="201"/>
      <c r="E487" s="136"/>
      <c r="F487" s="201"/>
      <c r="G487" s="253"/>
      <c r="H487" s="253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</row>
    <row r="488" spans="1:21" x14ac:dyDescent="0.2">
      <c r="A488" s="19"/>
      <c r="B488" s="20"/>
      <c r="C488" s="201"/>
      <c r="E488" s="136"/>
      <c r="F488" s="201"/>
      <c r="G488" s="253"/>
      <c r="H488" s="253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</row>
    <row r="489" spans="1:21" x14ac:dyDescent="0.2">
      <c r="A489" s="19"/>
      <c r="B489" s="20"/>
      <c r="C489" s="201"/>
      <c r="E489" s="136"/>
      <c r="F489" s="201"/>
      <c r="G489" s="253"/>
      <c r="H489" s="253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</row>
    <row r="490" spans="1:21" x14ac:dyDescent="0.2">
      <c r="A490" s="19"/>
      <c r="B490" s="20"/>
      <c r="C490" s="201"/>
      <c r="E490" s="136"/>
      <c r="F490" s="201"/>
      <c r="G490" s="253"/>
      <c r="H490" s="253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</row>
    <row r="491" spans="1:21" x14ac:dyDescent="0.2">
      <c r="A491" s="19"/>
      <c r="B491" s="20"/>
      <c r="C491" s="201"/>
      <c r="E491" s="136"/>
      <c r="F491" s="201"/>
      <c r="G491" s="253"/>
      <c r="H491" s="253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</row>
    <row r="492" spans="1:21" x14ac:dyDescent="0.2">
      <c r="A492" s="19"/>
      <c r="B492" s="20"/>
      <c r="C492" s="201"/>
      <c r="E492" s="136"/>
      <c r="F492" s="201"/>
      <c r="G492" s="253"/>
      <c r="H492" s="253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</row>
    <row r="493" spans="1:21" x14ac:dyDescent="0.2">
      <c r="A493" s="19"/>
      <c r="B493" s="20"/>
      <c r="C493" s="201"/>
      <c r="E493" s="136"/>
      <c r="F493" s="201"/>
      <c r="G493" s="253"/>
      <c r="H493" s="253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</row>
    <row r="494" spans="1:21" x14ac:dyDescent="0.2">
      <c r="A494" s="19"/>
      <c r="B494" s="20"/>
      <c r="C494" s="201"/>
      <c r="E494" s="136"/>
      <c r="F494" s="201"/>
      <c r="G494" s="253"/>
      <c r="H494" s="253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</row>
    <row r="495" spans="1:21" x14ac:dyDescent="0.2">
      <c r="A495" s="19"/>
      <c r="B495" s="20"/>
      <c r="C495" s="201"/>
      <c r="E495" s="136"/>
      <c r="F495" s="201"/>
      <c r="G495" s="253"/>
      <c r="H495" s="253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</row>
    <row r="496" spans="1:21" x14ac:dyDescent="0.2">
      <c r="A496" s="19"/>
      <c r="B496" s="20"/>
      <c r="C496" s="201"/>
      <c r="E496" s="136"/>
      <c r="F496" s="201"/>
      <c r="G496" s="253"/>
      <c r="H496" s="253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</row>
    <row r="497" spans="1:21" x14ac:dyDescent="0.2">
      <c r="A497" s="19"/>
      <c r="B497" s="20"/>
      <c r="C497" s="201"/>
      <c r="E497" s="136"/>
      <c r="F497" s="201"/>
      <c r="G497" s="253"/>
      <c r="H497" s="253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</row>
    <row r="498" spans="1:21" x14ac:dyDescent="0.2">
      <c r="A498" s="19"/>
      <c r="B498" s="20"/>
      <c r="C498" s="201"/>
      <c r="E498" s="136"/>
      <c r="F498" s="201"/>
      <c r="G498" s="253"/>
      <c r="H498" s="253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</row>
    <row r="499" spans="1:21" x14ac:dyDescent="0.2">
      <c r="A499" s="19"/>
      <c r="B499" s="20"/>
      <c r="C499" s="201"/>
      <c r="E499" s="136"/>
      <c r="F499" s="201"/>
      <c r="G499" s="253"/>
      <c r="H499" s="253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</row>
    <row r="500" spans="1:21" x14ac:dyDescent="0.2">
      <c r="A500" s="19"/>
      <c r="B500" s="20"/>
      <c r="C500" s="201"/>
      <c r="E500" s="136"/>
      <c r="F500" s="201"/>
      <c r="G500" s="253"/>
      <c r="H500" s="253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</row>
    <row r="501" spans="1:21" x14ac:dyDescent="0.2">
      <c r="A501" s="19"/>
      <c r="B501" s="20"/>
      <c r="C501" s="201"/>
      <c r="E501" s="136"/>
      <c r="F501" s="201"/>
      <c r="G501" s="253"/>
      <c r="H501" s="253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</row>
    <row r="502" spans="1:21" x14ac:dyDescent="0.2">
      <c r="A502" s="19"/>
      <c r="B502" s="20"/>
      <c r="C502" s="201"/>
      <c r="E502" s="136"/>
      <c r="F502" s="201"/>
      <c r="G502" s="253"/>
      <c r="H502" s="253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</row>
    <row r="503" spans="1:21" x14ac:dyDescent="0.2">
      <c r="A503" s="19"/>
      <c r="B503" s="20"/>
      <c r="C503" s="201"/>
      <c r="E503" s="136"/>
      <c r="F503" s="201"/>
      <c r="G503" s="253"/>
      <c r="H503" s="253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</row>
    <row r="504" spans="1:21" x14ac:dyDescent="0.2">
      <c r="A504" s="19"/>
      <c r="B504" s="20"/>
      <c r="C504" s="201"/>
      <c r="E504" s="136"/>
      <c r="F504" s="201"/>
      <c r="G504" s="253"/>
      <c r="H504" s="253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</row>
    <row r="505" spans="1:21" x14ac:dyDescent="0.2">
      <c r="A505" s="19"/>
      <c r="B505" s="20"/>
      <c r="C505" s="201"/>
      <c r="E505" s="136"/>
      <c r="F505" s="201"/>
      <c r="G505" s="253"/>
      <c r="H505" s="253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</row>
    <row r="506" spans="1:21" x14ac:dyDescent="0.2">
      <c r="A506" s="19"/>
      <c r="B506" s="20"/>
      <c r="C506" s="201"/>
      <c r="E506" s="136"/>
      <c r="F506" s="201"/>
      <c r="G506" s="253"/>
      <c r="H506" s="253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</row>
    <row r="507" spans="1:21" x14ac:dyDescent="0.2">
      <c r="A507" s="19"/>
      <c r="B507" s="20"/>
      <c r="C507" s="201"/>
      <c r="E507" s="136"/>
      <c r="F507" s="201"/>
      <c r="G507" s="253"/>
      <c r="H507" s="253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</row>
    <row r="508" spans="1:21" x14ac:dyDescent="0.2">
      <c r="A508" s="19"/>
      <c r="B508" s="20"/>
      <c r="C508" s="201"/>
      <c r="E508" s="136"/>
      <c r="F508" s="201"/>
      <c r="G508" s="253"/>
      <c r="H508" s="253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</row>
    <row r="509" spans="1:21" x14ac:dyDescent="0.2">
      <c r="A509" s="19"/>
      <c r="B509" s="20"/>
      <c r="C509" s="201"/>
      <c r="E509" s="136"/>
      <c r="F509" s="201"/>
      <c r="G509" s="253"/>
      <c r="H509" s="253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</row>
    <row r="510" spans="1:21" x14ac:dyDescent="0.2">
      <c r="A510" s="19"/>
      <c r="B510" s="20"/>
      <c r="C510" s="201"/>
      <c r="E510" s="136"/>
      <c r="F510" s="201"/>
      <c r="G510" s="253"/>
      <c r="H510" s="253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</row>
    <row r="511" spans="1:21" x14ac:dyDescent="0.2">
      <c r="A511" s="19"/>
      <c r="B511" s="20"/>
      <c r="C511" s="201"/>
      <c r="E511" s="136"/>
      <c r="F511" s="201"/>
      <c r="G511" s="253"/>
      <c r="H511" s="253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</row>
    <row r="512" spans="1:21" x14ac:dyDescent="0.2">
      <c r="A512" s="19"/>
      <c r="B512" s="20"/>
      <c r="C512" s="201"/>
      <c r="E512" s="136"/>
      <c r="F512" s="201"/>
      <c r="G512" s="253"/>
      <c r="H512" s="253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</row>
    <row r="513" spans="1:21" x14ac:dyDescent="0.2">
      <c r="A513" s="19"/>
      <c r="B513" s="20"/>
      <c r="C513" s="201"/>
      <c r="E513" s="136"/>
      <c r="F513" s="201"/>
      <c r="G513" s="253"/>
      <c r="H513" s="253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</row>
    <row r="514" spans="1:21" x14ac:dyDescent="0.2">
      <c r="A514" s="19"/>
      <c r="B514" s="20"/>
      <c r="C514" s="201"/>
      <c r="E514" s="136"/>
      <c r="F514" s="201"/>
      <c r="G514" s="253"/>
      <c r="H514" s="253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</row>
    <row r="515" spans="1:21" x14ac:dyDescent="0.2">
      <c r="A515" s="19"/>
      <c r="B515" s="20"/>
      <c r="C515" s="201"/>
      <c r="E515" s="136"/>
      <c r="F515" s="201"/>
      <c r="G515" s="253"/>
      <c r="H515" s="253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</row>
    <row r="516" spans="1:21" x14ac:dyDescent="0.2">
      <c r="A516" s="19"/>
      <c r="B516" s="20"/>
      <c r="C516" s="201"/>
      <c r="E516" s="136"/>
      <c r="F516" s="201"/>
      <c r="G516" s="253"/>
      <c r="H516" s="253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</row>
    <row r="517" spans="1:21" x14ac:dyDescent="0.2">
      <c r="A517" s="19"/>
      <c r="B517" s="20"/>
      <c r="C517" s="201"/>
      <c r="E517" s="136"/>
      <c r="F517" s="201"/>
      <c r="G517" s="253"/>
      <c r="H517" s="253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</row>
    <row r="518" spans="1:21" x14ac:dyDescent="0.2">
      <c r="A518" s="19"/>
      <c r="B518" s="20"/>
      <c r="C518" s="201"/>
      <c r="E518" s="136"/>
      <c r="F518" s="201"/>
      <c r="G518" s="253"/>
      <c r="H518" s="253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</row>
    <row r="519" spans="1:21" x14ac:dyDescent="0.2">
      <c r="A519" s="19"/>
      <c r="B519" s="20"/>
      <c r="C519" s="201"/>
      <c r="E519" s="136"/>
      <c r="F519" s="201"/>
      <c r="G519" s="253"/>
      <c r="H519" s="253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</row>
    <row r="520" spans="1:21" x14ac:dyDescent="0.2">
      <c r="A520" s="19"/>
      <c r="B520" s="20"/>
      <c r="C520" s="201"/>
      <c r="E520" s="136"/>
      <c r="F520" s="201"/>
      <c r="G520" s="253"/>
      <c r="H520" s="253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</row>
    <row r="521" spans="1:21" x14ac:dyDescent="0.2">
      <c r="A521" s="19"/>
      <c r="B521" s="20"/>
      <c r="C521" s="201"/>
      <c r="E521" s="136"/>
      <c r="F521" s="201"/>
      <c r="G521" s="253"/>
      <c r="H521" s="253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</row>
    <row r="522" spans="1:21" x14ac:dyDescent="0.2">
      <c r="A522" s="19"/>
      <c r="B522" s="20"/>
      <c r="C522" s="201"/>
      <c r="E522" s="136"/>
      <c r="F522" s="201"/>
      <c r="G522" s="253"/>
      <c r="H522" s="253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</row>
    <row r="523" spans="1:21" x14ac:dyDescent="0.2">
      <c r="A523" s="19"/>
      <c r="B523" s="20"/>
      <c r="C523" s="201"/>
      <c r="E523" s="136"/>
      <c r="F523" s="201"/>
      <c r="G523" s="253"/>
      <c r="H523" s="253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</row>
    <row r="524" spans="1:21" x14ac:dyDescent="0.2">
      <c r="A524" s="19"/>
      <c r="B524" s="20"/>
      <c r="C524" s="201"/>
      <c r="E524" s="136"/>
      <c r="F524" s="201"/>
      <c r="G524" s="253"/>
      <c r="H524" s="253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</row>
    <row r="525" spans="1:21" x14ac:dyDescent="0.2">
      <c r="A525" s="19"/>
      <c r="B525" s="20"/>
      <c r="C525" s="201"/>
      <c r="E525" s="136"/>
      <c r="F525" s="201"/>
      <c r="G525" s="253"/>
      <c r="H525" s="253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</row>
    <row r="526" spans="1:21" x14ac:dyDescent="0.2">
      <c r="A526" s="19"/>
      <c r="B526" s="20"/>
      <c r="C526" s="201"/>
      <c r="E526" s="136"/>
      <c r="F526" s="201"/>
      <c r="G526" s="253"/>
      <c r="H526" s="253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</row>
    <row r="527" spans="1:21" x14ac:dyDescent="0.2">
      <c r="A527" s="19"/>
      <c r="B527" s="20"/>
      <c r="C527" s="201"/>
      <c r="E527" s="136"/>
      <c r="F527" s="201"/>
      <c r="G527" s="253"/>
      <c r="H527" s="253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</row>
    <row r="528" spans="1:21" x14ac:dyDescent="0.2">
      <c r="A528" s="19"/>
      <c r="B528" s="20"/>
      <c r="C528" s="201"/>
      <c r="E528" s="136"/>
      <c r="F528" s="201"/>
      <c r="G528" s="253"/>
      <c r="H528" s="253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</row>
    <row r="529" spans="1:21" x14ac:dyDescent="0.2">
      <c r="A529" s="19"/>
      <c r="B529" s="20"/>
      <c r="C529" s="201"/>
      <c r="E529" s="136"/>
      <c r="F529" s="201"/>
      <c r="G529" s="253"/>
      <c r="H529" s="253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</row>
    <row r="530" spans="1:21" x14ac:dyDescent="0.2">
      <c r="A530" s="19"/>
      <c r="B530" s="20"/>
      <c r="C530" s="201"/>
      <c r="E530" s="136"/>
      <c r="F530" s="201"/>
      <c r="G530" s="253"/>
      <c r="H530" s="253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</row>
    <row r="531" spans="1:21" x14ac:dyDescent="0.2">
      <c r="A531" s="19"/>
      <c r="B531" s="20"/>
      <c r="C531" s="201"/>
      <c r="E531" s="136"/>
      <c r="F531" s="201"/>
      <c r="G531" s="253"/>
      <c r="H531" s="253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</row>
    <row r="532" spans="1:21" x14ac:dyDescent="0.2">
      <c r="A532" s="19"/>
      <c r="B532" s="20"/>
      <c r="C532" s="201"/>
      <c r="E532" s="136"/>
      <c r="F532" s="201"/>
      <c r="G532" s="253"/>
      <c r="H532" s="253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</row>
    <row r="533" spans="1:21" x14ac:dyDescent="0.2">
      <c r="A533" s="19"/>
      <c r="B533" s="20"/>
      <c r="C533" s="201"/>
      <c r="E533" s="136"/>
      <c r="F533" s="201"/>
      <c r="G533" s="253"/>
      <c r="H533" s="253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</row>
    <row r="534" spans="1:21" x14ac:dyDescent="0.2">
      <c r="A534" s="19"/>
      <c r="B534" s="20"/>
      <c r="C534" s="201"/>
      <c r="E534" s="136"/>
      <c r="F534" s="201"/>
      <c r="G534" s="253"/>
      <c r="H534" s="253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</row>
    <row r="535" spans="1:21" x14ac:dyDescent="0.2">
      <c r="A535" s="19"/>
      <c r="B535" s="20"/>
      <c r="C535" s="201"/>
      <c r="E535" s="136"/>
      <c r="F535" s="201"/>
      <c r="G535" s="253"/>
      <c r="H535" s="253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</row>
    <row r="536" spans="1:21" x14ac:dyDescent="0.2">
      <c r="A536" s="19"/>
      <c r="B536" s="20"/>
      <c r="C536" s="201"/>
      <c r="E536" s="136"/>
      <c r="F536" s="201"/>
      <c r="G536" s="253"/>
      <c r="H536" s="253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</row>
    <row r="537" spans="1:21" x14ac:dyDescent="0.2">
      <c r="A537" s="19"/>
      <c r="B537" s="20"/>
      <c r="C537" s="201"/>
      <c r="E537" s="136"/>
      <c r="F537" s="201"/>
      <c r="G537" s="253"/>
      <c r="H537" s="253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</row>
    <row r="538" spans="1:21" x14ac:dyDescent="0.2">
      <c r="A538" s="19"/>
      <c r="B538" s="20"/>
      <c r="C538" s="201"/>
      <c r="E538" s="136"/>
      <c r="F538" s="201"/>
      <c r="G538" s="253"/>
      <c r="H538" s="253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</row>
    <row r="539" spans="1:21" x14ac:dyDescent="0.2">
      <c r="A539" s="19"/>
      <c r="B539" s="20"/>
      <c r="C539" s="201"/>
      <c r="E539" s="136"/>
      <c r="F539" s="201"/>
      <c r="G539" s="253"/>
      <c r="H539" s="253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</row>
    <row r="540" spans="1:21" x14ac:dyDescent="0.2">
      <c r="A540" s="19"/>
      <c r="B540" s="20"/>
      <c r="C540" s="201"/>
      <c r="E540" s="136"/>
      <c r="F540" s="201"/>
      <c r="G540" s="253"/>
      <c r="H540" s="253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</row>
    <row r="541" spans="1:21" x14ac:dyDescent="0.2">
      <c r="A541" s="19"/>
      <c r="B541" s="20"/>
      <c r="C541" s="201"/>
      <c r="E541" s="136"/>
      <c r="F541" s="201"/>
      <c r="G541" s="253"/>
      <c r="H541" s="253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</row>
    <row r="542" spans="1:21" x14ac:dyDescent="0.2">
      <c r="A542" s="19"/>
      <c r="B542" s="20"/>
      <c r="C542" s="201"/>
      <c r="E542" s="136"/>
      <c r="F542" s="201"/>
      <c r="G542" s="253"/>
      <c r="H542" s="253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</row>
    <row r="543" spans="1:21" x14ac:dyDescent="0.2">
      <c r="A543" s="19"/>
      <c r="B543" s="20"/>
      <c r="C543" s="201"/>
      <c r="E543" s="136"/>
      <c r="F543" s="201"/>
      <c r="G543" s="253"/>
      <c r="H543" s="253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</row>
    <row r="544" spans="1:21" x14ac:dyDescent="0.2">
      <c r="A544" s="19"/>
      <c r="B544" s="20"/>
      <c r="C544" s="201"/>
      <c r="E544" s="136"/>
      <c r="F544" s="201"/>
      <c r="G544" s="253"/>
      <c r="H544" s="253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</row>
    <row r="545" spans="1:21" x14ac:dyDescent="0.2">
      <c r="A545" s="19"/>
      <c r="B545" s="20"/>
      <c r="C545" s="201"/>
      <c r="E545" s="136"/>
      <c r="F545" s="201"/>
      <c r="G545" s="253"/>
      <c r="H545" s="253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</row>
    <row r="546" spans="1:21" x14ac:dyDescent="0.2">
      <c r="A546" s="19"/>
      <c r="B546" s="20"/>
      <c r="C546" s="201"/>
      <c r="E546" s="136"/>
      <c r="F546" s="201"/>
      <c r="G546" s="253"/>
      <c r="H546" s="253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</row>
    <row r="547" spans="1:21" x14ac:dyDescent="0.2">
      <c r="A547" s="19"/>
      <c r="B547" s="20"/>
      <c r="C547" s="201"/>
      <c r="E547" s="136"/>
      <c r="F547" s="201"/>
      <c r="G547" s="253"/>
      <c r="H547" s="253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</row>
    <row r="548" spans="1:21" x14ac:dyDescent="0.2">
      <c r="A548" s="19"/>
      <c r="B548" s="20"/>
      <c r="C548" s="201"/>
      <c r="E548" s="136"/>
      <c r="F548" s="201"/>
      <c r="G548" s="253"/>
      <c r="H548" s="253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</row>
    <row r="549" spans="1:21" x14ac:dyDescent="0.2">
      <c r="A549" s="19"/>
      <c r="B549" s="20"/>
      <c r="C549" s="201"/>
      <c r="E549" s="136"/>
      <c r="F549" s="201"/>
      <c r="G549" s="253"/>
      <c r="H549" s="253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</row>
    <row r="550" spans="1:21" x14ac:dyDescent="0.2">
      <c r="A550" s="19"/>
      <c r="B550" s="20"/>
      <c r="C550" s="201"/>
      <c r="E550" s="136"/>
      <c r="F550" s="201"/>
      <c r="G550" s="253"/>
      <c r="H550" s="253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</row>
    <row r="551" spans="1:21" x14ac:dyDescent="0.2">
      <c r="A551" s="19"/>
      <c r="B551" s="20"/>
      <c r="C551" s="201"/>
      <c r="E551" s="136"/>
      <c r="F551" s="201"/>
      <c r="G551" s="253"/>
      <c r="H551" s="253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</row>
    <row r="552" spans="1:21" x14ac:dyDescent="0.2">
      <c r="A552" s="19"/>
      <c r="B552" s="20"/>
      <c r="C552" s="201"/>
      <c r="E552" s="136"/>
      <c r="F552" s="201"/>
      <c r="G552" s="253"/>
      <c r="H552" s="253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</row>
    <row r="553" spans="1:21" x14ac:dyDescent="0.2">
      <c r="A553" s="19"/>
      <c r="B553" s="20"/>
      <c r="C553" s="201"/>
      <c r="E553" s="136"/>
      <c r="F553" s="201"/>
      <c r="G553" s="253"/>
      <c r="H553" s="253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</row>
    <row r="554" spans="1:21" x14ac:dyDescent="0.2">
      <c r="A554" s="19"/>
      <c r="B554" s="20"/>
      <c r="C554" s="201"/>
      <c r="E554" s="136"/>
      <c r="F554" s="201"/>
      <c r="G554" s="253"/>
      <c r="H554" s="253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</row>
    <row r="555" spans="1:21" x14ac:dyDescent="0.2">
      <c r="A555" s="19"/>
      <c r="B555" s="20"/>
      <c r="C555" s="201"/>
      <c r="E555" s="136"/>
      <c r="F555" s="201"/>
      <c r="G555" s="253"/>
      <c r="H555" s="253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</row>
    <row r="556" spans="1:21" x14ac:dyDescent="0.2">
      <c r="A556" s="19"/>
      <c r="B556" s="20"/>
      <c r="C556" s="201"/>
      <c r="E556" s="136"/>
      <c r="F556" s="201"/>
      <c r="G556" s="253"/>
      <c r="H556" s="253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</row>
    <row r="557" spans="1:21" x14ac:dyDescent="0.2">
      <c r="A557" s="19"/>
      <c r="B557" s="20"/>
      <c r="C557" s="201"/>
      <c r="E557" s="136"/>
      <c r="F557" s="201"/>
      <c r="G557" s="253"/>
      <c r="H557" s="253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</row>
    <row r="558" spans="1:21" x14ac:dyDescent="0.2">
      <c r="A558" s="19"/>
      <c r="B558" s="20"/>
      <c r="C558" s="201"/>
      <c r="E558" s="136"/>
      <c r="F558" s="201"/>
      <c r="G558" s="253"/>
      <c r="H558" s="253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</row>
    <row r="559" spans="1:21" x14ac:dyDescent="0.2">
      <c r="A559" s="19"/>
      <c r="B559" s="20"/>
      <c r="C559" s="201"/>
      <c r="E559" s="136"/>
      <c r="F559" s="201"/>
      <c r="G559" s="253"/>
      <c r="H559" s="253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</row>
    <row r="560" spans="1:21" x14ac:dyDescent="0.2">
      <c r="A560" s="19"/>
      <c r="B560" s="20"/>
      <c r="C560" s="201"/>
      <c r="E560" s="136"/>
      <c r="F560" s="201"/>
      <c r="G560" s="253"/>
      <c r="H560" s="253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</row>
    <row r="561" spans="1:21" x14ac:dyDescent="0.2">
      <c r="A561" s="19"/>
      <c r="B561" s="20"/>
      <c r="C561" s="201"/>
      <c r="E561" s="136"/>
      <c r="F561" s="201"/>
      <c r="G561" s="253"/>
      <c r="H561" s="253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</row>
    <row r="562" spans="1:21" x14ac:dyDescent="0.2">
      <c r="A562" s="19"/>
      <c r="B562" s="20"/>
      <c r="C562" s="201"/>
      <c r="E562" s="136"/>
      <c r="F562" s="201"/>
      <c r="G562" s="253"/>
      <c r="H562" s="253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</row>
    <row r="563" spans="1:21" x14ac:dyDescent="0.2">
      <c r="A563" s="19"/>
      <c r="B563" s="20"/>
      <c r="C563" s="201"/>
      <c r="E563" s="136"/>
      <c r="F563" s="201"/>
      <c r="G563" s="253"/>
      <c r="H563" s="253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</row>
    <row r="564" spans="1:21" x14ac:dyDescent="0.2">
      <c r="A564" s="19"/>
      <c r="B564" s="20"/>
      <c r="C564" s="201"/>
      <c r="E564" s="136"/>
      <c r="F564" s="201"/>
      <c r="G564" s="253"/>
      <c r="H564" s="253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</row>
    <row r="565" spans="1:21" x14ac:dyDescent="0.2">
      <c r="A565" s="19"/>
      <c r="B565" s="20"/>
      <c r="C565" s="201"/>
      <c r="E565" s="136"/>
      <c r="F565" s="201"/>
      <c r="G565" s="253"/>
      <c r="H565" s="253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</row>
    <row r="566" spans="1:21" x14ac:dyDescent="0.2">
      <c r="A566" s="19"/>
      <c r="B566" s="20"/>
      <c r="C566" s="201"/>
      <c r="E566" s="136"/>
      <c r="F566" s="201"/>
      <c r="G566" s="253"/>
      <c r="H566" s="253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</row>
    <row r="567" spans="1:21" x14ac:dyDescent="0.2">
      <c r="A567" s="19"/>
      <c r="B567" s="20"/>
      <c r="C567" s="201"/>
      <c r="E567" s="136"/>
      <c r="F567" s="201"/>
      <c r="G567" s="253"/>
      <c r="H567" s="253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</row>
    <row r="568" spans="1:21" x14ac:dyDescent="0.2">
      <c r="A568" s="19"/>
      <c r="B568" s="20"/>
      <c r="C568" s="201"/>
      <c r="E568" s="136"/>
      <c r="F568" s="201"/>
      <c r="G568" s="253"/>
      <c r="H568" s="253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</row>
    <row r="569" spans="1:21" x14ac:dyDescent="0.2">
      <c r="A569" s="19"/>
      <c r="B569" s="20"/>
      <c r="C569" s="201"/>
      <c r="E569" s="136"/>
      <c r="F569" s="201"/>
      <c r="G569" s="253"/>
      <c r="H569" s="253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</row>
    <row r="570" spans="1:21" x14ac:dyDescent="0.2">
      <c r="A570" s="19"/>
      <c r="B570" s="20"/>
      <c r="C570" s="201"/>
      <c r="E570" s="136"/>
      <c r="F570" s="201"/>
      <c r="G570" s="253"/>
      <c r="H570" s="253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</row>
    <row r="571" spans="1:21" x14ac:dyDescent="0.2">
      <c r="A571" s="19"/>
      <c r="B571" s="20"/>
      <c r="C571" s="201"/>
      <c r="E571" s="136"/>
      <c r="F571" s="201"/>
      <c r="G571" s="253"/>
      <c r="H571" s="253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</row>
    <row r="572" spans="1:21" x14ac:dyDescent="0.2">
      <c r="A572" s="19"/>
      <c r="B572" s="20"/>
      <c r="C572" s="201"/>
      <c r="E572" s="136"/>
      <c r="F572" s="201"/>
      <c r="G572" s="253"/>
      <c r="H572" s="253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</row>
    <row r="573" spans="1:21" x14ac:dyDescent="0.2">
      <c r="A573" s="19"/>
      <c r="B573" s="20"/>
      <c r="C573" s="201"/>
      <c r="E573" s="136"/>
      <c r="F573" s="201"/>
      <c r="G573" s="253"/>
      <c r="H573" s="253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</row>
    <row r="574" spans="1:21" x14ac:dyDescent="0.2">
      <c r="A574" s="19"/>
      <c r="B574" s="20"/>
      <c r="C574" s="201"/>
      <c r="E574" s="136"/>
      <c r="F574" s="201"/>
      <c r="G574" s="253"/>
      <c r="H574" s="253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</row>
    <row r="575" spans="1:21" x14ac:dyDescent="0.2">
      <c r="A575" s="19"/>
      <c r="B575" s="20"/>
      <c r="C575" s="201"/>
      <c r="E575" s="136"/>
      <c r="F575" s="201"/>
      <c r="G575" s="253"/>
      <c r="H575" s="253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</row>
    <row r="576" spans="1:21" x14ac:dyDescent="0.2">
      <c r="A576" s="19"/>
      <c r="B576" s="20"/>
      <c r="C576" s="201"/>
      <c r="E576" s="136"/>
      <c r="F576" s="201"/>
      <c r="G576" s="253"/>
      <c r="H576" s="253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</row>
    <row r="577" spans="1:21" x14ac:dyDescent="0.2">
      <c r="A577" s="19"/>
      <c r="B577" s="20"/>
      <c r="C577" s="201"/>
      <c r="E577" s="136"/>
      <c r="F577" s="201"/>
      <c r="G577" s="253"/>
      <c r="H577" s="253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</row>
    <row r="578" spans="1:21" x14ac:dyDescent="0.2">
      <c r="A578" s="19"/>
      <c r="B578" s="20"/>
      <c r="C578" s="201"/>
      <c r="E578" s="136"/>
      <c r="F578" s="201"/>
      <c r="G578" s="253"/>
      <c r="H578" s="253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</row>
    <row r="579" spans="1:21" x14ac:dyDescent="0.2">
      <c r="A579" s="19"/>
      <c r="B579" s="20"/>
      <c r="C579" s="201"/>
      <c r="E579" s="136"/>
      <c r="F579" s="201"/>
      <c r="G579" s="253"/>
      <c r="H579" s="253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</row>
    <row r="580" spans="1:21" x14ac:dyDescent="0.2">
      <c r="A580" s="19"/>
      <c r="B580" s="20"/>
      <c r="C580" s="201"/>
      <c r="E580" s="136"/>
      <c r="F580" s="201"/>
      <c r="G580" s="253"/>
      <c r="H580" s="253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</row>
    <row r="581" spans="1:21" x14ac:dyDescent="0.2">
      <c r="A581" s="19"/>
      <c r="B581" s="20"/>
      <c r="C581" s="201"/>
      <c r="E581" s="136"/>
      <c r="F581" s="201"/>
      <c r="G581" s="253"/>
      <c r="H581" s="253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</row>
    <row r="582" spans="1:21" x14ac:dyDescent="0.2">
      <c r="A582" s="19"/>
      <c r="B582" s="20"/>
      <c r="C582" s="201"/>
      <c r="E582" s="136"/>
      <c r="F582" s="201"/>
      <c r="G582" s="253"/>
      <c r="H582" s="253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</row>
    <row r="583" spans="1:21" x14ac:dyDescent="0.2">
      <c r="A583" s="19"/>
      <c r="B583" s="20"/>
      <c r="C583" s="201"/>
      <c r="E583" s="136"/>
      <c r="F583" s="201"/>
      <c r="G583" s="253"/>
      <c r="H583" s="253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</row>
    <row r="584" spans="1:21" x14ac:dyDescent="0.2">
      <c r="A584" s="19"/>
      <c r="B584" s="20"/>
      <c r="C584" s="201"/>
      <c r="E584" s="136"/>
      <c r="F584" s="201"/>
      <c r="G584" s="253"/>
      <c r="H584" s="253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</row>
    <row r="585" spans="1:21" x14ac:dyDescent="0.2">
      <c r="A585" s="19"/>
      <c r="B585" s="20"/>
      <c r="C585" s="201"/>
      <c r="E585" s="136"/>
      <c r="F585" s="201"/>
      <c r="G585" s="253"/>
      <c r="H585" s="253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</row>
    <row r="586" spans="1:21" x14ac:dyDescent="0.2">
      <c r="A586" s="19"/>
      <c r="B586" s="20"/>
      <c r="C586" s="201"/>
      <c r="E586" s="136"/>
      <c r="F586" s="201"/>
      <c r="G586" s="253"/>
      <c r="H586" s="253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</row>
    <row r="587" spans="1:21" x14ac:dyDescent="0.2">
      <c r="A587" s="19"/>
      <c r="B587" s="20"/>
      <c r="C587" s="201"/>
      <c r="E587" s="136"/>
      <c r="F587" s="201"/>
      <c r="G587" s="253"/>
      <c r="H587" s="253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</row>
    <row r="588" spans="1:21" x14ac:dyDescent="0.2">
      <c r="A588" s="19"/>
      <c r="B588" s="20"/>
      <c r="C588" s="201"/>
      <c r="E588" s="136"/>
      <c r="F588" s="201"/>
      <c r="G588" s="253"/>
      <c r="H588" s="253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</row>
    <row r="589" spans="1:21" x14ac:dyDescent="0.2">
      <c r="A589" s="19"/>
      <c r="B589" s="20"/>
      <c r="C589" s="201"/>
      <c r="E589" s="136"/>
      <c r="F589" s="201"/>
      <c r="G589" s="253"/>
      <c r="H589" s="253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</row>
    <row r="590" spans="1:21" x14ac:dyDescent="0.2">
      <c r="A590" s="19"/>
      <c r="B590" s="20"/>
      <c r="C590" s="201"/>
      <c r="E590" s="136"/>
      <c r="F590" s="201"/>
      <c r="G590" s="253"/>
      <c r="H590" s="253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</row>
    <row r="591" spans="1:21" x14ac:dyDescent="0.2">
      <c r="A591" s="19"/>
      <c r="B591" s="20"/>
      <c r="C591" s="201"/>
      <c r="E591" s="136"/>
      <c r="F591" s="201"/>
      <c r="G591" s="253"/>
      <c r="H591" s="253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</row>
    <row r="592" spans="1:21" x14ac:dyDescent="0.2">
      <c r="A592" s="19"/>
      <c r="B592" s="20"/>
      <c r="C592" s="201"/>
      <c r="E592" s="136"/>
      <c r="F592" s="201"/>
      <c r="G592" s="253"/>
      <c r="H592" s="253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</row>
    <row r="593" spans="1:21" x14ac:dyDescent="0.2">
      <c r="A593" s="19"/>
      <c r="B593" s="20"/>
      <c r="C593" s="201"/>
      <c r="E593" s="136"/>
      <c r="F593" s="201"/>
      <c r="G593" s="253"/>
      <c r="H593" s="253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</row>
    <row r="594" spans="1:21" x14ac:dyDescent="0.2">
      <c r="A594" s="19"/>
      <c r="B594" s="20"/>
      <c r="C594" s="201"/>
      <c r="E594" s="136"/>
      <c r="F594" s="201"/>
      <c r="G594" s="253"/>
      <c r="H594" s="253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</row>
    <row r="595" spans="1:21" x14ac:dyDescent="0.2">
      <c r="A595" s="19"/>
      <c r="B595" s="20"/>
      <c r="C595" s="201"/>
      <c r="E595" s="136"/>
      <c r="F595" s="201"/>
      <c r="G595" s="253"/>
      <c r="H595" s="253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</row>
    <row r="596" spans="1:21" x14ac:dyDescent="0.2">
      <c r="A596" s="19"/>
      <c r="B596" s="20"/>
      <c r="C596" s="201"/>
      <c r="E596" s="136"/>
      <c r="F596" s="201"/>
      <c r="G596" s="253"/>
      <c r="H596" s="253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</row>
    <row r="597" spans="1:21" x14ac:dyDescent="0.2">
      <c r="A597" s="19"/>
      <c r="B597" s="20"/>
      <c r="C597" s="201"/>
      <c r="E597" s="136"/>
      <c r="F597" s="201"/>
      <c r="G597" s="253"/>
      <c r="H597" s="253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</row>
    <row r="598" spans="1:21" x14ac:dyDescent="0.2">
      <c r="A598" s="19"/>
      <c r="B598" s="20"/>
      <c r="C598" s="201"/>
      <c r="E598" s="136"/>
      <c r="F598" s="201"/>
      <c r="G598" s="253"/>
      <c r="H598" s="253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</row>
    <row r="599" spans="1:21" x14ac:dyDescent="0.2">
      <c r="A599" s="19"/>
      <c r="B599" s="20"/>
      <c r="C599" s="201"/>
      <c r="E599" s="136"/>
      <c r="F599" s="201"/>
      <c r="G599" s="253"/>
      <c r="H599" s="253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</row>
    <row r="600" spans="1:21" x14ac:dyDescent="0.2">
      <c r="A600" s="19"/>
      <c r="B600" s="20"/>
      <c r="C600" s="201"/>
      <c r="E600" s="136"/>
      <c r="F600" s="201"/>
      <c r="G600" s="253"/>
      <c r="H600" s="253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</row>
    <row r="601" spans="1:21" x14ac:dyDescent="0.2">
      <c r="A601" s="19"/>
      <c r="B601" s="20"/>
      <c r="C601" s="201"/>
      <c r="E601" s="136"/>
      <c r="F601" s="201"/>
      <c r="G601" s="253"/>
      <c r="H601" s="253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</row>
    <row r="602" spans="1:21" x14ac:dyDescent="0.2">
      <c r="A602" s="19"/>
      <c r="B602" s="20"/>
      <c r="C602" s="201"/>
      <c r="E602" s="136"/>
      <c r="F602" s="201"/>
      <c r="G602" s="253"/>
      <c r="H602" s="253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</row>
    <row r="603" spans="1:21" x14ac:dyDescent="0.2">
      <c r="A603" s="19"/>
      <c r="B603" s="20"/>
      <c r="C603" s="201"/>
      <c r="E603" s="136"/>
      <c r="F603" s="201"/>
      <c r="G603" s="253"/>
      <c r="H603" s="253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</row>
    <row r="604" spans="1:21" x14ac:dyDescent="0.2">
      <c r="A604" s="19"/>
      <c r="B604" s="20"/>
      <c r="C604" s="201"/>
      <c r="E604" s="136"/>
      <c r="F604" s="201"/>
      <c r="G604" s="253"/>
      <c r="H604" s="253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</row>
    <row r="605" spans="1:21" x14ac:dyDescent="0.2">
      <c r="A605" s="19"/>
      <c r="B605" s="20"/>
      <c r="C605" s="201"/>
      <c r="E605" s="136"/>
      <c r="F605" s="201"/>
      <c r="G605" s="253"/>
      <c r="H605" s="253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</row>
    <row r="606" spans="1:21" x14ac:dyDescent="0.2">
      <c r="A606" s="19"/>
      <c r="B606" s="20"/>
      <c r="C606" s="201"/>
      <c r="E606" s="136"/>
      <c r="F606" s="201"/>
      <c r="G606" s="253"/>
      <c r="H606" s="253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</row>
    <row r="607" spans="1:21" x14ac:dyDescent="0.2">
      <c r="A607" s="19"/>
      <c r="B607" s="20"/>
      <c r="C607" s="201"/>
      <c r="E607" s="136"/>
      <c r="F607" s="201"/>
      <c r="G607" s="253"/>
      <c r="H607" s="253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</row>
    <row r="608" spans="1:21" x14ac:dyDescent="0.2">
      <c r="A608" s="19"/>
      <c r="B608" s="20"/>
      <c r="C608" s="201"/>
      <c r="E608" s="136"/>
      <c r="F608" s="201"/>
      <c r="G608" s="253"/>
      <c r="H608" s="253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</row>
    <row r="609" spans="1:21" x14ac:dyDescent="0.2">
      <c r="A609" s="19"/>
      <c r="B609" s="20"/>
      <c r="C609" s="201"/>
      <c r="E609" s="136"/>
      <c r="F609" s="201"/>
      <c r="G609" s="253"/>
      <c r="H609" s="253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</row>
    <row r="610" spans="1:21" x14ac:dyDescent="0.2">
      <c r="A610" s="19"/>
      <c r="B610" s="20"/>
      <c r="C610" s="201"/>
      <c r="E610" s="136"/>
      <c r="F610" s="201"/>
      <c r="G610" s="253"/>
      <c r="H610" s="253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</row>
    <row r="611" spans="1:21" x14ac:dyDescent="0.2">
      <c r="A611" s="19"/>
      <c r="B611" s="20"/>
      <c r="C611" s="201"/>
      <c r="E611" s="136"/>
      <c r="F611" s="201"/>
      <c r="G611" s="253"/>
      <c r="H611" s="253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</row>
    <row r="612" spans="1:21" x14ac:dyDescent="0.2">
      <c r="A612" s="19"/>
      <c r="B612" s="20"/>
      <c r="C612" s="201"/>
      <c r="E612" s="136"/>
      <c r="F612" s="201"/>
      <c r="G612" s="253"/>
      <c r="H612" s="253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</row>
    <row r="613" spans="1:21" x14ac:dyDescent="0.2">
      <c r="A613" s="19"/>
      <c r="B613" s="20"/>
      <c r="C613" s="201"/>
      <c r="E613" s="136"/>
      <c r="F613" s="201"/>
      <c r="G613" s="253"/>
      <c r="H613" s="253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</row>
    <row r="614" spans="1:21" x14ac:dyDescent="0.2">
      <c r="A614" s="19"/>
      <c r="B614" s="20"/>
      <c r="C614" s="201"/>
      <c r="E614" s="136"/>
      <c r="F614" s="201"/>
      <c r="G614" s="253"/>
      <c r="H614" s="253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</row>
    <row r="615" spans="1:21" x14ac:dyDescent="0.2">
      <c r="A615" s="19"/>
      <c r="B615" s="20"/>
      <c r="C615" s="201"/>
      <c r="E615" s="136"/>
      <c r="F615" s="201"/>
      <c r="G615" s="253"/>
      <c r="H615" s="253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</row>
    <row r="616" spans="1:21" x14ac:dyDescent="0.2">
      <c r="A616" s="19"/>
      <c r="B616" s="20"/>
      <c r="C616" s="201"/>
      <c r="E616" s="136"/>
      <c r="F616" s="201"/>
      <c r="G616" s="253"/>
      <c r="H616" s="253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</row>
    <row r="617" spans="1:21" x14ac:dyDescent="0.2">
      <c r="A617" s="19"/>
      <c r="B617" s="20"/>
      <c r="C617" s="201"/>
      <c r="E617" s="136"/>
      <c r="F617" s="201"/>
      <c r="G617" s="253"/>
      <c r="H617" s="253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</row>
    <row r="618" spans="1:21" x14ac:dyDescent="0.2">
      <c r="A618" s="19"/>
      <c r="B618" s="20"/>
      <c r="C618" s="201"/>
      <c r="E618" s="136"/>
      <c r="F618" s="201"/>
      <c r="G618" s="253"/>
      <c r="H618" s="253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</row>
    <row r="619" spans="1:21" x14ac:dyDescent="0.2">
      <c r="A619" s="19"/>
      <c r="B619" s="20"/>
      <c r="C619" s="201"/>
      <c r="E619" s="136"/>
      <c r="F619" s="201"/>
      <c r="G619" s="253"/>
      <c r="H619" s="253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</row>
    <row r="620" spans="1:21" x14ac:dyDescent="0.2">
      <c r="A620" s="19"/>
      <c r="B620" s="20"/>
      <c r="C620" s="201"/>
      <c r="E620" s="136"/>
      <c r="F620" s="201"/>
      <c r="G620" s="253"/>
      <c r="H620" s="253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</row>
    <row r="621" spans="1:21" x14ac:dyDescent="0.2">
      <c r="A621" s="19"/>
      <c r="B621" s="20"/>
      <c r="C621" s="201"/>
      <c r="E621" s="136"/>
      <c r="F621" s="201"/>
      <c r="G621" s="253"/>
      <c r="H621" s="253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</row>
    <row r="622" spans="1:21" x14ac:dyDescent="0.2">
      <c r="A622" s="19"/>
      <c r="B622" s="20"/>
      <c r="C622" s="201"/>
      <c r="E622" s="136"/>
      <c r="F622" s="201"/>
      <c r="G622" s="253"/>
      <c r="H622" s="253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</row>
    <row r="623" spans="1:21" x14ac:dyDescent="0.2">
      <c r="A623" s="19"/>
      <c r="B623" s="20"/>
      <c r="C623" s="201"/>
      <c r="E623" s="136"/>
      <c r="F623" s="201"/>
      <c r="G623" s="253"/>
      <c r="H623" s="253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</row>
    <row r="624" spans="1:21" x14ac:dyDescent="0.2">
      <c r="A624" s="19"/>
      <c r="B624" s="20"/>
      <c r="C624" s="201"/>
      <c r="E624" s="136"/>
      <c r="F624" s="201"/>
      <c r="G624" s="253"/>
      <c r="H624" s="253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</row>
    <row r="625" spans="1:21" x14ac:dyDescent="0.2">
      <c r="A625" s="19"/>
      <c r="B625" s="20"/>
      <c r="C625" s="201"/>
      <c r="E625" s="136"/>
      <c r="F625" s="201"/>
      <c r="G625" s="253"/>
      <c r="H625" s="253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</row>
    <row r="626" spans="1:21" x14ac:dyDescent="0.2">
      <c r="A626" s="19"/>
      <c r="B626" s="20"/>
      <c r="C626" s="201"/>
      <c r="E626" s="136"/>
      <c r="F626" s="201"/>
      <c r="G626" s="253"/>
      <c r="H626" s="253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</row>
    <row r="627" spans="1:21" x14ac:dyDescent="0.2">
      <c r="A627" s="19"/>
      <c r="B627" s="20"/>
      <c r="C627" s="201"/>
      <c r="E627" s="136"/>
      <c r="F627" s="201"/>
      <c r="G627" s="253"/>
      <c r="H627" s="253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</row>
    <row r="628" spans="1:21" x14ac:dyDescent="0.2">
      <c r="A628" s="19"/>
      <c r="B628" s="20"/>
      <c r="C628" s="201"/>
      <c r="E628" s="136"/>
      <c r="F628" s="201"/>
      <c r="G628" s="253"/>
      <c r="H628" s="253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</row>
    <row r="629" spans="1:21" x14ac:dyDescent="0.2">
      <c r="A629" s="19"/>
      <c r="B629" s="20"/>
      <c r="C629" s="201"/>
      <c r="E629" s="136"/>
      <c r="F629" s="201"/>
      <c r="G629" s="253"/>
      <c r="H629" s="253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</row>
    <row r="630" spans="1:21" x14ac:dyDescent="0.2">
      <c r="A630" s="19"/>
      <c r="B630" s="20"/>
      <c r="C630" s="201"/>
      <c r="E630" s="136"/>
      <c r="F630" s="201"/>
      <c r="G630" s="253"/>
      <c r="H630" s="253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</row>
    <row r="631" spans="1:21" x14ac:dyDescent="0.2">
      <c r="A631" s="19"/>
      <c r="B631" s="20"/>
      <c r="C631" s="201"/>
      <c r="E631" s="136"/>
      <c r="F631" s="201"/>
      <c r="G631" s="253"/>
      <c r="H631" s="253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</row>
    <row r="632" spans="1:21" x14ac:dyDescent="0.2">
      <c r="A632" s="19"/>
      <c r="B632" s="20"/>
      <c r="C632" s="201"/>
      <c r="E632" s="136"/>
      <c r="F632" s="201"/>
      <c r="G632" s="253"/>
      <c r="H632" s="253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</row>
    <row r="633" spans="1:21" x14ac:dyDescent="0.2">
      <c r="A633" s="19"/>
      <c r="B633" s="20"/>
      <c r="C633" s="201"/>
      <c r="E633" s="136"/>
      <c r="F633" s="201"/>
      <c r="G633" s="253"/>
      <c r="H633" s="253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</row>
    <row r="634" spans="1:21" x14ac:dyDescent="0.2">
      <c r="A634" s="19"/>
      <c r="B634" s="20"/>
      <c r="C634" s="201"/>
      <c r="E634" s="136"/>
      <c r="F634" s="201"/>
      <c r="G634" s="253"/>
      <c r="H634" s="253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</row>
    <row r="635" spans="1:21" x14ac:dyDescent="0.2">
      <c r="A635" s="19"/>
      <c r="B635" s="20"/>
      <c r="C635" s="201"/>
      <c r="E635" s="136"/>
      <c r="F635" s="201"/>
      <c r="G635" s="253"/>
      <c r="H635" s="253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</row>
    <row r="636" spans="1:21" x14ac:dyDescent="0.2">
      <c r="A636" s="19"/>
      <c r="B636" s="20"/>
      <c r="C636" s="201"/>
      <c r="E636" s="136"/>
      <c r="F636" s="201"/>
      <c r="G636" s="253"/>
      <c r="H636" s="253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</row>
    <row r="637" spans="1:21" x14ac:dyDescent="0.2">
      <c r="A637" s="19"/>
      <c r="B637" s="20"/>
      <c r="C637" s="201"/>
      <c r="E637" s="136"/>
      <c r="F637" s="201"/>
      <c r="G637" s="253"/>
      <c r="H637" s="253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</row>
    <row r="638" spans="1:21" x14ac:dyDescent="0.2">
      <c r="A638" s="19"/>
      <c r="B638" s="20"/>
      <c r="C638" s="201"/>
      <c r="E638" s="136"/>
      <c r="F638" s="201"/>
      <c r="G638" s="253"/>
      <c r="H638" s="253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</row>
    <row r="639" spans="1:21" x14ac:dyDescent="0.2">
      <c r="A639" s="19"/>
      <c r="B639" s="20"/>
      <c r="C639" s="201"/>
      <c r="E639" s="136"/>
      <c r="F639" s="201"/>
      <c r="G639" s="253"/>
      <c r="H639" s="253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</row>
    <row r="640" spans="1:21" x14ac:dyDescent="0.2">
      <c r="A640" s="19"/>
      <c r="B640" s="20"/>
      <c r="C640" s="201"/>
      <c r="E640" s="136"/>
      <c r="F640" s="201"/>
      <c r="G640" s="253"/>
      <c r="H640" s="253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</row>
    <row r="641" spans="1:21" x14ac:dyDescent="0.2">
      <c r="A641" s="19"/>
      <c r="B641" s="20"/>
      <c r="C641" s="201"/>
      <c r="E641" s="136"/>
      <c r="F641" s="201"/>
      <c r="G641" s="253"/>
      <c r="H641" s="253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</row>
    <row r="642" spans="1:21" x14ac:dyDescent="0.2">
      <c r="A642" s="19"/>
      <c r="B642" s="20"/>
      <c r="C642" s="201"/>
      <c r="E642" s="136"/>
      <c r="F642" s="201"/>
      <c r="G642" s="253"/>
      <c r="H642" s="253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</row>
    <row r="643" spans="1:21" x14ac:dyDescent="0.2">
      <c r="A643" s="19"/>
      <c r="B643" s="20"/>
      <c r="C643" s="201"/>
      <c r="E643" s="136"/>
      <c r="F643" s="201"/>
      <c r="G643" s="253"/>
      <c r="H643" s="253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</row>
    <row r="644" spans="1:21" x14ac:dyDescent="0.2">
      <c r="A644" s="19"/>
      <c r="B644" s="20"/>
      <c r="C644" s="201"/>
      <c r="E644" s="136"/>
      <c r="F644" s="201"/>
      <c r="G644" s="253"/>
      <c r="H644" s="253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</row>
    <row r="645" spans="1:21" x14ac:dyDescent="0.2">
      <c r="A645" s="19"/>
      <c r="B645" s="20"/>
      <c r="C645" s="201"/>
      <c r="E645" s="136"/>
      <c r="F645" s="201"/>
      <c r="G645" s="253"/>
      <c r="H645" s="253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</row>
    <row r="646" spans="1:21" x14ac:dyDescent="0.2">
      <c r="A646" s="19"/>
      <c r="B646" s="20"/>
      <c r="C646" s="201"/>
      <c r="E646" s="136"/>
      <c r="F646" s="201"/>
      <c r="G646" s="253"/>
      <c r="H646" s="253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</row>
    <row r="647" spans="1:21" x14ac:dyDescent="0.2">
      <c r="A647" s="19"/>
      <c r="B647" s="20"/>
      <c r="C647" s="201"/>
      <c r="E647" s="136"/>
      <c r="F647" s="201"/>
      <c r="G647" s="253"/>
      <c r="H647" s="253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</row>
    <row r="648" spans="1:21" x14ac:dyDescent="0.2">
      <c r="A648" s="19"/>
      <c r="B648" s="20"/>
      <c r="C648" s="201"/>
      <c r="E648" s="136"/>
      <c r="F648" s="201"/>
      <c r="G648" s="253"/>
      <c r="H648" s="253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</row>
    <row r="649" spans="1:21" x14ac:dyDescent="0.2">
      <c r="A649" s="19"/>
      <c r="B649" s="20"/>
      <c r="C649" s="201"/>
      <c r="E649" s="136"/>
      <c r="F649" s="201"/>
      <c r="G649" s="253"/>
      <c r="H649" s="253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</row>
    <row r="650" spans="1:21" x14ac:dyDescent="0.2">
      <c r="A650" s="19"/>
      <c r="B650" s="20"/>
      <c r="C650" s="201"/>
      <c r="E650" s="136"/>
      <c r="F650" s="201"/>
      <c r="G650" s="253"/>
      <c r="H650" s="253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</row>
    <row r="651" spans="1:21" x14ac:dyDescent="0.2">
      <c r="A651" s="19"/>
      <c r="B651" s="20"/>
      <c r="C651" s="201"/>
      <c r="E651" s="136"/>
      <c r="F651" s="201"/>
      <c r="G651" s="253"/>
      <c r="H651" s="253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</row>
    <row r="652" spans="1:21" x14ac:dyDescent="0.2">
      <c r="A652" s="19"/>
      <c r="B652" s="20"/>
      <c r="C652" s="201"/>
      <c r="E652" s="136"/>
      <c r="F652" s="201"/>
      <c r="G652" s="253"/>
      <c r="H652" s="253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</row>
    <row r="653" spans="1:21" x14ac:dyDescent="0.2">
      <c r="A653" s="19"/>
      <c r="B653" s="20"/>
      <c r="C653" s="201"/>
      <c r="E653" s="136"/>
      <c r="F653" s="201"/>
      <c r="G653" s="253"/>
      <c r="H653" s="253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</row>
    <row r="654" spans="1:21" x14ac:dyDescent="0.2">
      <c r="A654" s="19"/>
      <c r="B654" s="20"/>
      <c r="C654" s="201"/>
      <c r="E654" s="136"/>
      <c r="F654" s="201"/>
      <c r="G654" s="253"/>
      <c r="H654" s="253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</row>
    <row r="655" spans="1:21" x14ac:dyDescent="0.2">
      <c r="A655" s="19"/>
      <c r="B655" s="20"/>
      <c r="C655" s="201"/>
      <c r="E655" s="136"/>
      <c r="F655" s="201"/>
      <c r="G655" s="253"/>
      <c r="H655" s="253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</row>
    <row r="656" spans="1:21" x14ac:dyDescent="0.2">
      <c r="A656" s="19"/>
      <c r="B656" s="20"/>
      <c r="C656" s="201"/>
      <c r="E656" s="136"/>
      <c r="F656" s="201"/>
      <c r="G656" s="253"/>
      <c r="H656" s="253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</row>
    <row r="657" spans="1:21" x14ac:dyDescent="0.2">
      <c r="A657" s="19"/>
      <c r="B657" s="20"/>
      <c r="C657" s="201"/>
      <c r="E657" s="136"/>
      <c r="F657" s="201"/>
      <c r="G657" s="253"/>
      <c r="H657" s="253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</row>
    <row r="658" spans="1:21" x14ac:dyDescent="0.2">
      <c r="A658" s="19"/>
      <c r="B658" s="20"/>
      <c r="C658" s="201"/>
      <c r="E658" s="136"/>
      <c r="F658" s="201"/>
      <c r="G658" s="253"/>
      <c r="H658" s="253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</row>
    <row r="659" spans="1:21" x14ac:dyDescent="0.2">
      <c r="A659" s="19"/>
      <c r="B659" s="20"/>
      <c r="C659" s="201"/>
      <c r="E659" s="136"/>
      <c r="F659" s="201"/>
      <c r="G659" s="253"/>
      <c r="H659" s="253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</row>
    <row r="660" spans="1:21" x14ac:dyDescent="0.2">
      <c r="A660" s="19"/>
      <c r="B660" s="20"/>
      <c r="C660" s="201"/>
      <c r="E660" s="136"/>
      <c r="F660" s="201"/>
      <c r="G660" s="253"/>
      <c r="H660" s="253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</row>
    <row r="661" spans="1:21" x14ac:dyDescent="0.2">
      <c r="A661" s="19"/>
      <c r="B661" s="20"/>
      <c r="C661" s="201"/>
      <c r="E661" s="136"/>
      <c r="F661" s="201"/>
      <c r="G661" s="253"/>
      <c r="H661" s="253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</row>
    <row r="662" spans="1:21" x14ac:dyDescent="0.2">
      <c r="A662" s="19"/>
      <c r="B662" s="20"/>
      <c r="C662" s="201"/>
      <c r="E662" s="136"/>
      <c r="F662" s="201"/>
      <c r="G662" s="253"/>
      <c r="H662" s="253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</row>
    <row r="663" spans="1:21" x14ac:dyDescent="0.2">
      <c r="A663" s="19"/>
      <c r="B663" s="20"/>
      <c r="C663" s="201"/>
      <c r="E663" s="136"/>
      <c r="F663" s="201"/>
      <c r="G663" s="253"/>
      <c r="H663" s="253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</row>
    <row r="664" spans="1:21" x14ac:dyDescent="0.2">
      <c r="A664" s="19"/>
      <c r="B664" s="20"/>
      <c r="C664" s="201"/>
      <c r="E664" s="136"/>
      <c r="F664" s="201"/>
      <c r="G664" s="253"/>
      <c r="H664" s="253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</row>
    <row r="665" spans="1:21" x14ac:dyDescent="0.2">
      <c r="A665" s="19"/>
      <c r="B665" s="20"/>
      <c r="C665" s="201"/>
      <c r="E665" s="136"/>
      <c r="F665" s="201"/>
      <c r="G665" s="253"/>
      <c r="H665" s="253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</row>
    <row r="666" spans="1:21" x14ac:dyDescent="0.2">
      <c r="A666" s="19"/>
      <c r="B666" s="20"/>
      <c r="C666" s="201"/>
      <c r="E666" s="136"/>
      <c r="F666" s="201"/>
      <c r="G666" s="253"/>
      <c r="H666" s="253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</row>
    <row r="667" spans="1:21" x14ac:dyDescent="0.2">
      <c r="A667" s="19"/>
      <c r="B667" s="20"/>
      <c r="C667" s="201"/>
      <c r="E667" s="136"/>
      <c r="F667" s="201"/>
      <c r="G667" s="253"/>
      <c r="H667" s="253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</row>
    <row r="668" spans="1:21" x14ac:dyDescent="0.2">
      <c r="A668" s="19"/>
      <c r="B668" s="20"/>
      <c r="C668" s="201"/>
      <c r="E668" s="136"/>
      <c r="F668" s="201"/>
      <c r="G668" s="253"/>
      <c r="H668" s="253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</row>
    <row r="669" spans="1:21" x14ac:dyDescent="0.2">
      <c r="A669" s="19"/>
      <c r="B669" s="20"/>
      <c r="C669" s="201"/>
      <c r="E669" s="136"/>
      <c r="F669" s="201"/>
      <c r="G669" s="253"/>
      <c r="H669" s="253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</row>
    <row r="670" spans="1:21" x14ac:dyDescent="0.2">
      <c r="A670" s="19"/>
      <c r="B670" s="20"/>
      <c r="C670" s="201"/>
      <c r="E670" s="136"/>
      <c r="F670" s="201"/>
      <c r="G670" s="253"/>
      <c r="H670" s="253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</row>
    <row r="671" spans="1:21" x14ac:dyDescent="0.2">
      <c r="A671" s="19"/>
      <c r="B671" s="20"/>
      <c r="C671" s="201"/>
      <c r="E671" s="136"/>
      <c r="F671" s="201"/>
      <c r="G671" s="253"/>
      <c r="H671" s="253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</row>
    <row r="672" spans="1:21" x14ac:dyDescent="0.2">
      <c r="A672" s="19"/>
      <c r="B672" s="20"/>
      <c r="C672" s="201"/>
      <c r="E672" s="136"/>
      <c r="F672" s="201"/>
      <c r="G672" s="253"/>
      <c r="H672" s="253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</row>
    <row r="673" spans="1:21" x14ac:dyDescent="0.2">
      <c r="A673" s="19"/>
      <c r="B673" s="20"/>
      <c r="C673" s="201"/>
      <c r="E673" s="136"/>
      <c r="F673" s="201"/>
      <c r="G673" s="253"/>
      <c r="H673" s="253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</row>
    <row r="674" spans="1:21" x14ac:dyDescent="0.2">
      <c r="A674" s="19"/>
      <c r="B674" s="20"/>
      <c r="C674" s="201"/>
      <c r="E674" s="136"/>
      <c r="F674" s="201"/>
      <c r="G674" s="253"/>
      <c r="H674" s="253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</row>
    <row r="675" spans="1:21" x14ac:dyDescent="0.2">
      <c r="A675" s="19"/>
      <c r="B675" s="20"/>
      <c r="C675" s="201"/>
      <c r="E675" s="136"/>
      <c r="F675" s="201"/>
      <c r="G675" s="253"/>
      <c r="H675" s="253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</row>
    <row r="676" spans="1:21" x14ac:dyDescent="0.2">
      <c r="A676" s="19"/>
      <c r="B676" s="20"/>
      <c r="C676" s="201"/>
      <c r="E676" s="136"/>
      <c r="F676" s="201"/>
      <c r="G676" s="253"/>
      <c r="H676" s="253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</row>
    <row r="677" spans="1:21" x14ac:dyDescent="0.2">
      <c r="A677" s="19"/>
      <c r="B677" s="20"/>
      <c r="C677" s="201"/>
      <c r="E677" s="136"/>
      <c r="F677" s="201"/>
      <c r="G677" s="253"/>
      <c r="H677" s="253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</row>
    <row r="678" spans="1:21" x14ac:dyDescent="0.2">
      <c r="A678" s="19"/>
      <c r="B678" s="20"/>
      <c r="C678" s="201"/>
      <c r="E678" s="136"/>
      <c r="F678" s="201"/>
      <c r="G678" s="253"/>
      <c r="H678" s="253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</row>
    <row r="679" spans="1:21" x14ac:dyDescent="0.2">
      <c r="A679" s="19"/>
      <c r="B679" s="20"/>
      <c r="C679" s="201"/>
      <c r="E679" s="136"/>
      <c r="F679" s="201"/>
      <c r="G679" s="253"/>
      <c r="H679" s="253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</row>
    <row r="680" spans="1:21" x14ac:dyDescent="0.2">
      <c r="A680" s="19"/>
      <c r="B680" s="20"/>
      <c r="C680" s="201"/>
      <c r="E680" s="136"/>
      <c r="F680" s="201"/>
      <c r="G680" s="253"/>
      <c r="H680" s="253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</row>
    <row r="681" spans="1:21" x14ac:dyDescent="0.2">
      <c r="A681" s="19"/>
      <c r="B681" s="20"/>
      <c r="C681" s="201"/>
      <c r="E681" s="136"/>
      <c r="F681" s="201"/>
      <c r="G681" s="253"/>
      <c r="H681" s="253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</row>
    <row r="682" spans="1:21" x14ac:dyDescent="0.2">
      <c r="A682" s="19"/>
      <c r="B682" s="20"/>
      <c r="C682" s="201"/>
      <c r="E682" s="136"/>
      <c r="F682" s="201"/>
      <c r="G682" s="253"/>
      <c r="H682" s="253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</row>
    <row r="683" spans="1:21" x14ac:dyDescent="0.2">
      <c r="A683" s="19"/>
      <c r="B683" s="20"/>
      <c r="C683" s="201"/>
      <c r="E683" s="136"/>
      <c r="F683" s="201"/>
      <c r="G683" s="253"/>
      <c r="H683" s="253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</row>
    <row r="684" spans="1:21" x14ac:dyDescent="0.2">
      <c r="A684" s="19"/>
      <c r="B684" s="20"/>
      <c r="C684" s="201"/>
      <c r="E684" s="136"/>
      <c r="F684" s="201"/>
      <c r="G684" s="253"/>
      <c r="H684" s="253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</row>
    <row r="685" spans="1:21" x14ac:dyDescent="0.2">
      <c r="A685" s="19"/>
      <c r="B685" s="20"/>
      <c r="C685" s="201"/>
      <c r="E685" s="136"/>
      <c r="F685" s="201"/>
      <c r="G685" s="253"/>
      <c r="H685" s="253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</row>
    <row r="686" spans="1:21" x14ac:dyDescent="0.2">
      <c r="A686" s="19"/>
      <c r="B686" s="20"/>
      <c r="C686" s="201"/>
      <c r="E686" s="136"/>
      <c r="F686" s="201"/>
      <c r="G686" s="253"/>
      <c r="H686" s="253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</row>
    <row r="687" spans="1:21" x14ac:dyDescent="0.2">
      <c r="A687" s="19"/>
      <c r="B687" s="20"/>
      <c r="C687" s="201"/>
      <c r="E687" s="136"/>
      <c r="F687" s="201"/>
      <c r="G687" s="253"/>
      <c r="H687" s="253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</row>
    <row r="688" spans="1:21" x14ac:dyDescent="0.2">
      <c r="A688" s="19"/>
      <c r="B688" s="20"/>
      <c r="C688" s="201"/>
      <c r="E688" s="136"/>
      <c r="F688" s="201"/>
      <c r="G688" s="253"/>
      <c r="H688" s="253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</row>
    <row r="689" spans="1:21" x14ac:dyDescent="0.2">
      <c r="A689" s="19"/>
      <c r="B689" s="20"/>
      <c r="C689" s="201"/>
      <c r="E689" s="136"/>
      <c r="F689" s="201"/>
      <c r="G689" s="253"/>
      <c r="H689" s="253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</row>
    <row r="690" spans="1:21" x14ac:dyDescent="0.2">
      <c r="A690" s="19"/>
      <c r="B690" s="20"/>
      <c r="C690" s="201"/>
      <c r="E690" s="136"/>
      <c r="F690" s="201"/>
      <c r="G690" s="253"/>
      <c r="H690" s="253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</row>
    <row r="691" spans="1:21" x14ac:dyDescent="0.2">
      <c r="A691" s="19"/>
      <c r="B691" s="20"/>
      <c r="C691" s="201"/>
      <c r="E691" s="136"/>
      <c r="F691" s="201"/>
      <c r="G691" s="253"/>
      <c r="H691" s="253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</row>
    <row r="692" spans="1:21" x14ac:dyDescent="0.2">
      <c r="A692" s="19"/>
      <c r="B692" s="20"/>
      <c r="C692" s="201"/>
      <c r="E692" s="136"/>
      <c r="F692" s="201"/>
      <c r="G692" s="253"/>
      <c r="H692" s="253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</row>
    <row r="693" spans="1:21" x14ac:dyDescent="0.2">
      <c r="A693" s="19"/>
      <c r="B693" s="20"/>
      <c r="C693" s="201"/>
      <c r="E693" s="136"/>
      <c r="F693" s="201"/>
      <c r="G693" s="253"/>
      <c r="H693" s="253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</row>
    <row r="694" spans="1:21" x14ac:dyDescent="0.2">
      <c r="A694" s="19"/>
      <c r="B694" s="20"/>
      <c r="C694" s="201"/>
      <c r="E694" s="136"/>
      <c r="F694" s="201"/>
      <c r="G694" s="253"/>
      <c r="H694" s="253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</row>
    <row r="695" spans="1:21" x14ac:dyDescent="0.2">
      <c r="A695" s="19"/>
      <c r="B695" s="20"/>
      <c r="C695" s="201"/>
      <c r="E695" s="136"/>
      <c r="F695" s="201"/>
      <c r="G695" s="253"/>
      <c r="H695" s="253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</row>
    <row r="696" spans="1:21" x14ac:dyDescent="0.2">
      <c r="A696" s="19"/>
      <c r="B696" s="20"/>
      <c r="C696" s="201"/>
      <c r="E696" s="136"/>
      <c r="F696" s="201"/>
      <c r="G696" s="253"/>
      <c r="H696" s="253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</row>
    <row r="697" spans="1:21" x14ac:dyDescent="0.2">
      <c r="A697" s="19"/>
      <c r="B697" s="20"/>
      <c r="C697" s="201"/>
      <c r="E697" s="136"/>
      <c r="F697" s="201"/>
      <c r="G697" s="253"/>
      <c r="H697" s="253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</row>
    <row r="698" spans="1:21" x14ac:dyDescent="0.2">
      <c r="A698" s="19"/>
      <c r="B698" s="20"/>
      <c r="C698" s="201"/>
      <c r="E698" s="136"/>
      <c r="F698" s="201"/>
      <c r="G698" s="253"/>
      <c r="H698" s="253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</row>
    <row r="699" spans="1:21" x14ac:dyDescent="0.2">
      <c r="A699" s="19"/>
      <c r="B699" s="20"/>
      <c r="C699" s="201"/>
      <c r="E699" s="136"/>
      <c r="F699" s="201"/>
      <c r="G699" s="253"/>
      <c r="H699" s="253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</row>
    <row r="700" spans="1:21" x14ac:dyDescent="0.2">
      <c r="A700" s="19"/>
      <c r="B700" s="20"/>
      <c r="C700" s="201"/>
      <c r="E700" s="136"/>
      <c r="F700" s="201"/>
      <c r="G700" s="253"/>
      <c r="H700" s="253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</row>
    <row r="701" spans="1:21" x14ac:dyDescent="0.2">
      <c r="A701" s="19"/>
      <c r="B701" s="20"/>
      <c r="C701" s="201"/>
      <c r="E701" s="136"/>
      <c r="F701" s="201"/>
      <c r="G701" s="253"/>
      <c r="H701" s="253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</row>
    <row r="702" spans="1:21" x14ac:dyDescent="0.2">
      <c r="A702" s="19"/>
      <c r="B702" s="20"/>
      <c r="C702" s="201"/>
      <c r="E702" s="136"/>
      <c r="F702" s="201"/>
      <c r="G702" s="253"/>
      <c r="H702" s="253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</row>
    <row r="703" spans="1:21" x14ac:dyDescent="0.2">
      <c r="A703" s="19"/>
      <c r="B703" s="20"/>
      <c r="C703" s="201"/>
      <c r="E703" s="136"/>
      <c r="F703" s="201"/>
      <c r="G703" s="253"/>
      <c r="H703" s="253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</row>
    <row r="704" spans="1:21" x14ac:dyDescent="0.2">
      <c r="A704" s="19"/>
      <c r="B704" s="20"/>
      <c r="C704" s="201"/>
      <c r="E704" s="136"/>
      <c r="F704" s="201"/>
      <c r="G704" s="253"/>
      <c r="H704" s="253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</row>
    <row r="705" spans="1:21" x14ac:dyDescent="0.2">
      <c r="A705" s="19"/>
      <c r="B705" s="20"/>
      <c r="C705" s="201"/>
      <c r="E705" s="136"/>
      <c r="F705" s="201"/>
      <c r="G705" s="253"/>
      <c r="H705" s="253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</row>
    <row r="706" spans="1:21" x14ac:dyDescent="0.2">
      <c r="A706" s="19"/>
      <c r="B706" s="20"/>
      <c r="C706" s="201"/>
      <c r="E706" s="136"/>
      <c r="F706" s="201"/>
      <c r="G706" s="253"/>
      <c r="H706" s="253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</row>
    <row r="707" spans="1:21" x14ac:dyDescent="0.2">
      <c r="A707" s="19"/>
      <c r="B707" s="20"/>
      <c r="C707" s="201"/>
      <c r="E707" s="136"/>
      <c r="F707" s="201"/>
      <c r="G707" s="253"/>
      <c r="H707" s="253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</row>
    <row r="708" spans="1:21" x14ac:dyDescent="0.2">
      <c r="A708" s="19"/>
      <c r="B708" s="20"/>
      <c r="C708" s="201"/>
      <c r="E708" s="136"/>
      <c r="F708" s="201"/>
      <c r="G708" s="253"/>
      <c r="H708" s="253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</row>
    <row r="709" spans="1:21" x14ac:dyDescent="0.2">
      <c r="A709" s="19"/>
      <c r="B709" s="20"/>
      <c r="C709" s="201"/>
      <c r="E709" s="136"/>
      <c r="F709" s="201"/>
      <c r="G709" s="253"/>
      <c r="H709" s="253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</row>
    <row r="710" spans="1:21" x14ac:dyDescent="0.2">
      <c r="A710" s="19"/>
      <c r="B710" s="20"/>
      <c r="C710" s="201"/>
      <c r="E710" s="136"/>
      <c r="F710" s="201"/>
      <c r="G710" s="253"/>
      <c r="H710" s="253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</row>
    <row r="711" spans="1:21" x14ac:dyDescent="0.2">
      <c r="A711" s="19"/>
      <c r="B711" s="20"/>
      <c r="C711" s="201"/>
      <c r="E711" s="136"/>
      <c r="F711" s="201"/>
      <c r="G711" s="253"/>
      <c r="H711" s="253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</row>
    <row r="712" spans="1:21" x14ac:dyDescent="0.2">
      <c r="A712" s="19"/>
      <c r="B712" s="20"/>
      <c r="C712" s="201"/>
      <c r="E712" s="136"/>
      <c r="F712" s="201"/>
      <c r="G712" s="253"/>
      <c r="H712" s="253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</row>
    <row r="713" spans="1:21" x14ac:dyDescent="0.2">
      <c r="A713" s="19"/>
      <c r="B713" s="20"/>
      <c r="C713" s="201"/>
      <c r="E713" s="136"/>
      <c r="F713" s="201"/>
      <c r="G713" s="253"/>
      <c r="H713" s="253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</row>
    <row r="714" spans="1:21" x14ac:dyDescent="0.2">
      <c r="A714" s="19"/>
      <c r="B714" s="20"/>
      <c r="C714" s="201"/>
      <c r="E714" s="136"/>
      <c r="F714" s="201"/>
      <c r="G714" s="253"/>
      <c r="H714" s="253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</row>
    <row r="715" spans="1:21" x14ac:dyDescent="0.2">
      <c r="A715" s="19"/>
      <c r="B715" s="20"/>
      <c r="C715" s="201"/>
      <c r="E715" s="136"/>
      <c r="F715" s="201"/>
      <c r="G715" s="253"/>
      <c r="H715" s="253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</row>
    <row r="716" spans="1:21" x14ac:dyDescent="0.2">
      <c r="A716" s="19"/>
      <c r="B716" s="20"/>
      <c r="C716" s="201"/>
      <c r="E716" s="136"/>
      <c r="F716" s="201"/>
      <c r="G716" s="253"/>
      <c r="H716" s="253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</row>
    <row r="717" spans="1:21" x14ac:dyDescent="0.2">
      <c r="A717" s="19"/>
      <c r="B717" s="20"/>
      <c r="C717" s="201"/>
      <c r="E717" s="136"/>
      <c r="F717" s="201"/>
      <c r="G717" s="253"/>
      <c r="H717" s="253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</row>
    <row r="718" spans="1:21" x14ac:dyDescent="0.2">
      <c r="A718" s="19"/>
      <c r="B718" s="20"/>
      <c r="C718" s="201"/>
      <c r="E718" s="136"/>
      <c r="F718" s="201"/>
      <c r="G718" s="253"/>
      <c r="H718" s="253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</row>
    <row r="719" spans="1:21" x14ac:dyDescent="0.2">
      <c r="A719" s="19"/>
      <c r="B719" s="20"/>
      <c r="C719" s="201"/>
      <c r="E719" s="136"/>
      <c r="F719" s="201"/>
      <c r="G719" s="253"/>
      <c r="H719" s="253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</row>
    <row r="720" spans="1:21" x14ac:dyDescent="0.2">
      <c r="A720" s="19"/>
      <c r="B720" s="20"/>
      <c r="C720" s="201"/>
      <c r="E720" s="136"/>
      <c r="F720" s="201"/>
      <c r="G720" s="253"/>
      <c r="H720" s="253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</row>
    <row r="721" spans="1:21" x14ac:dyDescent="0.2">
      <c r="A721" s="19"/>
      <c r="B721" s="20"/>
      <c r="C721" s="201"/>
      <c r="E721" s="136"/>
      <c r="F721" s="201"/>
      <c r="G721" s="253"/>
      <c r="H721" s="253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</row>
    <row r="722" spans="1:21" x14ac:dyDescent="0.2">
      <c r="A722" s="19"/>
      <c r="B722" s="20"/>
      <c r="C722" s="201"/>
      <c r="E722" s="136"/>
      <c r="F722" s="201"/>
      <c r="G722" s="253"/>
      <c r="H722" s="253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</row>
    <row r="723" spans="1:21" x14ac:dyDescent="0.2">
      <c r="A723" s="19"/>
      <c r="B723" s="20"/>
      <c r="C723" s="201"/>
      <c r="E723" s="136"/>
      <c r="F723" s="201"/>
      <c r="G723" s="253"/>
      <c r="H723" s="253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</row>
    <row r="724" spans="1:21" x14ac:dyDescent="0.2">
      <c r="A724" s="19"/>
      <c r="B724" s="20"/>
      <c r="C724" s="201"/>
      <c r="E724" s="136"/>
      <c r="F724" s="201"/>
      <c r="G724" s="253"/>
      <c r="H724" s="253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</row>
    <row r="725" spans="1:21" x14ac:dyDescent="0.2">
      <c r="A725" s="19"/>
      <c r="B725" s="20"/>
      <c r="C725" s="201"/>
      <c r="E725" s="136"/>
      <c r="F725" s="201"/>
      <c r="G725" s="253"/>
      <c r="H725" s="253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</row>
    <row r="726" spans="1:21" x14ac:dyDescent="0.2">
      <c r="A726" s="19"/>
      <c r="B726" s="20"/>
      <c r="C726" s="201"/>
      <c r="E726" s="136"/>
      <c r="F726" s="201"/>
      <c r="G726" s="253"/>
      <c r="H726" s="253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</row>
    <row r="727" spans="1:21" x14ac:dyDescent="0.2">
      <c r="A727" s="19"/>
      <c r="B727" s="20"/>
      <c r="C727" s="201"/>
      <c r="E727" s="136"/>
      <c r="F727" s="201"/>
      <c r="G727" s="253"/>
      <c r="H727" s="253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</row>
    <row r="728" spans="1:21" x14ac:dyDescent="0.2">
      <c r="A728" s="19"/>
      <c r="B728" s="20"/>
      <c r="C728" s="201"/>
      <c r="E728" s="136"/>
      <c r="F728" s="201"/>
      <c r="G728" s="253"/>
      <c r="H728" s="253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</row>
    <row r="729" spans="1:21" x14ac:dyDescent="0.2">
      <c r="A729" s="19"/>
      <c r="B729" s="20"/>
      <c r="C729" s="201"/>
      <c r="E729" s="136"/>
      <c r="F729" s="201"/>
      <c r="G729" s="253"/>
      <c r="H729" s="253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</row>
    <row r="730" spans="1:21" x14ac:dyDescent="0.2">
      <c r="A730" s="19"/>
      <c r="B730" s="20"/>
      <c r="C730" s="201"/>
      <c r="E730" s="136"/>
      <c r="F730" s="201"/>
      <c r="G730" s="253"/>
      <c r="H730" s="253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</row>
    <row r="731" spans="1:21" x14ac:dyDescent="0.2">
      <c r="A731" s="19"/>
      <c r="B731" s="20"/>
      <c r="C731" s="201"/>
      <c r="E731" s="136"/>
      <c r="F731" s="201"/>
      <c r="G731" s="253"/>
      <c r="H731" s="253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</row>
    <row r="732" spans="1:21" x14ac:dyDescent="0.2">
      <c r="A732" s="19"/>
      <c r="B732" s="20"/>
      <c r="C732" s="201"/>
      <c r="E732" s="136"/>
      <c r="F732" s="201"/>
      <c r="G732" s="253"/>
      <c r="H732" s="253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</row>
    <row r="733" spans="1:21" x14ac:dyDescent="0.2">
      <c r="A733" s="19"/>
      <c r="B733" s="20"/>
      <c r="C733" s="201"/>
      <c r="E733" s="136"/>
      <c r="F733" s="201"/>
      <c r="G733" s="253"/>
      <c r="H733" s="253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</row>
    <row r="734" spans="1:21" x14ac:dyDescent="0.2">
      <c r="A734" s="19"/>
      <c r="B734" s="20"/>
      <c r="C734" s="201"/>
      <c r="E734" s="136"/>
      <c r="F734" s="201"/>
      <c r="G734" s="253"/>
      <c r="H734" s="253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</row>
    <row r="735" spans="1:21" x14ac:dyDescent="0.2">
      <c r="A735" s="19"/>
      <c r="B735" s="20"/>
      <c r="C735" s="201"/>
      <c r="E735" s="136"/>
      <c r="F735" s="201"/>
      <c r="G735" s="253"/>
      <c r="H735" s="253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</row>
    <row r="736" spans="1:21" x14ac:dyDescent="0.2">
      <c r="A736" s="19"/>
      <c r="B736" s="20"/>
      <c r="C736" s="201"/>
      <c r="E736" s="136"/>
      <c r="F736" s="201"/>
      <c r="G736" s="253"/>
      <c r="H736" s="253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</row>
    <row r="737" spans="1:21" x14ac:dyDescent="0.2">
      <c r="A737" s="19"/>
      <c r="B737" s="20"/>
      <c r="C737" s="201"/>
      <c r="E737" s="136"/>
      <c r="F737" s="201"/>
      <c r="G737" s="253"/>
      <c r="H737" s="253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</row>
    <row r="738" spans="1:21" x14ac:dyDescent="0.2">
      <c r="A738" s="19"/>
      <c r="B738" s="20"/>
      <c r="C738" s="201"/>
      <c r="E738" s="136"/>
      <c r="F738" s="201"/>
      <c r="G738" s="253"/>
      <c r="H738" s="253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</row>
    <row r="739" spans="1:21" x14ac:dyDescent="0.2">
      <c r="A739" s="19"/>
      <c r="B739" s="20"/>
      <c r="C739" s="201"/>
      <c r="E739" s="136"/>
      <c r="F739" s="201"/>
      <c r="G739" s="253"/>
      <c r="H739" s="253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</row>
    <row r="740" spans="1:21" x14ac:dyDescent="0.2">
      <c r="A740" s="19"/>
      <c r="B740" s="20"/>
      <c r="C740" s="201"/>
      <c r="E740" s="136"/>
      <c r="F740" s="201"/>
      <c r="G740" s="253"/>
      <c r="H740" s="253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</row>
    <row r="741" spans="1:21" x14ac:dyDescent="0.2">
      <c r="A741" s="19"/>
      <c r="B741" s="20"/>
      <c r="C741" s="201"/>
      <c r="E741" s="136"/>
      <c r="F741" s="201"/>
      <c r="G741" s="253"/>
      <c r="H741" s="253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</row>
    <row r="742" spans="1:21" x14ac:dyDescent="0.2">
      <c r="A742" s="19"/>
      <c r="B742" s="20"/>
      <c r="C742" s="201"/>
      <c r="E742" s="136"/>
      <c r="F742" s="201"/>
      <c r="G742" s="253"/>
      <c r="H742" s="253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</row>
    <row r="743" spans="1:21" x14ac:dyDescent="0.2">
      <c r="A743" s="19"/>
      <c r="B743" s="20"/>
      <c r="C743" s="201"/>
      <c r="E743" s="136"/>
      <c r="F743" s="201"/>
      <c r="G743" s="253"/>
      <c r="H743" s="253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</row>
    <row r="744" spans="1:21" x14ac:dyDescent="0.2">
      <c r="A744" s="19"/>
      <c r="B744" s="20"/>
      <c r="C744" s="201"/>
      <c r="E744" s="136"/>
      <c r="F744" s="201"/>
      <c r="G744" s="253"/>
      <c r="H744" s="253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</row>
    <row r="745" spans="1:21" x14ac:dyDescent="0.2">
      <c r="A745" s="19"/>
      <c r="B745" s="20"/>
      <c r="C745" s="201"/>
      <c r="E745" s="136"/>
      <c r="F745" s="201"/>
      <c r="G745" s="253"/>
      <c r="H745" s="253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</row>
    <row r="746" spans="1:21" x14ac:dyDescent="0.2">
      <c r="A746" s="19"/>
      <c r="B746" s="20"/>
      <c r="C746" s="201"/>
      <c r="E746" s="136"/>
      <c r="F746" s="201"/>
      <c r="G746" s="253"/>
      <c r="H746" s="253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</row>
    <row r="747" spans="1:21" x14ac:dyDescent="0.2">
      <c r="A747" s="19"/>
      <c r="B747" s="20"/>
      <c r="C747" s="201"/>
      <c r="E747" s="136"/>
      <c r="F747" s="201"/>
      <c r="G747" s="253"/>
      <c r="H747" s="253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</row>
    <row r="748" spans="1:21" x14ac:dyDescent="0.2">
      <c r="A748" s="19"/>
      <c r="B748" s="20"/>
      <c r="C748" s="201"/>
      <c r="E748" s="136"/>
      <c r="F748" s="201"/>
      <c r="G748" s="253"/>
      <c r="H748" s="253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</row>
    <row r="749" spans="1:21" x14ac:dyDescent="0.2">
      <c r="A749" s="19"/>
      <c r="B749" s="20"/>
      <c r="C749" s="201"/>
      <c r="E749" s="136"/>
      <c r="F749" s="201"/>
      <c r="G749" s="253"/>
      <c r="H749" s="253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</row>
    <row r="750" spans="1:21" x14ac:dyDescent="0.2">
      <c r="A750" s="19"/>
      <c r="B750" s="20"/>
      <c r="C750" s="201"/>
      <c r="E750" s="136"/>
      <c r="F750" s="201"/>
      <c r="G750" s="253"/>
      <c r="H750" s="253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</row>
    <row r="751" spans="1:21" x14ac:dyDescent="0.2">
      <c r="A751" s="19"/>
      <c r="B751" s="20"/>
      <c r="C751" s="201"/>
      <c r="E751" s="136"/>
      <c r="F751" s="201"/>
      <c r="G751" s="253"/>
      <c r="H751" s="253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</row>
    <row r="752" spans="1:21" x14ac:dyDescent="0.2">
      <c r="A752" s="19"/>
      <c r="B752" s="20"/>
      <c r="C752" s="201"/>
      <c r="E752" s="136"/>
      <c r="F752" s="201"/>
      <c r="G752" s="253"/>
      <c r="H752" s="253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</row>
    <row r="753" spans="1:21" x14ac:dyDescent="0.2">
      <c r="A753" s="19"/>
      <c r="B753" s="20"/>
      <c r="C753" s="201"/>
      <c r="E753" s="136"/>
      <c r="F753" s="201"/>
      <c r="G753" s="253"/>
      <c r="H753" s="253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</row>
    <row r="754" spans="1:21" x14ac:dyDescent="0.2">
      <c r="A754" s="19"/>
      <c r="B754" s="20"/>
      <c r="C754" s="201"/>
      <c r="E754" s="136"/>
      <c r="F754" s="201"/>
      <c r="G754" s="253"/>
      <c r="H754" s="253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</row>
    <row r="755" spans="1:21" x14ac:dyDescent="0.2">
      <c r="A755" s="19"/>
      <c r="B755" s="20"/>
      <c r="C755" s="201"/>
      <c r="E755" s="136"/>
      <c r="F755" s="201"/>
      <c r="G755" s="253"/>
      <c r="H755" s="253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</row>
    <row r="756" spans="1:21" x14ac:dyDescent="0.2">
      <c r="A756" s="19"/>
      <c r="B756" s="20"/>
      <c r="C756" s="201"/>
      <c r="E756" s="136"/>
      <c r="F756" s="201"/>
      <c r="G756" s="253"/>
      <c r="H756" s="253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</row>
    <row r="757" spans="1:21" x14ac:dyDescent="0.2">
      <c r="A757" s="19"/>
      <c r="B757" s="20"/>
      <c r="C757" s="201"/>
      <c r="E757" s="136"/>
      <c r="F757" s="201"/>
      <c r="G757" s="253"/>
      <c r="H757" s="253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</row>
    <row r="758" spans="1:21" x14ac:dyDescent="0.2">
      <c r="A758" s="19"/>
      <c r="B758" s="20"/>
      <c r="C758" s="201"/>
      <c r="E758" s="136"/>
      <c r="F758" s="201"/>
      <c r="G758" s="253"/>
      <c r="H758" s="253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</row>
    <row r="759" spans="1:21" x14ac:dyDescent="0.2">
      <c r="A759" s="19"/>
      <c r="B759" s="20"/>
      <c r="C759" s="201"/>
      <c r="E759" s="136"/>
      <c r="F759" s="201"/>
      <c r="G759" s="253"/>
      <c r="H759" s="253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</row>
    <row r="760" spans="1:21" x14ac:dyDescent="0.2">
      <c r="A760" s="19"/>
      <c r="B760" s="20"/>
      <c r="C760" s="201"/>
      <c r="E760" s="136"/>
      <c r="F760" s="201"/>
      <c r="G760" s="253"/>
      <c r="H760" s="253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</row>
    <row r="761" spans="1:21" x14ac:dyDescent="0.2">
      <c r="A761" s="19"/>
      <c r="B761" s="20"/>
      <c r="C761" s="201"/>
      <c r="E761" s="136"/>
      <c r="F761" s="201"/>
      <c r="G761" s="253"/>
      <c r="H761" s="253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</row>
    <row r="762" spans="1:21" x14ac:dyDescent="0.2">
      <c r="A762" s="19"/>
      <c r="B762" s="20"/>
      <c r="C762" s="201"/>
      <c r="E762" s="136"/>
      <c r="F762" s="201"/>
      <c r="G762" s="253"/>
      <c r="H762" s="253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</row>
    <row r="763" spans="1:21" x14ac:dyDescent="0.2">
      <c r="A763" s="19"/>
      <c r="B763" s="20"/>
      <c r="C763" s="201"/>
      <c r="E763" s="136"/>
      <c r="F763" s="201"/>
      <c r="G763" s="253"/>
      <c r="H763" s="253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</row>
    <row r="764" spans="1:21" x14ac:dyDescent="0.2">
      <c r="A764" s="19"/>
      <c r="B764" s="20"/>
      <c r="C764" s="201"/>
      <c r="E764" s="136"/>
      <c r="F764" s="201"/>
      <c r="G764" s="253"/>
      <c r="H764" s="253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</row>
    <row r="765" spans="1:21" x14ac:dyDescent="0.2">
      <c r="A765" s="19"/>
      <c r="B765" s="20"/>
      <c r="C765" s="201"/>
      <c r="E765" s="136"/>
      <c r="F765" s="201"/>
      <c r="G765" s="253"/>
      <c r="H765" s="253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</row>
    <row r="766" spans="1:21" x14ac:dyDescent="0.2">
      <c r="A766" s="19"/>
      <c r="B766" s="20"/>
      <c r="C766" s="201"/>
      <c r="E766" s="136"/>
      <c r="F766" s="201"/>
      <c r="G766" s="253"/>
      <c r="H766" s="253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</row>
    <row r="767" spans="1:21" x14ac:dyDescent="0.2">
      <c r="A767" s="19"/>
      <c r="B767" s="20"/>
      <c r="C767" s="201"/>
      <c r="E767" s="136"/>
      <c r="F767" s="201"/>
      <c r="G767" s="253"/>
      <c r="H767" s="253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</row>
    <row r="768" spans="1:21" x14ac:dyDescent="0.2">
      <c r="A768" s="19"/>
      <c r="B768" s="20"/>
      <c r="C768" s="201"/>
      <c r="E768" s="136"/>
      <c r="F768" s="201"/>
      <c r="G768" s="253"/>
      <c r="H768" s="253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</row>
    <row r="769" spans="1:21" x14ac:dyDescent="0.2">
      <c r="A769" s="19"/>
      <c r="B769" s="20"/>
      <c r="C769" s="201"/>
      <c r="E769" s="136"/>
      <c r="F769" s="201"/>
      <c r="G769" s="253"/>
      <c r="H769" s="253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</row>
    <row r="770" spans="1:21" x14ac:dyDescent="0.2">
      <c r="A770" s="19"/>
      <c r="B770" s="20"/>
      <c r="C770" s="201"/>
      <c r="E770" s="136"/>
      <c r="F770" s="201"/>
      <c r="G770" s="253"/>
      <c r="H770" s="253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</row>
    <row r="771" spans="1:21" x14ac:dyDescent="0.2">
      <c r="A771" s="19"/>
      <c r="B771" s="20"/>
      <c r="C771" s="201"/>
      <c r="E771" s="136"/>
      <c r="F771" s="201"/>
      <c r="G771" s="253"/>
      <c r="H771" s="253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</row>
    <row r="772" spans="1:21" x14ac:dyDescent="0.2">
      <c r="A772" s="19"/>
      <c r="B772" s="20"/>
      <c r="C772" s="201"/>
      <c r="E772" s="136"/>
      <c r="F772" s="201"/>
      <c r="G772" s="253"/>
      <c r="H772" s="253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</row>
    <row r="773" spans="1:21" x14ac:dyDescent="0.2">
      <c r="A773" s="19"/>
      <c r="B773" s="20"/>
      <c r="C773" s="201"/>
      <c r="E773" s="136"/>
      <c r="F773" s="201"/>
      <c r="G773" s="253"/>
      <c r="H773" s="253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</row>
    <row r="774" spans="1:21" x14ac:dyDescent="0.2">
      <c r="A774" s="19"/>
      <c r="B774" s="20"/>
      <c r="C774" s="201"/>
      <c r="E774" s="136"/>
      <c r="F774" s="201"/>
      <c r="G774" s="253"/>
      <c r="H774" s="253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</row>
    <row r="775" spans="1:21" x14ac:dyDescent="0.2">
      <c r="A775" s="19"/>
      <c r="B775" s="20"/>
      <c r="C775" s="201"/>
      <c r="E775" s="136"/>
      <c r="F775" s="201"/>
      <c r="G775" s="253"/>
      <c r="H775" s="253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</row>
    <row r="776" spans="1:21" x14ac:dyDescent="0.2">
      <c r="A776" s="19"/>
      <c r="B776" s="20"/>
      <c r="C776" s="201"/>
      <c r="E776" s="136"/>
      <c r="F776" s="201"/>
      <c r="G776" s="253"/>
      <c r="H776" s="253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</row>
    <row r="777" spans="1:21" x14ac:dyDescent="0.2">
      <c r="A777" s="19"/>
      <c r="B777" s="20"/>
      <c r="C777" s="201"/>
      <c r="E777" s="136"/>
      <c r="F777" s="201"/>
      <c r="G777" s="253"/>
      <c r="H777" s="253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</row>
    <row r="778" spans="1:21" x14ac:dyDescent="0.2">
      <c r="A778" s="19"/>
      <c r="B778" s="20"/>
      <c r="C778" s="201"/>
      <c r="E778" s="136"/>
      <c r="F778" s="201"/>
      <c r="G778" s="253"/>
      <c r="H778" s="253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</row>
    <row r="779" spans="1:21" x14ac:dyDescent="0.2">
      <c r="A779" s="19"/>
      <c r="B779" s="20"/>
      <c r="C779" s="201"/>
      <c r="E779" s="136"/>
      <c r="F779" s="201"/>
      <c r="G779" s="253"/>
      <c r="H779" s="253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</row>
    <row r="780" spans="1:21" x14ac:dyDescent="0.2">
      <c r="A780" s="19"/>
      <c r="B780" s="20"/>
      <c r="C780" s="201"/>
      <c r="E780" s="136"/>
      <c r="F780" s="201"/>
      <c r="G780" s="253"/>
      <c r="H780" s="253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</row>
    <row r="781" spans="1:21" x14ac:dyDescent="0.2">
      <c r="A781" s="19"/>
      <c r="B781" s="20"/>
      <c r="C781" s="201"/>
      <c r="E781" s="136"/>
      <c r="F781" s="201"/>
      <c r="G781" s="253"/>
      <c r="H781" s="253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</row>
    <row r="782" spans="1:21" x14ac:dyDescent="0.2">
      <c r="A782" s="19"/>
      <c r="B782" s="20"/>
      <c r="C782" s="201"/>
      <c r="E782" s="136"/>
      <c r="F782" s="201"/>
      <c r="G782" s="253"/>
      <c r="H782" s="253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</row>
    <row r="783" spans="1:21" x14ac:dyDescent="0.2">
      <c r="A783" s="19"/>
      <c r="B783" s="20"/>
      <c r="C783" s="201"/>
      <c r="E783" s="136"/>
      <c r="F783" s="201"/>
      <c r="G783" s="253"/>
      <c r="H783" s="253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</row>
    <row r="784" spans="1:21" x14ac:dyDescent="0.2">
      <c r="A784" s="19"/>
      <c r="B784" s="20"/>
      <c r="C784" s="201"/>
      <c r="E784" s="136"/>
      <c r="F784" s="201"/>
      <c r="G784" s="253"/>
      <c r="H784" s="253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</row>
    <row r="785" spans="1:21" x14ac:dyDescent="0.2">
      <c r="A785" s="19"/>
      <c r="B785" s="20"/>
      <c r="C785" s="201"/>
      <c r="E785" s="136"/>
      <c r="F785" s="201"/>
      <c r="G785" s="253"/>
      <c r="H785" s="253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</row>
    <row r="786" spans="1:21" x14ac:dyDescent="0.2">
      <c r="A786" s="19"/>
      <c r="B786" s="20"/>
      <c r="C786" s="201"/>
      <c r="E786" s="136"/>
      <c r="F786" s="201"/>
      <c r="G786" s="253"/>
      <c r="H786" s="253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</row>
    <row r="787" spans="1:21" x14ac:dyDescent="0.2">
      <c r="A787" s="19"/>
      <c r="B787" s="20"/>
      <c r="C787" s="201"/>
      <c r="E787" s="136"/>
      <c r="F787" s="201"/>
      <c r="G787" s="253"/>
      <c r="H787" s="253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</row>
    <row r="788" spans="1:21" x14ac:dyDescent="0.2">
      <c r="A788" s="19"/>
      <c r="B788" s="20"/>
      <c r="C788" s="201"/>
      <c r="E788" s="136"/>
      <c r="F788" s="201"/>
      <c r="G788" s="253"/>
      <c r="H788" s="253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</row>
    <row r="789" spans="1:21" x14ac:dyDescent="0.2">
      <c r="A789" s="19"/>
      <c r="B789" s="20"/>
      <c r="C789" s="201"/>
      <c r="E789" s="136"/>
      <c r="F789" s="201"/>
      <c r="G789" s="253"/>
      <c r="H789" s="253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</row>
    <row r="790" spans="1:21" x14ac:dyDescent="0.2">
      <c r="A790" s="19"/>
      <c r="B790" s="20"/>
      <c r="C790" s="201"/>
      <c r="E790" s="136"/>
      <c r="F790" s="201"/>
      <c r="G790" s="253"/>
      <c r="H790" s="253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</row>
    <row r="791" spans="1:21" x14ac:dyDescent="0.2">
      <c r="A791" s="19"/>
      <c r="B791" s="20"/>
      <c r="C791" s="201"/>
      <c r="E791" s="136"/>
      <c r="F791" s="201"/>
      <c r="G791" s="253"/>
      <c r="H791" s="253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</row>
    <row r="792" spans="1:21" x14ac:dyDescent="0.2">
      <c r="A792" s="19"/>
      <c r="B792" s="20"/>
      <c r="C792" s="201"/>
      <c r="E792" s="136"/>
      <c r="F792" s="201"/>
      <c r="G792" s="253"/>
      <c r="H792" s="253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</row>
    <row r="793" spans="1:21" x14ac:dyDescent="0.2">
      <c r="A793" s="19"/>
      <c r="B793" s="20"/>
      <c r="C793" s="201"/>
      <c r="E793" s="136"/>
      <c r="F793" s="201"/>
      <c r="G793" s="253"/>
      <c r="H793" s="253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</row>
    <row r="794" spans="1:21" x14ac:dyDescent="0.2">
      <c r="A794" s="19"/>
      <c r="B794" s="20"/>
      <c r="C794" s="201"/>
      <c r="E794" s="136"/>
      <c r="F794" s="201"/>
      <c r="G794" s="253"/>
      <c r="H794" s="253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</row>
    <row r="795" spans="1:21" x14ac:dyDescent="0.2">
      <c r="A795" s="19"/>
      <c r="B795" s="20"/>
      <c r="C795" s="201"/>
      <c r="E795" s="136"/>
      <c r="F795" s="201"/>
      <c r="G795" s="253"/>
      <c r="H795" s="253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</row>
    <row r="796" spans="1:21" x14ac:dyDescent="0.2">
      <c r="A796" s="19"/>
      <c r="B796" s="20"/>
      <c r="C796" s="201"/>
      <c r="E796" s="136"/>
      <c r="F796" s="201"/>
      <c r="G796" s="253"/>
      <c r="H796" s="253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</row>
    <row r="797" spans="1:21" x14ac:dyDescent="0.2">
      <c r="A797" s="19"/>
      <c r="B797" s="20"/>
      <c r="C797" s="201"/>
      <c r="E797" s="136"/>
      <c r="F797" s="201"/>
      <c r="G797" s="253"/>
      <c r="H797" s="253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</row>
    <row r="798" spans="1:21" x14ac:dyDescent="0.2">
      <c r="A798" s="19"/>
      <c r="B798" s="20"/>
      <c r="C798" s="201"/>
      <c r="E798" s="136"/>
      <c r="F798" s="201"/>
      <c r="G798" s="253"/>
      <c r="H798" s="253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</row>
    <row r="799" spans="1:21" x14ac:dyDescent="0.2">
      <c r="A799" s="19"/>
      <c r="B799" s="20"/>
      <c r="C799" s="201"/>
      <c r="E799" s="136"/>
      <c r="F799" s="201"/>
      <c r="G799" s="253"/>
      <c r="H799" s="253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</row>
    <row r="800" spans="1:21" x14ac:dyDescent="0.2">
      <c r="A800" s="19"/>
      <c r="B800" s="20"/>
      <c r="C800" s="201"/>
      <c r="E800" s="136"/>
      <c r="F800" s="201"/>
      <c r="G800" s="253"/>
      <c r="H800" s="253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</row>
    <row r="801" spans="1:21" x14ac:dyDescent="0.2">
      <c r="A801" s="19"/>
      <c r="B801" s="20"/>
      <c r="C801" s="201"/>
      <c r="E801" s="136"/>
      <c r="F801" s="201"/>
      <c r="G801" s="253"/>
      <c r="H801" s="253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</row>
    <row r="802" spans="1:21" x14ac:dyDescent="0.2">
      <c r="A802" s="19"/>
      <c r="B802" s="20"/>
      <c r="C802" s="201"/>
      <c r="E802" s="136"/>
      <c r="F802" s="201"/>
      <c r="G802" s="253"/>
      <c r="H802" s="253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</row>
    <row r="803" spans="1:21" x14ac:dyDescent="0.2">
      <c r="A803" s="19"/>
      <c r="B803" s="20"/>
      <c r="C803" s="201"/>
      <c r="E803" s="136"/>
      <c r="F803" s="201"/>
      <c r="G803" s="253"/>
      <c r="H803" s="253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</row>
    <row r="804" spans="1:21" x14ac:dyDescent="0.2">
      <c r="A804" s="19"/>
      <c r="B804" s="20"/>
      <c r="C804" s="201"/>
      <c r="E804" s="136"/>
      <c r="F804" s="201"/>
      <c r="G804" s="253"/>
      <c r="H804" s="253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</row>
    <row r="805" spans="1:21" x14ac:dyDescent="0.2">
      <c r="A805" s="19"/>
      <c r="B805" s="20"/>
      <c r="C805" s="201"/>
      <c r="E805" s="136"/>
      <c r="F805" s="201"/>
      <c r="G805" s="253"/>
      <c r="H805" s="253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</row>
    <row r="806" spans="1:21" x14ac:dyDescent="0.2">
      <c r="A806" s="19"/>
      <c r="B806" s="20"/>
      <c r="C806" s="201"/>
      <c r="E806" s="136"/>
      <c r="F806" s="201"/>
      <c r="G806" s="253"/>
      <c r="H806" s="253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</row>
    <row r="807" spans="1:21" x14ac:dyDescent="0.2">
      <c r="A807" s="19"/>
      <c r="B807" s="20"/>
      <c r="C807" s="201"/>
      <c r="E807" s="136"/>
      <c r="F807" s="201"/>
      <c r="G807" s="253"/>
      <c r="H807" s="253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</row>
    <row r="808" spans="1:21" x14ac:dyDescent="0.2">
      <c r="A808" s="19"/>
      <c r="B808" s="20"/>
      <c r="C808" s="201"/>
      <c r="E808" s="136"/>
      <c r="F808" s="201"/>
      <c r="G808" s="253"/>
      <c r="H808" s="253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</row>
    <row r="809" spans="1:21" x14ac:dyDescent="0.2">
      <c r="A809" s="19"/>
      <c r="B809" s="20"/>
      <c r="C809" s="201"/>
      <c r="E809" s="136"/>
      <c r="F809" s="201"/>
      <c r="G809" s="253"/>
      <c r="H809" s="253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</row>
    <row r="810" spans="1:21" x14ac:dyDescent="0.2">
      <c r="A810" s="19"/>
      <c r="B810" s="20"/>
      <c r="C810" s="201"/>
      <c r="E810" s="136"/>
      <c r="F810" s="201"/>
      <c r="G810" s="253"/>
      <c r="H810" s="253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</row>
    <row r="811" spans="1:21" x14ac:dyDescent="0.2">
      <c r="A811" s="19"/>
      <c r="B811" s="20"/>
      <c r="C811" s="201"/>
      <c r="E811" s="136"/>
      <c r="F811" s="201"/>
      <c r="G811" s="253"/>
      <c r="H811" s="253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</row>
    <row r="812" spans="1:21" x14ac:dyDescent="0.2">
      <c r="A812" s="19"/>
      <c r="B812" s="20"/>
      <c r="C812" s="201"/>
      <c r="E812" s="136"/>
      <c r="F812" s="201"/>
      <c r="G812" s="253"/>
      <c r="H812" s="253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</row>
    <row r="813" spans="1:21" x14ac:dyDescent="0.2">
      <c r="A813" s="19"/>
      <c r="B813" s="20"/>
      <c r="C813" s="201"/>
      <c r="E813" s="136"/>
      <c r="F813" s="201"/>
      <c r="G813" s="253"/>
      <c r="H813" s="253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</row>
    <row r="814" spans="1:21" x14ac:dyDescent="0.2">
      <c r="A814" s="19"/>
      <c r="B814" s="20"/>
      <c r="C814" s="201"/>
      <c r="E814" s="136"/>
      <c r="F814" s="201"/>
      <c r="G814" s="253"/>
      <c r="H814" s="253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</row>
    <row r="815" spans="1:21" x14ac:dyDescent="0.2">
      <c r="A815" s="19"/>
      <c r="B815" s="20"/>
      <c r="C815" s="201"/>
      <c r="E815" s="136"/>
      <c r="F815" s="201"/>
      <c r="G815" s="253"/>
      <c r="H815" s="253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</row>
    <row r="816" spans="1:21" x14ac:dyDescent="0.2">
      <c r="A816" s="19"/>
      <c r="B816" s="20"/>
      <c r="C816" s="201"/>
      <c r="E816" s="136"/>
      <c r="F816" s="201"/>
      <c r="G816" s="253"/>
      <c r="H816" s="253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</row>
    <row r="817" spans="1:21" x14ac:dyDescent="0.2">
      <c r="A817" s="19"/>
      <c r="B817" s="20"/>
      <c r="C817" s="201"/>
      <c r="E817" s="136"/>
      <c r="F817" s="201"/>
      <c r="G817" s="253"/>
      <c r="H817" s="253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</row>
    <row r="818" spans="1:21" x14ac:dyDescent="0.2">
      <c r="A818" s="19"/>
      <c r="B818" s="20"/>
      <c r="C818" s="201"/>
      <c r="E818" s="136"/>
      <c r="F818" s="201"/>
      <c r="G818" s="253"/>
      <c r="H818" s="253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</row>
    <row r="819" spans="1:21" x14ac:dyDescent="0.2">
      <c r="A819" s="19"/>
      <c r="B819" s="20"/>
      <c r="C819" s="201"/>
      <c r="E819" s="136"/>
      <c r="F819" s="201"/>
      <c r="G819" s="253"/>
      <c r="H819" s="253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</row>
    <row r="820" spans="1:21" x14ac:dyDescent="0.2">
      <c r="A820" s="19"/>
      <c r="B820" s="20"/>
      <c r="C820" s="201"/>
      <c r="E820" s="136"/>
      <c r="F820" s="201"/>
      <c r="G820" s="253"/>
      <c r="H820" s="253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</row>
    <row r="821" spans="1:21" x14ac:dyDescent="0.2">
      <c r="A821" s="19"/>
      <c r="B821" s="20"/>
      <c r="C821" s="201"/>
      <c r="E821" s="136"/>
      <c r="F821" s="201"/>
      <c r="G821" s="253"/>
      <c r="H821" s="253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</row>
    <row r="822" spans="1:21" x14ac:dyDescent="0.2">
      <c r="A822" s="19"/>
      <c r="B822" s="20"/>
      <c r="C822" s="201"/>
      <c r="E822" s="136"/>
      <c r="F822" s="201"/>
      <c r="G822" s="253"/>
      <c r="H822" s="253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</row>
    <row r="823" spans="1:21" x14ac:dyDescent="0.2">
      <c r="A823" s="19"/>
      <c r="B823" s="20"/>
      <c r="C823" s="201"/>
      <c r="E823" s="136"/>
      <c r="F823" s="201"/>
      <c r="G823" s="253"/>
      <c r="H823" s="253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</row>
    <row r="824" spans="1:21" x14ac:dyDescent="0.2">
      <c r="A824" s="19"/>
      <c r="B824" s="20"/>
      <c r="C824" s="201"/>
      <c r="E824" s="136"/>
      <c r="F824" s="201"/>
      <c r="G824" s="253"/>
      <c r="H824" s="253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</row>
    <row r="825" spans="1:21" x14ac:dyDescent="0.2">
      <c r="A825" s="19"/>
      <c r="B825" s="20"/>
      <c r="C825" s="201"/>
      <c r="E825" s="136"/>
      <c r="F825" s="201"/>
      <c r="G825" s="253"/>
      <c r="H825" s="253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</row>
    <row r="826" spans="1:21" x14ac:dyDescent="0.2">
      <c r="A826" s="19"/>
      <c r="B826" s="20"/>
      <c r="C826" s="201"/>
      <c r="E826" s="136"/>
      <c r="F826" s="201"/>
      <c r="G826" s="253"/>
      <c r="H826" s="253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</row>
    <row r="827" spans="1:21" x14ac:dyDescent="0.2">
      <c r="A827" s="19"/>
      <c r="B827" s="20"/>
      <c r="C827" s="201"/>
      <c r="E827" s="136"/>
      <c r="F827" s="201"/>
      <c r="G827" s="253"/>
      <c r="H827" s="253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</row>
    <row r="828" spans="1:21" x14ac:dyDescent="0.2">
      <c r="A828" s="19"/>
      <c r="B828" s="20"/>
      <c r="C828" s="201"/>
      <c r="E828" s="136"/>
      <c r="F828" s="201"/>
      <c r="G828" s="253"/>
      <c r="H828" s="253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</row>
    <row r="829" spans="1:21" x14ac:dyDescent="0.2">
      <c r="A829" s="19"/>
      <c r="B829" s="20"/>
      <c r="C829" s="201"/>
      <c r="E829" s="136"/>
      <c r="F829" s="201"/>
      <c r="G829" s="253"/>
      <c r="H829" s="253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</row>
    <row r="830" spans="1:21" x14ac:dyDescent="0.2">
      <c r="A830" s="19"/>
      <c r="B830" s="20"/>
      <c r="C830" s="201"/>
      <c r="E830" s="136"/>
      <c r="F830" s="201"/>
      <c r="G830" s="253"/>
      <c r="H830" s="253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</row>
    <row r="831" spans="1:21" x14ac:dyDescent="0.2">
      <c r="A831" s="19"/>
      <c r="B831" s="20"/>
      <c r="C831" s="201"/>
      <c r="E831" s="136"/>
      <c r="F831" s="201"/>
      <c r="G831" s="253"/>
      <c r="H831" s="253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</row>
    <row r="832" spans="1:21" x14ac:dyDescent="0.2">
      <c r="A832" s="19"/>
      <c r="B832" s="20"/>
      <c r="C832" s="201"/>
      <c r="E832" s="136"/>
      <c r="F832" s="201"/>
      <c r="G832" s="253"/>
      <c r="H832" s="253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</row>
    <row r="833" spans="1:21" x14ac:dyDescent="0.2">
      <c r="A833" s="19"/>
      <c r="B833" s="20"/>
      <c r="C833" s="201"/>
      <c r="E833" s="136"/>
      <c r="F833" s="201"/>
      <c r="G833" s="253"/>
      <c r="H833" s="253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</row>
    <row r="834" spans="1:21" x14ac:dyDescent="0.2">
      <c r="A834" s="19"/>
      <c r="B834" s="20"/>
      <c r="C834" s="201"/>
      <c r="E834" s="136"/>
      <c r="F834" s="201"/>
      <c r="G834" s="253"/>
      <c r="H834" s="253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</row>
    <row r="835" spans="1:21" x14ac:dyDescent="0.2">
      <c r="A835" s="19"/>
      <c r="B835" s="20"/>
      <c r="C835" s="201"/>
      <c r="E835" s="136"/>
      <c r="F835" s="201"/>
      <c r="G835" s="253"/>
      <c r="H835" s="253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</row>
    <row r="836" spans="1:21" x14ac:dyDescent="0.2">
      <c r="A836" s="19"/>
      <c r="B836" s="20"/>
      <c r="C836" s="201"/>
      <c r="E836" s="136"/>
      <c r="F836" s="201"/>
      <c r="G836" s="253"/>
      <c r="H836" s="253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</row>
    <row r="837" spans="1:21" x14ac:dyDescent="0.2">
      <c r="A837" s="19"/>
      <c r="B837" s="20"/>
      <c r="C837" s="201"/>
      <c r="E837" s="136"/>
      <c r="F837" s="201"/>
      <c r="G837" s="253"/>
      <c r="H837" s="253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</row>
    <row r="838" spans="1:21" x14ac:dyDescent="0.2">
      <c r="A838" s="19"/>
      <c r="B838" s="20"/>
      <c r="C838" s="201"/>
      <c r="E838" s="136"/>
      <c r="F838" s="201"/>
      <c r="G838" s="253"/>
      <c r="H838" s="253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</row>
    <row r="839" spans="1:21" x14ac:dyDescent="0.2">
      <c r="A839" s="19"/>
      <c r="B839" s="20"/>
      <c r="C839" s="201"/>
      <c r="E839" s="136"/>
      <c r="F839" s="201"/>
      <c r="G839" s="253"/>
      <c r="H839" s="253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</row>
    <row r="840" spans="1:21" x14ac:dyDescent="0.2">
      <c r="A840" s="19"/>
      <c r="B840" s="20"/>
      <c r="C840" s="201"/>
      <c r="E840" s="136"/>
      <c r="F840" s="201"/>
      <c r="G840" s="253"/>
      <c r="H840" s="253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</row>
    <row r="841" spans="1:21" x14ac:dyDescent="0.2">
      <c r="A841" s="19"/>
      <c r="B841" s="20"/>
      <c r="C841" s="201"/>
      <c r="E841" s="136"/>
      <c r="F841" s="201"/>
      <c r="G841" s="253"/>
      <c r="H841" s="253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</row>
    <row r="842" spans="1:21" x14ac:dyDescent="0.2">
      <c r="A842" s="19"/>
      <c r="B842" s="20"/>
      <c r="C842" s="201"/>
      <c r="E842" s="136"/>
      <c r="F842" s="201"/>
      <c r="G842" s="253"/>
      <c r="H842" s="253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</row>
    <row r="843" spans="1:21" x14ac:dyDescent="0.2">
      <c r="A843" s="19"/>
      <c r="B843" s="20"/>
      <c r="C843" s="201"/>
      <c r="E843" s="136"/>
      <c r="F843" s="201"/>
      <c r="G843" s="253"/>
      <c r="H843" s="253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</row>
    <row r="844" spans="1:21" x14ac:dyDescent="0.2">
      <c r="A844" s="19"/>
      <c r="B844" s="20"/>
      <c r="C844" s="201"/>
      <c r="E844" s="136"/>
      <c r="F844" s="201"/>
      <c r="G844" s="253"/>
      <c r="H844" s="253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</row>
    <row r="845" spans="1:21" x14ac:dyDescent="0.2">
      <c r="A845" s="19"/>
      <c r="B845" s="20"/>
      <c r="C845" s="201"/>
      <c r="E845" s="136"/>
      <c r="F845" s="201"/>
      <c r="G845" s="253"/>
      <c r="H845" s="253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</row>
    <row r="846" spans="1:21" x14ac:dyDescent="0.2">
      <c r="A846" s="19"/>
      <c r="B846" s="20"/>
      <c r="C846" s="201"/>
      <c r="E846" s="136"/>
      <c r="F846" s="201"/>
      <c r="G846" s="253"/>
      <c r="H846" s="253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</row>
    <row r="847" spans="1:21" x14ac:dyDescent="0.2">
      <c r="A847" s="19"/>
      <c r="B847" s="20"/>
      <c r="C847" s="201"/>
      <c r="E847" s="136"/>
      <c r="F847" s="201"/>
      <c r="G847" s="253"/>
      <c r="H847" s="253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</row>
    <row r="848" spans="1:21" x14ac:dyDescent="0.2">
      <c r="A848" s="19"/>
      <c r="B848" s="20"/>
      <c r="C848" s="201"/>
      <c r="E848" s="136"/>
      <c r="F848" s="201"/>
      <c r="G848" s="253"/>
      <c r="H848" s="253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</row>
    <row r="849" spans="1:21" x14ac:dyDescent="0.2">
      <c r="A849" s="19"/>
      <c r="B849" s="20"/>
      <c r="C849" s="201"/>
      <c r="E849" s="136"/>
      <c r="F849" s="201"/>
      <c r="G849" s="253"/>
      <c r="H849" s="253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</row>
    <row r="850" spans="1:21" x14ac:dyDescent="0.2">
      <c r="A850" s="19"/>
      <c r="B850" s="20"/>
      <c r="C850" s="201"/>
      <c r="E850" s="136"/>
      <c r="F850" s="201"/>
      <c r="G850" s="253"/>
      <c r="H850" s="253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</row>
    <row r="851" spans="1:21" x14ac:dyDescent="0.2">
      <c r="A851" s="19"/>
      <c r="B851" s="20"/>
      <c r="C851" s="201"/>
      <c r="E851" s="136"/>
      <c r="F851" s="201"/>
      <c r="G851" s="253"/>
      <c r="H851" s="253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</row>
    <row r="852" spans="1:21" x14ac:dyDescent="0.2">
      <c r="A852" s="19"/>
      <c r="B852" s="20"/>
      <c r="C852" s="201"/>
      <c r="E852" s="136"/>
      <c r="F852" s="201"/>
      <c r="G852" s="253"/>
      <c r="H852" s="253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</row>
    <row r="853" spans="1:21" x14ac:dyDescent="0.2">
      <c r="A853" s="19"/>
      <c r="B853" s="20"/>
      <c r="C853" s="201"/>
      <c r="E853" s="136"/>
      <c r="F853" s="201"/>
      <c r="G853" s="253"/>
      <c r="H853" s="253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</row>
    <row r="854" spans="1:21" x14ac:dyDescent="0.2">
      <c r="A854" s="19"/>
      <c r="B854" s="20"/>
      <c r="C854" s="201"/>
      <c r="E854" s="136"/>
      <c r="F854" s="201"/>
      <c r="G854" s="253"/>
      <c r="H854" s="253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</row>
    <row r="855" spans="1:21" x14ac:dyDescent="0.2">
      <c r="A855" s="19"/>
      <c r="B855" s="20"/>
      <c r="C855" s="201"/>
      <c r="E855" s="136"/>
      <c r="F855" s="201"/>
      <c r="G855" s="253"/>
      <c r="H855" s="253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</row>
    <row r="856" spans="1:21" x14ac:dyDescent="0.2">
      <c r="A856" s="19"/>
      <c r="B856" s="20"/>
      <c r="C856" s="201"/>
      <c r="E856" s="136"/>
      <c r="F856" s="201"/>
      <c r="G856" s="253"/>
      <c r="H856" s="253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</row>
    <row r="857" spans="1:21" x14ac:dyDescent="0.2">
      <c r="A857" s="19"/>
      <c r="B857" s="20"/>
      <c r="C857" s="201"/>
      <c r="E857" s="136"/>
      <c r="F857" s="201"/>
      <c r="G857" s="253"/>
      <c r="H857" s="253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</row>
    <row r="858" spans="1:21" x14ac:dyDescent="0.2">
      <c r="A858" s="19"/>
      <c r="B858" s="20"/>
      <c r="C858" s="201"/>
      <c r="E858" s="136"/>
      <c r="F858" s="201"/>
      <c r="G858" s="253"/>
      <c r="H858" s="253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</row>
    <row r="859" spans="1:21" x14ac:dyDescent="0.2">
      <c r="A859" s="19"/>
      <c r="B859" s="20"/>
      <c r="C859" s="201"/>
      <c r="E859" s="136"/>
      <c r="F859" s="201"/>
      <c r="G859" s="253"/>
      <c r="H859" s="253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</row>
    <row r="860" spans="1:21" x14ac:dyDescent="0.2">
      <c r="A860" s="19"/>
      <c r="B860" s="20"/>
      <c r="C860" s="201"/>
      <c r="E860" s="136"/>
      <c r="F860" s="201"/>
      <c r="G860" s="253"/>
      <c r="H860" s="253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</row>
    <row r="861" spans="1:21" x14ac:dyDescent="0.2">
      <c r="A861" s="19"/>
      <c r="B861" s="20"/>
      <c r="C861" s="201"/>
      <c r="E861" s="136"/>
      <c r="F861" s="201"/>
      <c r="G861" s="253"/>
      <c r="H861" s="253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</row>
    <row r="862" spans="1:21" x14ac:dyDescent="0.2">
      <c r="A862" s="19"/>
      <c r="B862" s="20"/>
      <c r="C862" s="201"/>
      <c r="E862" s="136"/>
      <c r="F862" s="201"/>
      <c r="G862" s="253"/>
      <c r="H862" s="253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</row>
    <row r="863" spans="1:21" x14ac:dyDescent="0.2">
      <c r="A863" s="19"/>
      <c r="B863" s="20"/>
      <c r="C863" s="201"/>
      <c r="E863" s="136"/>
      <c r="F863" s="201"/>
      <c r="G863" s="253"/>
      <c r="H863" s="253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</row>
    <row r="864" spans="1:21" x14ac:dyDescent="0.2">
      <c r="A864" s="19"/>
      <c r="B864" s="20"/>
      <c r="C864" s="201"/>
      <c r="E864" s="136"/>
      <c r="F864" s="201"/>
      <c r="G864" s="253"/>
      <c r="H864" s="253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</row>
    <row r="865" spans="1:21" x14ac:dyDescent="0.2">
      <c r="A865" s="19"/>
      <c r="B865" s="20"/>
      <c r="C865" s="201"/>
      <c r="E865" s="136"/>
      <c r="F865" s="201"/>
      <c r="G865" s="253"/>
      <c r="H865" s="253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</row>
    <row r="866" spans="1:21" x14ac:dyDescent="0.2">
      <c r="A866" s="19"/>
      <c r="B866" s="20"/>
      <c r="C866" s="201"/>
      <c r="E866" s="136"/>
      <c r="F866" s="201"/>
      <c r="G866" s="253"/>
      <c r="H866" s="253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</row>
    <row r="867" spans="1:21" x14ac:dyDescent="0.2">
      <c r="A867" s="19"/>
      <c r="B867" s="20"/>
      <c r="C867" s="201"/>
      <c r="E867" s="136"/>
      <c r="F867" s="201"/>
      <c r="G867" s="253"/>
      <c r="H867" s="253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</row>
    <row r="868" spans="1:21" x14ac:dyDescent="0.2">
      <c r="A868" s="19"/>
      <c r="B868" s="20"/>
      <c r="C868" s="201"/>
      <c r="E868" s="136"/>
      <c r="F868" s="201"/>
      <c r="G868" s="253"/>
      <c r="H868" s="253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</row>
    <row r="869" spans="1:21" x14ac:dyDescent="0.2">
      <c r="A869" s="19"/>
      <c r="B869" s="20"/>
      <c r="C869" s="201"/>
      <c r="E869" s="136"/>
      <c r="F869" s="201"/>
      <c r="G869" s="253"/>
      <c r="H869" s="253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</row>
    <row r="870" spans="1:21" x14ac:dyDescent="0.2">
      <c r="A870" s="19"/>
      <c r="B870" s="20"/>
      <c r="C870" s="201"/>
      <c r="E870" s="136"/>
      <c r="F870" s="201"/>
      <c r="G870" s="253"/>
      <c r="H870" s="253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</row>
    <row r="871" spans="1:21" x14ac:dyDescent="0.2">
      <c r="A871" s="19"/>
      <c r="B871" s="20"/>
      <c r="C871" s="201"/>
      <c r="E871" s="136"/>
      <c r="F871" s="201"/>
      <c r="G871" s="253"/>
      <c r="H871" s="253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</row>
    <row r="872" spans="1:21" x14ac:dyDescent="0.2">
      <c r="A872" s="19"/>
      <c r="B872" s="20"/>
      <c r="C872" s="201"/>
      <c r="E872" s="136"/>
      <c r="F872" s="201"/>
      <c r="G872" s="253"/>
      <c r="H872" s="253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</row>
    <row r="873" spans="1:21" x14ac:dyDescent="0.2">
      <c r="A873" s="19"/>
      <c r="B873" s="20"/>
      <c r="C873" s="201"/>
      <c r="E873" s="136"/>
      <c r="F873" s="201"/>
      <c r="G873" s="253"/>
      <c r="H873" s="253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</row>
    <row r="874" spans="1:21" x14ac:dyDescent="0.2">
      <c r="A874" s="19"/>
      <c r="B874" s="20"/>
      <c r="C874" s="201"/>
      <c r="E874" s="136"/>
      <c r="F874" s="201"/>
      <c r="G874" s="253"/>
      <c r="H874" s="253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</row>
    <row r="875" spans="1:21" x14ac:dyDescent="0.2">
      <c r="A875" s="19"/>
      <c r="B875" s="20"/>
      <c r="C875" s="201"/>
      <c r="E875" s="136"/>
      <c r="F875" s="201"/>
      <c r="G875" s="253"/>
      <c r="H875" s="253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</row>
    <row r="876" spans="1:21" x14ac:dyDescent="0.2">
      <c r="A876" s="19"/>
      <c r="B876" s="20"/>
      <c r="C876" s="201"/>
      <c r="E876" s="136"/>
      <c r="F876" s="201"/>
      <c r="G876" s="253"/>
      <c r="H876" s="253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</row>
    <row r="877" spans="1:21" x14ac:dyDescent="0.2">
      <c r="A877" s="19"/>
      <c r="B877" s="20"/>
      <c r="C877" s="201"/>
      <c r="E877" s="136"/>
      <c r="F877" s="201"/>
      <c r="G877" s="253"/>
      <c r="H877" s="253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</row>
    <row r="878" spans="1:21" x14ac:dyDescent="0.2">
      <c r="A878" s="19"/>
      <c r="B878" s="20"/>
      <c r="C878" s="201"/>
      <c r="E878" s="136"/>
      <c r="F878" s="201"/>
      <c r="G878" s="253"/>
      <c r="H878" s="253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</row>
    <row r="879" spans="1:21" x14ac:dyDescent="0.2">
      <c r="A879" s="19"/>
      <c r="B879" s="20"/>
      <c r="C879" s="201"/>
      <c r="E879" s="136"/>
      <c r="F879" s="201"/>
      <c r="G879" s="253"/>
      <c r="H879" s="253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</row>
    <row r="880" spans="1:21" x14ac:dyDescent="0.2">
      <c r="A880" s="19"/>
      <c r="B880" s="20"/>
      <c r="C880" s="201"/>
      <c r="E880" s="136"/>
      <c r="F880" s="201"/>
      <c r="G880" s="253"/>
      <c r="H880" s="253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</row>
    <row r="881" spans="1:21" x14ac:dyDescent="0.2">
      <c r="A881" s="19"/>
      <c r="B881" s="20"/>
      <c r="C881" s="201"/>
      <c r="E881" s="136"/>
      <c r="F881" s="201"/>
      <c r="G881" s="253"/>
      <c r="H881" s="253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</row>
    <row r="882" spans="1:21" x14ac:dyDescent="0.2">
      <c r="A882" s="19"/>
      <c r="B882" s="20"/>
      <c r="C882" s="201"/>
      <c r="E882" s="136"/>
      <c r="F882" s="201"/>
      <c r="G882" s="253"/>
      <c r="H882" s="253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</row>
    <row r="883" spans="1:21" x14ac:dyDescent="0.2">
      <c r="A883" s="19"/>
      <c r="B883" s="20"/>
      <c r="C883" s="201"/>
      <c r="E883" s="136"/>
      <c r="F883" s="201"/>
      <c r="G883" s="253"/>
      <c r="H883" s="253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</row>
    <row r="884" spans="1:21" x14ac:dyDescent="0.2">
      <c r="A884" s="19"/>
      <c r="B884" s="20"/>
      <c r="C884" s="201"/>
      <c r="E884" s="136"/>
      <c r="F884" s="201"/>
      <c r="G884" s="253"/>
      <c r="H884" s="253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</row>
    <row r="885" spans="1:21" x14ac:dyDescent="0.2">
      <c r="A885" s="19"/>
      <c r="B885" s="20"/>
      <c r="C885" s="201"/>
      <c r="E885" s="136"/>
      <c r="F885" s="201"/>
      <c r="G885" s="253"/>
      <c r="H885" s="253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</row>
    <row r="886" spans="1:21" x14ac:dyDescent="0.2">
      <c r="A886" s="19"/>
      <c r="B886" s="20"/>
      <c r="C886" s="201"/>
      <c r="E886" s="136"/>
      <c r="F886" s="201"/>
      <c r="G886" s="253"/>
      <c r="H886" s="253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</row>
    <row r="887" spans="1:21" x14ac:dyDescent="0.2">
      <c r="A887" s="19"/>
      <c r="B887" s="20"/>
      <c r="C887" s="201"/>
      <c r="E887" s="136"/>
      <c r="F887" s="201"/>
      <c r="G887" s="253"/>
      <c r="H887" s="253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</row>
    <row r="888" spans="1:21" x14ac:dyDescent="0.2">
      <c r="A888" s="19"/>
      <c r="B888" s="20"/>
      <c r="C888" s="201"/>
      <c r="E888" s="136"/>
      <c r="F888" s="201"/>
      <c r="G888" s="253"/>
      <c r="H888" s="253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</row>
    <row r="889" spans="1:21" x14ac:dyDescent="0.2">
      <c r="A889" s="19"/>
      <c r="B889" s="20"/>
      <c r="C889" s="201"/>
      <c r="E889" s="136"/>
      <c r="F889" s="201"/>
      <c r="G889" s="253"/>
      <c r="H889" s="253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</row>
    <row r="890" spans="1:21" x14ac:dyDescent="0.2">
      <c r="A890" s="19"/>
      <c r="B890" s="20"/>
      <c r="C890" s="201"/>
      <c r="E890" s="136"/>
      <c r="F890" s="201"/>
      <c r="G890" s="253"/>
      <c r="H890" s="253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</row>
    <row r="891" spans="1:21" x14ac:dyDescent="0.2">
      <c r="A891" s="19"/>
      <c r="B891" s="20"/>
      <c r="C891" s="201"/>
      <c r="E891" s="136"/>
      <c r="F891" s="201"/>
      <c r="G891" s="253"/>
      <c r="H891" s="253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</row>
    <row r="892" spans="1:21" x14ac:dyDescent="0.2">
      <c r="A892" s="19"/>
      <c r="B892" s="20"/>
      <c r="C892" s="201"/>
      <c r="E892" s="136"/>
      <c r="F892" s="201"/>
      <c r="G892" s="253"/>
      <c r="H892" s="253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</row>
    <row r="893" spans="1:21" x14ac:dyDescent="0.2">
      <c r="A893" s="19"/>
      <c r="B893" s="20"/>
      <c r="C893" s="201"/>
      <c r="E893" s="136"/>
      <c r="F893" s="201"/>
      <c r="G893" s="253"/>
      <c r="H893" s="253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</row>
    <row r="894" spans="1:21" x14ac:dyDescent="0.2">
      <c r="A894" s="19"/>
      <c r="B894" s="20"/>
      <c r="C894" s="201"/>
      <c r="E894" s="136"/>
      <c r="F894" s="201"/>
      <c r="G894" s="253"/>
      <c r="H894" s="253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</row>
    <row r="895" spans="1:21" x14ac:dyDescent="0.2">
      <c r="A895" s="19"/>
      <c r="B895" s="20"/>
      <c r="C895" s="201"/>
      <c r="E895" s="136"/>
      <c r="F895" s="201"/>
      <c r="G895" s="253"/>
      <c r="H895" s="253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</row>
    <row r="896" spans="1:21" x14ac:dyDescent="0.2">
      <c r="A896" s="19"/>
      <c r="B896" s="20"/>
      <c r="C896" s="201"/>
      <c r="E896" s="136"/>
      <c r="F896" s="201"/>
      <c r="G896" s="253"/>
      <c r="H896" s="253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</row>
    <row r="897" spans="1:21" x14ac:dyDescent="0.2">
      <c r="A897" s="19"/>
      <c r="B897" s="20"/>
      <c r="C897" s="201"/>
      <c r="E897" s="136"/>
      <c r="F897" s="201"/>
      <c r="G897" s="253"/>
      <c r="H897" s="253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</row>
    <row r="898" spans="1:21" x14ac:dyDescent="0.2">
      <c r="A898" s="19"/>
      <c r="B898" s="20"/>
      <c r="C898" s="201"/>
      <c r="E898" s="136"/>
      <c r="F898" s="201"/>
      <c r="G898" s="253"/>
      <c r="H898" s="253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</row>
    <row r="899" spans="1:21" x14ac:dyDescent="0.2">
      <c r="A899" s="19"/>
      <c r="B899" s="20"/>
      <c r="C899" s="201"/>
      <c r="E899" s="136"/>
      <c r="F899" s="201"/>
      <c r="G899" s="253"/>
      <c r="H899" s="253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</row>
    <row r="900" spans="1:21" x14ac:dyDescent="0.2">
      <c r="A900" s="19"/>
      <c r="B900" s="20"/>
      <c r="C900" s="201"/>
      <c r="E900" s="136"/>
      <c r="F900" s="201"/>
      <c r="G900" s="253"/>
      <c r="H900" s="253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</row>
    <row r="901" spans="1:21" x14ac:dyDescent="0.2">
      <c r="A901" s="19"/>
      <c r="B901" s="20"/>
      <c r="C901" s="201"/>
      <c r="E901" s="136"/>
      <c r="F901" s="201"/>
      <c r="G901" s="253"/>
      <c r="H901" s="253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</row>
    <row r="902" spans="1:21" x14ac:dyDescent="0.2">
      <c r="A902" s="19"/>
      <c r="B902" s="20"/>
      <c r="C902" s="201"/>
      <c r="E902" s="136"/>
      <c r="F902" s="201"/>
      <c r="G902" s="253"/>
      <c r="H902" s="253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</row>
    <row r="903" spans="1:21" x14ac:dyDescent="0.2">
      <c r="A903" s="19"/>
      <c r="B903" s="20"/>
      <c r="C903" s="201"/>
      <c r="E903" s="136"/>
      <c r="F903" s="201"/>
      <c r="G903" s="253"/>
      <c r="H903" s="253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</row>
    <row r="904" spans="1:21" x14ac:dyDescent="0.2">
      <c r="A904" s="19"/>
      <c r="B904" s="20"/>
      <c r="C904" s="201"/>
      <c r="E904" s="136"/>
      <c r="F904" s="201"/>
      <c r="G904" s="253"/>
      <c r="H904" s="253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</row>
    <row r="905" spans="1:21" x14ac:dyDescent="0.2">
      <c r="A905" s="19"/>
      <c r="B905" s="20"/>
      <c r="C905" s="201"/>
      <c r="E905" s="136"/>
      <c r="F905" s="201"/>
      <c r="G905" s="253"/>
      <c r="H905" s="253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</row>
    <row r="906" spans="1:21" x14ac:dyDescent="0.2">
      <c r="A906" s="19"/>
      <c r="B906" s="20"/>
      <c r="C906" s="201"/>
      <c r="E906" s="136"/>
      <c r="F906" s="201"/>
      <c r="G906" s="253"/>
      <c r="H906" s="253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</row>
    <row r="907" spans="1:21" x14ac:dyDescent="0.2">
      <c r="A907" s="19"/>
      <c r="B907" s="20"/>
      <c r="C907" s="201"/>
      <c r="E907" s="136"/>
      <c r="F907" s="201"/>
      <c r="G907" s="253"/>
      <c r="H907" s="253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</row>
    <row r="908" spans="1:21" x14ac:dyDescent="0.2">
      <c r="A908" s="19"/>
      <c r="B908" s="20"/>
      <c r="C908" s="201"/>
      <c r="E908" s="136"/>
      <c r="F908" s="201"/>
      <c r="G908" s="253"/>
      <c r="H908" s="253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</row>
    <row r="909" spans="1:21" x14ac:dyDescent="0.2">
      <c r="A909" s="19"/>
      <c r="B909" s="20"/>
      <c r="C909" s="201"/>
      <c r="E909" s="136"/>
      <c r="F909" s="201"/>
      <c r="G909" s="253"/>
      <c r="H909" s="253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</row>
    <row r="910" spans="1:21" x14ac:dyDescent="0.2">
      <c r="A910" s="19"/>
      <c r="B910" s="20"/>
      <c r="C910" s="201"/>
      <c r="E910" s="136"/>
      <c r="F910" s="201"/>
      <c r="G910" s="253"/>
      <c r="H910" s="253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</row>
    <row r="911" spans="1:21" x14ac:dyDescent="0.2">
      <c r="A911" s="19"/>
      <c r="B911" s="20"/>
      <c r="C911" s="201"/>
      <c r="E911" s="136"/>
      <c r="F911" s="201"/>
      <c r="G911" s="253"/>
      <c r="H911" s="253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</row>
    <row r="912" spans="1:21" x14ac:dyDescent="0.2">
      <c r="A912" s="19"/>
      <c r="B912" s="20"/>
      <c r="C912" s="201"/>
      <c r="E912" s="136"/>
      <c r="F912" s="201"/>
      <c r="G912" s="253"/>
      <c r="H912" s="253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</row>
    <row r="913" spans="1:21" x14ac:dyDescent="0.2">
      <c r="A913" s="19"/>
      <c r="B913" s="20"/>
      <c r="C913" s="201"/>
      <c r="E913" s="136"/>
      <c r="F913" s="201"/>
      <c r="G913" s="253"/>
      <c r="H913" s="253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</row>
    <row r="914" spans="1:21" x14ac:dyDescent="0.2">
      <c r="A914" s="19"/>
      <c r="B914" s="20"/>
      <c r="C914" s="201"/>
      <c r="E914" s="136"/>
      <c r="F914" s="201"/>
      <c r="G914" s="253"/>
      <c r="H914" s="253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</row>
    <row r="915" spans="1:21" x14ac:dyDescent="0.2">
      <c r="A915" s="19"/>
      <c r="B915" s="20"/>
      <c r="C915" s="201"/>
      <c r="E915" s="136"/>
      <c r="F915" s="201"/>
      <c r="G915" s="253"/>
      <c r="H915" s="253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</row>
    <row r="916" spans="1:21" x14ac:dyDescent="0.2">
      <c r="A916" s="19"/>
      <c r="B916" s="20"/>
      <c r="C916" s="201"/>
      <c r="E916" s="136"/>
      <c r="F916" s="201"/>
      <c r="G916" s="253"/>
      <c r="H916" s="253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</row>
    <row r="917" spans="1:21" x14ac:dyDescent="0.2">
      <c r="A917" s="19"/>
      <c r="B917" s="20"/>
      <c r="C917" s="201"/>
      <c r="E917" s="136"/>
      <c r="F917" s="201"/>
      <c r="G917" s="253"/>
      <c r="H917" s="253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</row>
    <row r="918" spans="1:21" x14ac:dyDescent="0.2">
      <c r="A918" s="19"/>
      <c r="B918" s="20"/>
      <c r="C918" s="201"/>
      <c r="E918" s="136"/>
      <c r="F918" s="201"/>
      <c r="G918" s="253"/>
      <c r="H918" s="253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</row>
    <row r="919" spans="1:21" x14ac:dyDescent="0.2">
      <c r="A919" s="19"/>
      <c r="B919" s="20"/>
      <c r="C919" s="201"/>
      <c r="E919" s="136"/>
      <c r="F919" s="201"/>
      <c r="G919" s="253"/>
      <c r="H919" s="253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</row>
    <row r="920" spans="1:21" x14ac:dyDescent="0.2">
      <c r="A920" s="19"/>
      <c r="B920" s="20"/>
      <c r="C920" s="201"/>
      <c r="E920" s="136"/>
      <c r="F920" s="201"/>
      <c r="G920" s="253"/>
      <c r="H920" s="253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</row>
    <row r="921" spans="1:21" x14ac:dyDescent="0.2">
      <c r="A921" s="19"/>
      <c r="B921" s="20"/>
      <c r="C921" s="201"/>
      <c r="E921" s="136"/>
      <c r="F921" s="201"/>
      <c r="G921" s="253"/>
      <c r="H921" s="253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</row>
    <row r="922" spans="1:21" x14ac:dyDescent="0.2">
      <c r="A922" s="19"/>
      <c r="B922" s="20"/>
      <c r="C922" s="201"/>
      <c r="E922" s="136"/>
      <c r="F922" s="201"/>
      <c r="G922" s="253"/>
      <c r="H922" s="253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</row>
    <row r="923" spans="1:21" x14ac:dyDescent="0.2">
      <c r="A923" s="19"/>
      <c r="B923" s="20"/>
      <c r="C923" s="201"/>
      <c r="E923" s="136"/>
      <c r="F923" s="201"/>
      <c r="G923" s="253"/>
      <c r="H923" s="253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</row>
    <row r="924" spans="1:21" x14ac:dyDescent="0.2">
      <c r="A924" s="19"/>
      <c r="B924" s="20"/>
      <c r="C924" s="201"/>
      <c r="E924" s="136"/>
      <c r="F924" s="201"/>
      <c r="G924" s="253"/>
      <c r="H924" s="253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</row>
    <row r="925" spans="1:21" x14ac:dyDescent="0.2">
      <c r="A925" s="19"/>
      <c r="B925" s="20"/>
      <c r="C925" s="201"/>
      <c r="E925" s="136"/>
      <c r="F925" s="201"/>
      <c r="G925" s="253"/>
      <c r="H925" s="253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</row>
    <row r="926" spans="1:21" x14ac:dyDescent="0.2">
      <c r="A926" s="19"/>
      <c r="B926" s="20"/>
      <c r="C926" s="201"/>
      <c r="E926" s="136"/>
      <c r="F926" s="201"/>
      <c r="G926" s="253"/>
      <c r="H926" s="253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</row>
    <row r="927" spans="1:21" x14ac:dyDescent="0.2">
      <c r="A927" s="19"/>
      <c r="B927" s="20"/>
      <c r="C927" s="201"/>
      <c r="E927" s="136"/>
      <c r="F927" s="201"/>
      <c r="G927" s="253"/>
      <c r="H927" s="253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</row>
    <row r="928" spans="1:21" x14ac:dyDescent="0.2">
      <c r="A928" s="19"/>
      <c r="B928" s="20"/>
      <c r="C928" s="201"/>
      <c r="E928" s="136"/>
      <c r="F928" s="201"/>
      <c r="G928" s="253"/>
      <c r="H928" s="253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</row>
    <row r="929" spans="1:21" x14ac:dyDescent="0.2">
      <c r="A929" s="19"/>
      <c r="B929" s="20"/>
      <c r="C929" s="201"/>
      <c r="E929" s="136"/>
      <c r="F929" s="201"/>
      <c r="G929" s="253"/>
      <c r="H929" s="253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</row>
    <row r="930" spans="1:21" x14ac:dyDescent="0.2">
      <c r="A930" s="19"/>
      <c r="B930" s="20"/>
      <c r="C930" s="201"/>
      <c r="E930" s="136"/>
      <c r="F930" s="201"/>
      <c r="G930" s="253"/>
      <c r="H930" s="253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</row>
    <row r="931" spans="1:21" x14ac:dyDescent="0.2">
      <c r="A931" s="19"/>
      <c r="B931" s="20"/>
      <c r="C931" s="201"/>
      <c r="E931" s="136"/>
      <c r="F931" s="201"/>
      <c r="G931" s="253"/>
      <c r="H931" s="253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</row>
    <row r="932" spans="1:21" x14ac:dyDescent="0.2">
      <c r="A932" s="19"/>
      <c r="B932" s="20"/>
      <c r="C932" s="201"/>
      <c r="E932" s="136"/>
      <c r="F932" s="201"/>
      <c r="G932" s="253"/>
      <c r="H932" s="253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</row>
    <row r="933" spans="1:21" x14ac:dyDescent="0.2">
      <c r="A933" s="19"/>
      <c r="B933" s="20"/>
      <c r="C933" s="201"/>
      <c r="E933" s="136"/>
      <c r="F933" s="201"/>
      <c r="G933" s="253"/>
      <c r="H933" s="253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</row>
    <row r="934" spans="1:21" x14ac:dyDescent="0.2">
      <c r="A934" s="19"/>
      <c r="B934" s="20"/>
      <c r="C934" s="201"/>
      <c r="E934" s="136"/>
      <c r="F934" s="201"/>
      <c r="G934" s="253"/>
      <c r="H934" s="253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</row>
    <row r="935" spans="1:21" x14ac:dyDescent="0.2">
      <c r="A935" s="19"/>
      <c r="B935" s="20"/>
      <c r="C935" s="201"/>
      <c r="E935" s="136"/>
      <c r="F935" s="201"/>
      <c r="G935" s="253"/>
      <c r="H935" s="253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</row>
    <row r="936" spans="1:21" x14ac:dyDescent="0.2">
      <c r="A936" s="19"/>
      <c r="B936" s="20"/>
      <c r="C936" s="201"/>
      <c r="E936" s="136"/>
      <c r="F936" s="201"/>
      <c r="G936" s="253"/>
      <c r="H936" s="253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</row>
    <row r="937" spans="1:21" x14ac:dyDescent="0.2">
      <c r="A937" s="19"/>
      <c r="B937" s="20"/>
      <c r="C937" s="201"/>
      <c r="E937" s="136"/>
      <c r="F937" s="201"/>
      <c r="G937" s="253"/>
      <c r="H937" s="253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</row>
    <row r="938" spans="1:21" x14ac:dyDescent="0.2">
      <c r="A938" s="19"/>
      <c r="B938" s="20"/>
      <c r="C938" s="201"/>
      <c r="E938" s="136"/>
      <c r="F938" s="201"/>
      <c r="G938" s="253"/>
      <c r="H938" s="253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</row>
    <row r="939" spans="1:21" x14ac:dyDescent="0.2">
      <c r="A939" s="19"/>
      <c r="B939" s="20"/>
      <c r="C939" s="201"/>
      <c r="E939" s="136"/>
      <c r="F939" s="201"/>
      <c r="G939" s="253"/>
      <c r="H939" s="253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</row>
    <row r="940" spans="1:21" x14ac:dyDescent="0.2">
      <c r="A940" s="19"/>
      <c r="B940" s="20"/>
      <c r="C940" s="201"/>
      <c r="E940" s="136"/>
      <c r="F940" s="201"/>
      <c r="G940" s="253"/>
      <c r="H940" s="253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</row>
    <row r="941" spans="1:21" x14ac:dyDescent="0.2">
      <c r="A941" s="19"/>
      <c r="B941" s="20"/>
      <c r="C941" s="201"/>
      <c r="E941" s="136"/>
      <c r="F941" s="201"/>
      <c r="G941" s="253"/>
      <c r="H941" s="253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</row>
    <row r="942" spans="1:21" x14ac:dyDescent="0.2">
      <c r="A942" s="19"/>
      <c r="B942" s="20"/>
      <c r="C942" s="201"/>
      <c r="E942" s="136"/>
      <c r="F942" s="201"/>
      <c r="G942" s="253"/>
      <c r="H942" s="253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</row>
    <row r="943" spans="1:21" x14ac:dyDescent="0.2">
      <c r="A943" s="19"/>
      <c r="B943" s="20"/>
      <c r="C943" s="201"/>
      <c r="E943" s="136"/>
      <c r="F943" s="201"/>
      <c r="G943" s="253"/>
      <c r="H943" s="253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</row>
    <row r="944" spans="1:21" x14ac:dyDescent="0.2">
      <c r="A944" s="19"/>
      <c r="B944" s="20"/>
      <c r="C944" s="201"/>
      <c r="E944" s="136"/>
      <c r="F944" s="201"/>
      <c r="G944" s="253"/>
      <c r="H944" s="253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</row>
    <row r="945" spans="1:21" x14ac:dyDescent="0.2">
      <c r="A945" s="19"/>
      <c r="B945" s="20"/>
      <c r="C945" s="201"/>
      <c r="E945" s="136"/>
      <c r="F945" s="201"/>
      <c r="G945" s="253"/>
      <c r="H945" s="253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</row>
    <row r="946" spans="1:21" x14ac:dyDescent="0.2">
      <c r="A946" s="19"/>
      <c r="B946" s="20"/>
      <c r="C946" s="201"/>
      <c r="E946" s="136"/>
      <c r="F946" s="201"/>
      <c r="G946" s="253"/>
      <c r="H946" s="253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</row>
    <row r="947" spans="1:21" x14ac:dyDescent="0.2">
      <c r="A947" s="19"/>
      <c r="B947" s="20"/>
      <c r="C947" s="201"/>
      <c r="E947" s="136"/>
      <c r="F947" s="201"/>
      <c r="G947" s="253"/>
      <c r="H947" s="253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</row>
    <row r="948" spans="1:21" x14ac:dyDescent="0.2">
      <c r="A948" s="19"/>
      <c r="B948" s="20"/>
      <c r="C948" s="201"/>
      <c r="E948" s="136"/>
      <c r="F948" s="201"/>
      <c r="G948" s="253"/>
      <c r="H948" s="253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</row>
    <row r="949" spans="1:21" x14ac:dyDescent="0.2">
      <c r="A949" s="19"/>
      <c r="B949" s="20"/>
      <c r="C949" s="201"/>
      <c r="E949" s="136"/>
      <c r="F949" s="201"/>
      <c r="G949" s="253"/>
      <c r="H949" s="253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</row>
    <row r="950" spans="1:21" x14ac:dyDescent="0.2">
      <c r="A950" s="19"/>
      <c r="B950" s="20"/>
      <c r="C950" s="201"/>
      <c r="E950" s="136"/>
      <c r="F950" s="201"/>
      <c r="G950" s="253"/>
      <c r="H950" s="253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</row>
    <row r="951" spans="1:21" x14ac:dyDescent="0.2">
      <c r="A951" s="19"/>
      <c r="B951" s="20"/>
      <c r="C951" s="201"/>
      <c r="E951" s="136"/>
      <c r="F951" s="201"/>
      <c r="G951" s="253"/>
      <c r="H951" s="253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</row>
    <row r="952" spans="1:21" x14ac:dyDescent="0.2">
      <c r="A952" s="19"/>
      <c r="B952" s="20"/>
      <c r="C952" s="201"/>
      <c r="E952" s="136"/>
      <c r="F952" s="201"/>
      <c r="G952" s="253"/>
      <c r="H952" s="253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</row>
    <row r="953" spans="1:21" x14ac:dyDescent="0.2">
      <c r="A953" s="19"/>
      <c r="B953" s="20"/>
      <c r="C953" s="201"/>
      <c r="E953" s="136"/>
      <c r="F953" s="201"/>
      <c r="G953" s="253"/>
      <c r="H953" s="253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</row>
    <row r="954" spans="1:21" x14ac:dyDescent="0.2">
      <c r="A954" s="19"/>
      <c r="B954" s="20"/>
      <c r="C954" s="201"/>
      <c r="E954" s="136"/>
      <c r="F954" s="201"/>
      <c r="G954" s="253"/>
      <c r="H954" s="253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</row>
    <row r="955" spans="1:21" x14ac:dyDescent="0.2">
      <c r="A955" s="19"/>
      <c r="B955" s="20"/>
      <c r="C955" s="201"/>
      <c r="E955" s="136"/>
      <c r="F955" s="201"/>
      <c r="G955" s="253"/>
      <c r="H955" s="253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</row>
    <row r="956" spans="1:21" x14ac:dyDescent="0.2">
      <c r="A956" s="19"/>
      <c r="B956" s="20"/>
      <c r="C956" s="201"/>
      <c r="E956" s="136"/>
      <c r="F956" s="201"/>
      <c r="G956" s="253"/>
      <c r="H956" s="253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</row>
    <row r="957" spans="1:21" x14ac:dyDescent="0.2">
      <c r="A957" s="19"/>
      <c r="B957" s="20"/>
      <c r="C957" s="201"/>
      <c r="E957" s="136"/>
      <c r="F957" s="201"/>
      <c r="G957" s="253"/>
      <c r="H957" s="253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</row>
    <row r="958" spans="1:21" x14ac:dyDescent="0.2">
      <c r="A958" s="19"/>
      <c r="B958" s="20"/>
      <c r="C958" s="201"/>
      <c r="E958" s="136"/>
      <c r="F958" s="201"/>
      <c r="G958" s="253"/>
      <c r="H958" s="253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</row>
    <row r="959" spans="1:21" x14ac:dyDescent="0.2">
      <c r="A959" s="19"/>
      <c r="B959" s="20"/>
      <c r="C959" s="201"/>
      <c r="E959" s="136"/>
      <c r="F959" s="201"/>
      <c r="G959" s="253"/>
      <c r="H959" s="253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</row>
    <row r="960" spans="1:21" x14ac:dyDescent="0.2">
      <c r="A960" s="19"/>
      <c r="B960" s="20"/>
      <c r="C960" s="201"/>
      <c r="E960" s="136"/>
      <c r="F960" s="201"/>
      <c r="G960" s="253"/>
      <c r="H960" s="253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</row>
    <row r="961" spans="1:21" x14ac:dyDescent="0.2">
      <c r="A961" s="19"/>
      <c r="B961" s="20"/>
      <c r="C961" s="201"/>
      <c r="E961" s="136"/>
      <c r="F961" s="201"/>
      <c r="G961" s="253"/>
      <c r="H961" s="253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</row>
    <row r="962" spans="1:21" x14ac:dyDescent="0.2">
      <c r="A962" s="19"/>
      <c r="B962" s="20"/>
      <c r="C962" s="201"/>
      <c r="E962" s="136"/>
      <c r="F962" s="201"/>
      <c r="G962" s="253"/>
      <c r="H962" s="253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</row>
    <row r="963" spans="1:21" x14ac:dyDescent="0.2">
      <c r="A963" s="19"/>
      <c r="B963" s="20"/>
      <c r="C963" s="201"/>
      <c r="E963" s="136"/>
      <c r="F963" s="201"/>
      <c r="G963" s="253"/>
      <c r="H963" s="253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</row>
    <row r="964" spans="1:21" x14ac:dyDescent="0.2">
      <c r="A964" s="19"/>
      <c r="B964" s="20"/>
      <c r="C964" s="201"/>
      <c r="E964" s="136"/>
      <c r="F964" s="201"/>
      <c r="G964" s="253"/>
      <c r="H964" s="253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</row>
    <row r="965" spans="1:21" x14ac:dyDescent="0.2">
      <c r="A965" s="19"/>
      <c r="B965" s="20"/>
      <c r="C965" s="201"/>
      <c r="E965" s="136"/>
      <c r="F965" s="201"/>
      <c r="G965" s="253"/>
      <c r="H965" s="253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</row>
    <row r="966" spans="1:21" x14ac:dyDescent="0.2">
      <c r="A966" s="19"/>
      <c r="B966" s="20"/>
      <c r="C966" s="201"/>
      <c r="E966" s="136"/>
      <c r="F966" s="201"/>
      <c r="G966" s="253"/>
      <c r="H966" s="253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</row>
    <row r="967" spans="1:21" x14ac:dyDescent="0.2">
      <c r="A967" s="19"/>
      <c r="B967" s="20"/>
      <c r="C967" s="201"/>
      <c r="E967" s="136"/>
      <c r="F967" s="201"/>
      <c r="G967" s="253"/>
      <c r="H967" s="253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</row>
  </sheetData>
  <mergeCells count="38">
    <mergeCell ref="B24:B34"/>
    <mergeCell ref="B1:H2"/>
    <mergeCell ref="C3:H3"/>
    <mergeCell ref="C4:H4"/>
    <mergeCell ref="B6:B7"/>
    <mergeCell ref="B9:B21"/>
    <mergeCell ref="A172:G172"/>
    <mergeCell ref="B36:B42"/>
    <mergeCell ref="B44:B51"/>
    <mergeCell ref="B54:B75"/>
    <mergeCell ref="A77:G77"/>
    <mergeCell ref="B78:F78"/>
    <mergeCell ref="B79:H79"/>
    <mergeCell ref="B81:B82"/>
    <mergeCell ref="B84:B95"/>
    <mergeCell ref="B98:B112"/>
    <mergeCell ref="B114:B120"/>
    <mergeCell ref="B134:B141"/>
    <mergeCell ref="C186:G186"/>
    <mergeCell ref="B173:F173"/>
    <mergeCell ref="A174:G174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C185:H185"/>
    <mergeCell ref="A195:H195"/>
    <mergeCell ref="A196:H196"/>
    <mergeCell ref="C187:G187"/>
    <mergeCell ref="C188:G188"/>
    <mergeCell ref="C189:G189"/>
    <mergeCell ref="C190:G190"/>
    <mergeCell ref="A193:H193"/>
    <mergeCell ref="A194:H194"/>
  </mergeCells>
  <conditionalFormatting sqref="G78">
    <cfRule type="cellIs" dxfId="1" priority="1" stopIfTrue="1" operator="equal">
      <formula>9600</formula>
    </cfRule>
  </conditionalFormatting>
  <conditionalFormatting sqref="G173">
    <cfRule type="cellIs" dxfId="0" priority="2" stopIfTrue="1" operator="equal">
      <formula>9600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5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19</vt:i4>
      </vt:variant>
    </vt:vector>
  </HeadingPairs>
  <TitlesOfParts>
    <vt:vector size="30" baseType="lpstr">
      <vt:lpstr>RESUMEN</vt:lpstr>
      <vt:lpstr>Entidad Cachipay</vt:lpstr>
      <vt:lpstr>Proponente Cachipay</vt:lpstr>
      <vt:lpstr>Entidad Caqueza</vt:lpstr>
      <vt:lpstr>Proponente Caqueza</vt:lpstr>
      <vt:lpstr>Entidad San Antonio</vt:lpstr>
      <vt:lpstr>Proponente San Antonio</vt:lpstr>
      <vt:lpstr>Entidad Zipacon</vt:lpstr>
      <vt:lpstr>Proponente Zipacon</vt:lpstr>
      <vt:lpstr>Entidad Choconta</vt:lpstr>
      <vt:lpstr>Proponente Choconta</vt:lpstr>
      <vt:lpstr>'Entidad Cachipay'!Área_de_impresión</vt:lpstr>
      <vt:lpstr>'Entidad Caqueza'!Área_de_impresión</vt:lpstr>
      <vt:lpstr>'Entidad Choconta'!Área_de_impresión</vt:lpstr>
      <vt:lpstr>'Entidad San Antonio'!Área_de_impresión</vt:lpstr>
      <vt:lpstr>'Entidad Zipacon'!Área_de_impresión</vt:lpstr>
      <vt:lpstr>'Proponente Cachipay'!Área_de_impresión</vt:lpstr>
      <vt:lpstr>'Proponente Caqueza'!Área_de_impresión</vt:lpstr>
      <vt:lpstr>'Proponente Choconta'!Área_de_impresión</vt:lpstr>
      <vt:lpstr>'Proponente San Antonio'!Área_de_impresión</vt:lpstr>
      <vt:lpstr>'Proponente Zipacon'!Área_de_impresión</vt:lpstr>
      <vt:lpstr>RESUMEN!Área_de_impresión</vt:lpstr>
      <vt:lpstr>'Entidad Cachipay'!Títulos_a_imprimir</vt:lpstr>
      <vt:lpstr>'Entidad Caqueza'!Títulos_a_imprimir</vt:lpstr>
      <vt:lpstr>'Entidad San Antonio'!Títulos_a_imprimir</vt:lpstr>
      <vt:lpstr>'Entidad Zipacon'!Títulos_a_imprimir</vt:lpstr>
      <vt:lpstr>'Proponente Cachipay'!Títulos_a_imprimir</vt:lpstr>
      <vt:lpstr>'Proponente Caqueza'!Títulos_a_imprimir</vt:lpstr>
      <vt:lpstr>'Proponente San Antonio'!Títulos_a_imprimir</vt:lpstr>
      <vt:lpstr>'Proponente Zipacon'!Títulos_a_imprimir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felipe tavera jimenez</dc:creator>
  <cp:lastModifiedBy>juan felipe tavera jimenez</cp:lastModifiedBy>
  <cp:lastPrinted>2026-09-22T16:13:58Z</cp:lastPrinted>
  <dcterms:created xsi:type="dcterms:W3CDTF">2026-06-30T22:55:08Z</dcterms:created>
  <dcterms:modified xsi:type="dcterms:W3CDTF">2026-09-22T16:27:13Z</dcterms:modified>
</cp:coreProperties>
</file>