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A.HERNANDEZ\Desktop\ALCALDIA 2026\CONTRATACION\ALARMAS\ALARMAS FINAL\"/>
    </mc:Choice>
  </mc:AlternateContent>
  <xr:revisionPtr revIDLastSave="0" documentId="8_{E671E03A-A13D-43BF-904E-1033F3DB5C4D}" xr6:coauthVersionLast="47" xr6:coauthVersionMax="47" xr10:uidLastSave="{00000000-0000-0000-0000-000000000000}"/>
  <bookViews>
    <workbookView xWindow="-120" yWindow="-120" windowWidth="20730" windowHeight="11160" xr2:uid="{B76EF241-DFD7-4E88-B643-5D0740456F73}"/>
  </bookViews>
  <sheets>
    <sheet name="ANALISIS DE MERCADO APU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L18" i="1" s="1"/>
  <c r="K19" i="1"/>
  <c r="K20" i="1"/>
  <c r="K21" i="1"/>
  <c r="K22" i="1"/>
  <c r="K23" i="1"/>
  <c r="K24" i="1"/>
  <c r="K25" i="1"/>
  <c r="K18" i="1"/>
  <c r="K12" i="1"/>
  <c r="K14" i="1" s="1"/>
  <c r="K6" i="1"/>
  <c r="K8" i="1" s="1"/>
  <c r="H12" i="1"/>
  <c r="D12" i="1"/>
  <c r="H19" i="1"/>
  <c r="H20" i="1"/>
  <c r="H21" i="1"/>
  <c r="H22" i="1"/>
  <c r="H23" i="1"/>
  <c r="H24" i="1"/>
  <c r="H25" i="1"/>
  <c r="H18" i="1"/>
  <c r="I19" i="1"/>
  <c r="I20" i="1"/>
  <c r="J20" i="1" s="1"/>
  <c r="I21" i="1"/>
  <c r="J21" i="1" s="1"/>
  <c r="I22" i="1"/>
  <c r="J22" i="1" s="1"/>
  <c r="I23" i="1"/>
  <c r="I24" i="1"/>
  <c r="I25" i="1"/>
  <c r="I18" i="1"/>
  <c r="E19" i="1"/>
  <c r="E20" i="1"/>
  <c r="E21" i="1"/>
  <c r="E22" i="1"/>
  <c r="E23" i="1"/>
  <c r="E24" i="1"/>
  <c r="E25" i="1"/>
  <c r="E18" i="1"/>
  <c r="H6" i="1"/>
  <c r="I6" i="1" s="1"/>
  <c r="J6" i="1" s="1"/>
  <c r="D6" i="1"/>
  <c r="E6" i="1" s="1"/>
  <c r="F6" i="1" s="1"/>
  <c r="D19" i="1"/>
  <c r="L19" i="1" s="1"/>
  <c r="D20" i="1"/>
  <c r="D21" i="1"/>
  <c r="D22" i="1"/>
  <c r="D23" i="1"/>
  <c r="D24" i="1"/>
  <c r="L24" i="1" s="1"/>
  <c r="D25" i="1"/>
  <c r="K27" i="1" l="1"/>
  <c r="L23" i="1"/>
  <c r="L6" i="1"/>
  <c r="L8" i="1" s="1"/>
  <c r="J19" i="1"/>
  <c r="L22" i="1"/>
  <c r="L12" i="1"/>
  <c r="L14" i="1" s="1"/>
  <c r="L21" i="1"/>
  <c r="L20" i="1"/>
  <c r="L25" i="1"/>
  <c r="F22" i="1"/>
  <c r="M22" i="1" s="1"/>
  <c r="F20" i="1"/>
  <c r="M20" i="1" s="1"/>
  <c r="F24" i="1"/>
  <c r="F23" i="1"/>
  <c r="J18" i="1"/>
  <c r="E12" i="1"/>
  <c r="F12" i="1" s="1"/>
  <c r="F19" i="1"/>
  <c r="I12" i="1"/>
  <c r="J12" i="1" s="1"/>
  <c r="F25" i="1"/>
  <c r="F21" i="1"/>
  <c r="M21" i="1" s="1"/>
  <c r="J24" i="1"/>
  <c r="M24" i="1" s="1"/>
  <c r="F18" i="1"/>
  <c r="J25" i="1"/>
  <c r="J23" i="1"/>
  <c r="M6" i="1"/>
  <c r="M8" i="1" s="1"/>
  <c r="M19" i="1" l="1"/>
  <c r="L27" i="1"/>
  <c r="L30" i="1" s="1"/>
  <c r="M23" i="1"/>
  <c r="M25" i="1"/>
  <c r="M18" i="1"/>
  <c r="M12" i="1"/>
  <c r="M14" i="1" s="1"/>
  <c r="M27" i="1" l="1"/>
  <c r="M3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anarvaez</author>
  </authors>
  <commentList>
    <comment ref="A33" authorId="0" shapeId="0" xr:uid="{05FA4827-3987-4905-AF42-082A2034883D}">
      <text>
        <r>
          <rPr>
            <sz val="8"/>
            <color indexed="81"/>
            <rFont val="Tahoma"/>
            <family val="2"/>
          </rPr>
          <t>Observaciones al rendimiento, valor unitario, jornales, etc., o Manifestación de Acuerdo con el Valor Propuesto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<sst xmlns="http://schemas.openxmlformats.org/spreadsheetml/2006/main" count="66" uniqueCount="30">
  <si>
    <t>PRODUCTO</t>
  </si>
  <si>
    <t>CANTIDAD</t>
  </si>
  <si>
    <t>VALOR UNIDAD</t>
  </si>
  <si>
    <t>SUBTOTAL</t>
  </si>
  <si>
    <t>19% IVA</t>
  </si>
  <si>
    <t>TOTAL</t>
  </si>
  <si>
    <t xml:space="preserve">CABLE DUPLEX PROCABLES 2X18 X MT </t>
  </si>
  <si>
    <t>CABLE NEOPREN NEGRO X MT</t>
  </si>
  <si>
    <t>CANALETA DEXSON 20X12 X 2MT CON ADH</t>
  </si>
  <si>
    <t>CHAZO PLASTICO</t>
  </si>
  <si>
    <t>TORNILLO DRYWALL #6 X 1 ROSCA FINA</t>
  </si>
  <si>
    <t>CINTA BANDIT 1/2 X MT</t>
  </si>
  <si>
    <t>HEBILLA PARA CINTA BANDIT</t>
  </si>
  <si>
    <t>AMARRE PLASTICO 20CM X 3,5MM</t>
  </si>
  <si>
    <t>CORNETA16P/HN16 1 CON UNIDAD DE 100W</t>
  </si>
  <si>
    <t>BATERIA SECA 12V 7A</t>
  </si>
  <si>
    <t xml:space="preserve">TOTAL: </t>
  </si>
  <si>
    <t>TOTAL CON IVA</t>
  </si>
  <si>
    <t>GSP</t>
  </si>
  <si>
    <t>INDUSTRIA ELÉCTRICA NEWLINE SAS</t>
  </si>
  <si>
    <t>STEREN COLOMBIA SAS</t>
  </si>
  <si>
    <t>ELECTRONICA AVS S A S</t>
  </si>
  <si>
    <t>EL FARO ELECTRICO SAS</t>
  </si>
  <si>
    <t>FERRELECTRICOS DIEGO NOVOA</t>
  </si>
  <si>
    <t xml:space="preserve">ANALISIS DEL MERCADO - ANALISIS DE PRECIO UNITARIO </t>
  </si>
  <si>
    <t>TOTAL VALOR UND</t>
  </si>
  <si>
    <t>PROMEDIO</t>
  </si>
  <si>
    <t>Aprobo</t>
  </si>
  <si>
    <t>ALEXANDER MERCHAN CELY</t>
  </si>
  <si>
    <t>SECRETARIA DE SEGURIDAD Y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</si>
</sst>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name val="Arial Narrow"/>
      <family val="2"/>
    </font>
    <font>
      <sz val="10"/>
      <name val="Arial Narrow"/>
      <family val="2"/>
    </font>
    <font>
      <sz val="8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2" borderId="0" applyNumberFormat="0" applyBorder="0" applyAlignment="0" applyProtection="0"/>
  </cellStyleXfs>
  <cellXfs count="50">
    <xf numFmtId="0" fontId="0" fillId="0" borderId="0" xfId="0"/>
    <xf numFmtId="0" fontId="3" fillId="3" borderId="1" xfId="2" applyFont="1" applyFill="1" applyBorder="1" applyAlignment="1">
      <alignment horizontal="center" vertical="center"/>
    </xf>
    <xf numFmtId="0" fontId="3" fillId="4" borderId="1" xfId="2" applyFont="1" applyFill="1" applyBorder="1" applyAlignment="1">
      <alignment horizontal="center" vertical="center"/>
    </xf>
    <xf numFmtId="0" fontId="3" fillId="5" borderId="1" xfId="2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2" xfId="0" applyFont="1" applyBorder="1" applyAlignment="1">
      <alignment wrapText="1"/>
    </xf>
    <xf numFmtId="44" fontId="0" fillId="0" borderId="0" xfId="0" applyNumberFormat="1"/>
    <xf numFmtId="0" fontId="4" fillId="0" borderId="0" xfId="0" applyFont="1" applyAlignment="1">
      <alignment wrapText="1"/>
    </xf>
    <xf numFmtId="0" fontId="4" fillId="0" borderId="0" xfId="0" applyFont="1"/>
    <xf numFmtId="44" fontId="4" fillId="0" borderId="0" xfId="1" applyFont="1" applyBorder="1"/>
    <xf numFmtId="44" fontId="4" fillId="0" borderId="0" xfId="0" applyNumberFormat="1" applyFont="1"/>
    <xf numFmtId="44" fontId="5" fillId="0" borderId="0" xfId="0" applyNumberFormat="1" applyFont="1"/>
    <xf numFmtId="0" fontId="5" fillId="0" borderId="0" xfId="0" applyFont="1"/>
    <xf numFmtId="0" fontId="0" fillId="0" borderId="0" xfId="0" applyAlignment="1">
      <alignment horizontal="center"/>
    </xf>
    <xf numFmtId="0" fontId="2" fillId="2" borderId="5" xfId="2" applyFont="1" applyBorder="1" applyAlignment="1">
      <alignment vertical="center" wrapText="1"/>
    </xf>
    <xf numFmtId="0" fontId="2" fillId="2" borderId="6" xfId="2" applyFont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4" borderId="7" xfId="2" applyFont="1" applyFill="1" applyBorder="1" applyAlignment="1">
      <alignment horizontal="center" vertical="center"/>
    </xf>
    <xf numFmtId="0" fontId="3" fillId="5" borderId="7" xfId="2" applyFont="1" applyFill="1" applyBorder="1" applyAlignment="1">
      <alignment horizontal="center" vertical="center"/>
    </xf>
    <xf numFmtId="0" fontId="4" fillId="0" borderId="8" xfId="0" applyFont="1" applyBorder="1" applyAlignment="1">
      <alignment wrapText="1"/>
    </xf>
    <xf numFmtId="0" fontId="4" fillId="0" borderId="9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/>
    <xf numFmtId="44" fontId="4" fillId="0" borderId="1" xfId="1" applyFont="1" applyBorder="1" applyAlignment="1"/>
    <xf numFmtId="44" fontId="4" fillId="0" borderId="1" xfId="0" applyNumberFormat="1" applyFont="1" applyBorder="1"/>
    <xf numFmtId="44" fontId="5" fillId="0" borderId="1" xfId="0" applyNumberFormat="1" applyFont="1" applyBorder="1"/>
    <xf numFmtId="0" fontId="4" fillId="0" borderId="10" xfId="0" applyFont="1" applyBorder="1" applyAlignment="1">
      <alignment wrapText="1"/>
    </xf>
    <xf numFmtId="0" fontId="4" fillId="0" borderId="11" xfId="0" applyFont="1" applyBorder="1"/>
    <xf numFmtId="0" fontId="2" fillId="2" borderId="1" xfId="2" applyFont="1" applyBorder="1" applyAlignment="1">
      <alignment vertical="center" wrapText="1"/>
    </xf>
    <xf numFmtId="0" fontId="2" fillId="2" borderId="1" xfId="2" applyFont="1" applyBorder="1" applyAlignment="1">
      <alignment horizontal="center" vertical="center"/>
    </xf>
    <xf numFmtId="44" fontId="4" fillId="0" borderId="1" xfId="1" applyFont="1" applyBorder="1"/>
    <xf numFmtId="0" fontId="5" fillId="0" borderId="1" xfId="0" applyFont="1" applyBorder="1"/>
    <xf numFmtId="0" fontId="0" fillId="0" borderId="0" xfId="0" applyAlignment="1">
      <alignment wrapText="1"/>
    </xf>
    <xf numFmtId="0" fontId="0" fillId="5" borderId="1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4" fillId="5" borderId="12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/>
    <xf numFmtId="0" fontId="7" fillId="0" borderId="0" xfId="0" applyFont="1" applyBorder="1" applyAlignment="1"/>
    <xf numFmtId="0" fontId="5" fillId="0" borderId="0" xfId="0" applyFont="1" applyAlignment="1">
      <alignment horizontal="center"/>
    </xf>
  </cellXfs>
  <cellStyles count="3">
    <cellStyle name="20% - Énfasis5" xfId="2" builtinId="4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457345</xdr:colOff>
      <xdr:row>31</xdr:row>
      <xdr:rowOff>33817</xdr:rowOff>
    </xdr:from>
    <xdr:to>
      <xdr:col>8</xdr:col>
      <xdr:colOff>674688</xdr:colOff>
      <xdr:row>38</xdr:row>
      <xdr:rowOff>62941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A922B8E-446C-4040-8343-D1253295DE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626"/>
        <a:stretch>
          <a:fillRect/>
        </a:stretch>
      </xdr:blipFill>
      <xdr:spPr bwMode="auto">
        <a:xfrm>
          <a:off x="6608908" y="6820380"/>
          <a:ext cx="4080260" cy="1352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7300A-637D-499D-ABBA-FE398AC13009}">
  <dimension ref="A2:V42"/>
  <sheetViews>
    <sheetView tabSelected="1" topLeftCell="A12" zoomScale="72" zoomScaleNormal="100" workbookViewId="0">
      <pane xSplit="1" topLeftCell="C1" activePane="topRight" state="frozen"/>
      <selection pane="topRight" activeCell="G14" sqref="G14"/>
    </sheetView>
  </sheetViews>
  <sheetFormatPr baseColWidth="10" defaultRowHeight="15" x14ac:dyDescent="0.25"/>
  <cols>
    <col min="1" max="1" width="26.5703125" style="32" customWidth="1"/>
    <col min="3" max="3" width="20.7109375" customWidth="1"/>
    <col min="4" max="4" width="21.42578125" customWidth="1"/>
    <col min="5" max="5" width="18.85546875" customWidth="1"/>
    <col min="6" max="6" width="19.28515625" customWidth="1"/>
    <col min="7" max="7" width="19.5703125" customWidth="1"/>
    <col min="8" max="8" width="19" customWidth="1"/>
    <col min="9" max="9" width="17.5703125" customWidth="1"/>
    <col min="10" max="10" width="18.85546875" customWidth="1"/>
    <col min="11" max="11" width="20.7109375" customWidth="1"/>
    <col min="12" max="12" width="21.5703125" customWidth="1"/>
    <col min="13" max="13" width="22.5703125" customWidth="1"/>
  </cols>
  <sheetData>
    <row r="2" spans="1:13" x14ac:dyDescent="0.25">
      <c r="B2" s="49" t="s">
        <v>24</v>
      </c>
      <c r="C2" s="49"/>
      <c r="D2" s="49"/>
      <c r="E2" s="49"/>
      <c r="F2" s="49"/>
      <c r="G2" s="49"/>
      <c r="H2" s="49"/>
      <c r="I2" s="49"/>
      <c r="J2" s="49"/>
      <c r="K2" s="13"/>
    </row>
    <row r="4" spans="1:13" x14ac:dyDescent="0.25">
      <c r="C4" s="40" t="s">
        <v>21</v>
      </c>
      <c r="D4" s="40"/>
      <c r="E4" s="40"/>
      <c r="F4" s="40"/>
      <c r="G4" s="39" t="s">
        <v>20</v>
      </c>
      <c r="H4" s="39"/>
      <c r="I4" s="39"/>
      <c r="J4" s="39"/>
      <c r="K4" s="33" t="s">
        <v>26</v>
      </c>
      <c r="L4" s="34"/>
      <c r="M4" s="34"/>
    </row>
    <row r="5" spans="1:13" ht="22.5" customHeight="1" x14ac:dyDescent="0.25">
      <c r="A5" s="14" t="s">
        <v>0</v>
      </c>
      <c r="B5" s="15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7" t="s">
        <v>2</v>
      </c>
      <c r="H5" s="17" t="s">
        <v>3</v>
      </c>
      <c r="I5" s="17" t="s">
        <v>4</v>
      </c>
      <c r="J5" s="17" t="s">
        <v>5</v>
      </c>
      <c r="K5" s="18" t="s">
        <v>25</v>
      </c>
      <c r="L5" s="18" t="s">
        <v>5</v>
      </c>
      <c r="M5" s="18" t="s">
        <v>17</v>
      </c>
    </row>
    <row r="6" spans="1:13" ht="26.25" x14ac:dyDescent="0.25">
      <c r="A6" s="21" t="s">
        <v>14</v>
      </c>
      <c r="B6" s="22">
        <v>2</v>
      </c>
      <c r="C6" s="23">
        <v>256303</v>
      </c>
      <c r="D6" s="23">
        <f>C6*B6</f>
        <v>512606</v>
      </c>
      <c r="E6" s="24">
        <f>(D6*19)/100</f>
        <v>97395.14</v>
      </c>
      <c r="F6" s="24">
        <f>D6+E6</f>
        <v>610001.14</v>
      </c>
      <c r="G6" s="23">
        <v>277310.92</v>
      </c>
      <c r="H6" s="24">
        <f>G6*B6</f>
        <v>554621.84</v>
      </c>
      <c r="I6" s="24">
        <f>(H6*19)/100</f>
        <v>105378.14959999999</v>
      </c>
      <c r="J6" s="24">
        <f>I6+H6</f>
        <v>659999.98959999997</v>
      </c>
      <c r="K6" s="24">
        <f>(C6+G6)/2</f>
        <v>266806.95999999996</v>
      </c>
      <c r="L6" s="24">
        <f>(D6+H6)/2</f>
        <v>533613.91999999993</v>
      </c>
      <c r="M6" s="25">
        <f>(F6+J6)/2</f>
        <v>635000.56480000005</v>
      </c>
    </row>
    <row r="7" spans="1:13" x14ac:dyDescent="0.25">
      <c r="A7" s="19"/>
      <c r="B7" s="20"/>
      <c r="C7" s="20"/>
      <c r="D7" s="20"/>
      <c r="E7" s="20"/>
      <c r="F7" s="20"/>
      <c r="G7" s="20"/>
      <c r="H7" s="20"/>
      <c r="I7" s="20"/>
      <c r="J7" s="8"/>
      <c r="K7" s="8"/>
      <c r="L7" s="8"/>
      <c r="M7" s="6"/>
    </row>
    <row r="8" spans="1:13" x14ac:dyDescent="0.25">
      <c r="A8" s="5"/>
      <c r="B8" s="4"/>
      <c r="C8" s="4"/>
      <c r="D8" s="4"/>
      <c r="E8" s="4"/>
      <c r="F8" s="4"/>
      <c r="G8" s="4"/>
      <c r="H8" s="4"/>
      <c r="I8" s="4"/>
      <c r="J8" s="22" t="s">
        <v>3</v>
      </c>
      <c r="K8" s="24">
        <f>SUM(K6)</f>
        <v>266806.95999999996</v>
      </c>
      <c r="L8" s="24">
        <f>SUM(L6)</f>
        <v>533613.91999999993</v>
      </c>
      <c r="M8" s="25">
        <f>SUM(M6)</f>
        <v>635000.56480000005</v>
      </c>
    </row>
    <row r="9" spans="1:13" x14ac:dyDescent="0.25">
      <c r="A9" s="5"/>
      <c r="B9" s="4"/>
      <c r="C9" s="27"/>
      <c r="D9" s="27"/>
      <c r="E9" s="27"/>
      <c r="F9" s="27"/>
      <c r="G9" s="27"/>
      <c r="H9" s="27"/>
      <c r="I9" s="27"/>
      <c r="J9" s="8"/>
      <c r="K9" s="8"/>
      <c r="L9" s="10"/>
      <c r="M9" s="11"/>
    </row>
    <row r="10" spans="1:13" x14ac:dyDescent="0.25">
      <c r="A10" s="26"/>
      <c r="B10" s="27"/>
      <c r="C10" s="38" t="s">
        <v>19</v>
      </c>
      <c r="D10" s="38"/>
      <c r="E10" s="38"/>
      <c r="F10" s="38"/>
      <c r="G10" s="37" t="s">
        <v>18</v>
      </c>
      <c r="H10" s="37"/>
      <c r="I10" s="37"/>
      <c r="J10" s="37"/>
      <c r="K10" s="35" t="s">
        <v>26</v>
      </c>
      <c r="L10" s="36"/>
      <c r="M10" s="36"/>
    </row>
    <row r="11" spans="1:13" ht="22.5" customHeight="1" x14ac:dyDescent="0.25">
      <c r="A11" s="28" t="s">
        <v>0</v>
      </c>
      <c r="B11" s="29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2" t="s">
        <v>2</v>
      </c>
      <c r="H11" s="2" t="s">
        <v>3</v>
      </c>
      <c r="I11" s="2" t="s">
        <v>4</v>
      </c>
      <c r="J11" s="2" t="s">
        <v>5</v>
      </c>
      <c r="K11" s="18" t="s">
        <v>25</v>
      </c>
      <c r="L11" s="3" t="s">
        <v>5</v>
      </c>
      <c r="M11" s="3" t="s">
        <v>17</v>
      </c>
    </row>
    <row r="12" spans="1:13" x14ac:dyDescent="0.25">
      <c r="A12" s="21" t="s">
        <v>15</v>
      </c>
      <c r="B12" s="22">
        <v>1</v>
      </c>
      <c r="C12" s="30">
        <v>67226.89</v>
      </c>
      <c r="D12" s="24">
        <f>C12*B12</f>
        <v>67226.89</v>
      </c>
      <c r="E12" s="24">
        <f>(D12*19)/100</f>
        <v>12773.1091</v>
      </c>
      <c r="F12" s="30">
        <f>D12+E12</f>
        <v>79999.999100000001</v>
      </c>
      <c r="G12" s="30">
        <v>71428.570000000007</v>
      </c>
      <c r="H12" s="24">
        <f>G12*B12</f>
        <v>71428.570000000007</v>
      </c>
      <c r="I12" s="24">
        <f>(H12*19)/100</f>
        <v>13571.428300000001</v>
      </c>
      <c r="J12" s="24">
        <f>H12+I12</f>
        <v>84999.998300000007</v>
      </c>
      <c r="K12" s="24">
        <f>(C12+G12)/2</f>
        <v>69327.73000000001</v>
      </c>
      <c r="L12" s="24">
        <f>(D12+H12)/2</f>
        <v>69327.73000000001</v>
      </c>
      <c r="M12" s="25">
        <f>(J12+F12)/2</f>
        <v>82499.998699999996</v>
      </c>
    </row>
    <row r="13" spans="1:13" x14ac:dyDescent="0.25">
      <c r="A13" s="7"/>
      <c r="B13" s="8"/>
      <c r="C13" s="9"/>
      <c r="D13" s="10"/>
      <c r="E13" s="10"/>
      <c r="F13" s="9"/>
      <c r="G13" s="9"/>
      <c r="H13" s="10"/>
      <c r="I13" s="10"/>
      <c r="J13" s="10"/>
      <c r="K13" s="10"/>
      <c r="L13" s="10"/>
      <c r="M13" s="6"/>
    </row>
    <row r="14" spans="1:13" x14ac:dyDescent="0.25">
      <c r="A14" s="7"/>
      <c r="B14" s="8"/>
      <c r="C14" s="9"/>
      <c r="D14" s="10"/>
      <c r="E14" s="10"/>
      <c r="F14" s="9"/>
      <c r="G14" s="9"/>
      <c r="H14" s="10"/>
      <c r="I14" s="10"/>
      <c r="J14" s="24" t="s">
        <v>3</v>
      </c>
      <c r="K14" s="24">
        <f>SUM(K12)</f>
        <v>69327.73000000001</v>
      </c>
      <c r="L14" s="24">
        <f>SUM(L12)</f>
        <v>69327.73000000001</v>
      </c>
      <c r="M14" s="25">
        <f>SUM(M12)</f>
        <v>82499.998699999996</v>
      </c>
    </row>
    <row r="15" spans="1:13" x14ac:dyDescent="0.25">
      <c r="A15" s="7"/>
      <c r="B15" s="8"/>
      <c r="C15" s="9"/>
      <c r="D15" s="10"/>
      <c r="E15" s="10"/>
      <c r="F15" s="9"/>
      <c r="G15" s="9"/>
      <c r="H15" s="10"/>
      <c r="I15" s="10"/>
      <c r="J15" s="10"/>
      <c r="K15" s="10"/>
      <c r="L15" s="10"/>
      <c r="M15" s="11"/>
    </row>
    <row r="16" spans="1:13" x14ac:dyDescent="0.25">
      <c r="A16" s="7"/>
      <c r="B16" s="8"/>
      <c r="C16" s="38" t="s">
        <v>23</v>
      </c>
      <c r="D16" s="38"/>
      <c r="E16" s="38"/>
      <c r="F16" s="38"/>
      <c r="G16" s="37" t="s">
        <v>22</v>
      </c>
      <c r="H16" s="37"/>
      <c r="I16" s="37"/>
      <c r="J16" s="37"/>
      <c r="K16" s="35" t="s">
        <v>26</v>
      </c>
      <c r="L16" s="36"/>
      <c r="M16" s="36"/>
    </row>
    <row r="17" spans="1:22" ht="22.5" customHeight="1" x14ac:dyDescent="0.25">
      <c r="A17" s="14" t="s">
        <v>0</v>
      </c>
      <c r="B17" s="15" t="s">
        <v>1</v>
      </c>
      <c r="C17" s="16" t="s">
        <v>2</v>
      </c>
      <c r="D17" s="16" t="s">
        <v>3</v>
      </c>
      <c r="E17" s="16" t="s">
        <v>4</v>
      </c>
      <c r="F17" s="16" t="s">
        <v>5</v>
      </c>
      <c r="G17" s="17" t="s">
        <v>2</v>
      </c>
      <c r="H17" s="17" t="s">
        <v>3</v>
      </c>
      <c r="I17" s="17" t="s">
        <v>4</v>
      </c>
      <c r="J17" s="17" t="s">
        <v>5</v>
      </c>
      <c r="K17" s="18" t="s">
        <v>25</v>
      </c>
      <c r="L17" s="18" t="s">
        <v>5</v>
      </c>
      <c r="M17" s="18" t="s">
        <v>17</v>
      </c>
    </row>
    <row r="18" spans="1:22" ht="26.25" x14ac:dyDescent="0.25">
      <c r="A18" s="21" t="s">
        <v>6</v>
      </c>
      <c r="B18" s="22">
        <v>100</v>
      </c>
      <c r="C18" s="23">
        <v>2269</v>
      </c>
      <c r="D18" s="24">
        <f>C18*B18</f>
        <v>226900</v>
      </c>
      <c r="E18" s="24">
        <f>(C18*19)/100</f>
        <v>431.11</v>
      </c>
      <c r="F18" s="24">
        <f>E18+D18</f>
        <v>227331.11</v>
      </c>
      <c r="G18" s="23">
        <v>2142.81</v>
      </c>
      <c r="H18" s="24">
        <f>G18*B18</f>
        <v>214281</v>
      </c>
      <c r="I18" s="24">
        <f>(G18*19)/100</f>
        <v>407.13389999999998</v>
      </c>
      <c r="J18" s="24">
        <f t="shared" ref="J18:J25" si="0">I18+H18</f>
        <v>214688.13389999999</v>
      </c>
      <c r="K18" s="24">
        <f>(C18+G18)/2</f>
        <v>2205.9049999999997</v>
      </c>
      <c r="L18" s="24">
        <f>(D18+H18)/2</f>
        <v>220590.5</v>
      </c>
      <c r="M18" s="25">
        <f t="shared" ref="M18:M25" si="1">(F18+J18)/2</f>
        <v>221009.62195</v>
      </c>
    </row>
    <row r="19" spans="1:22" x14ac:dyDescent="0.25">
      <c r="A19" s="21" t="s">
        <v>7</v>
      </c>
      <c r="B19" s="22">
        <v>50</v>
      </c>
      <c r="C19" s="23">
        <v>1429</v>
      </c>
      <c r="D19" s="24">
        <f t="shared" ref="D19:D25" si="2">C19*B19</f>
        <v>71450</v>
      </c>
      <c r="E19" s="24">
        <f t="shared" ref="E19:E25" si="3">(C19*19)/100</f>
        <v>271.51</v>
      </c>
      <c r="F19" s="24">
        <f>E19+D19</f>
        <v>71721.509999999995</v>
      </c>
      <c r="G19" s="23">
        <v>1344.53</v>
      </c>
      <c r="H19" s="24">
        <f t="shared" ref="H19:H25" si="4">G19*B19</f>
        <v>67226.5</v>
      </c>
      <c r="I19" s="24">
        <f t="shared" ref="I19:I25" si="5">(G19*19)/100</f>
        <v>255.4607</v>
      </c>
      <c r="J19" s="24">
        <f t="shared" si="0"/>
        <v>67481.960699999996</v>
      </c>
      <c r="K19" s="24">
        <f t="shared" ref="K19:K25" si="6">(C19+G19)/2</f>
        <v>1386.7649999999999</v>
      </c>
      <c r="L19" s="24">
        <f t="shared" ref="L19:L25" si="7">(D19+H19)/2</f>
        <v>69338.25</v>
      </c>
      <c r="M19" s="25">
        <f t="shared" si="1"/>
        <v>69601.735350000003</v>
      </c>
    </row>
    <row r="20" spans="1:22" ht="26.25" x14ac:dyDescent="0.25">
      <c r="A20" s="21" t="s">
        <v>8</v>
      </c>
      <c r="B20" s="22">
        <v>5</v>
      </c>
      <c r="C20" s="23">
        <v>8403</v>
      </c>
      <c r="D20" s="24">
        <f t="shared" si="2"/>
        <v>42015</v>
      </c>
      <c r="E20" s="24">
        <f t="shared" si="3"/>
        <v>1596.57</v>
      </c>
      <c r="F20" s="24">
        <f>E20+D20</f>
        <v>43611.57</v>
      </c>
      <c r="G20" s="23">
        <v>7336.13</v>
      </c>
      <c r="H20" s="24">
        <f t="shared" si="4"/>
        <v>36680.65</v>
      </c>
      <c r="I20" s="24">
        <f t="shared" si="5"/>
        <v>1393.8647000000001</v>
      </c>
      <c r="J20" s="24">
        <f t="shared" si="0"/>
        <v>38074.5147</v>
      </c>
      <c r="K20" s="24">
        <f t="shared" si="6"/>
        <v>7869.5650000000005</v>
      </c>
      <c r="L20" s="24">
        <f t="shared" si="7"/>
        <v>39347.824999999997</v>
      </c>
      <c r="M20" s="25">
        <f t="shared" si="1"/>
        <v>40843.042350000003</v>
      </c>
    </row>
    <row r="21" spans="1:22" x14ac:dyDescent="0.25">
      <c r="A21" s="21" t="s">
        <v>9</v>
      </c>
      <c r="B21" s="22">
        <v>10</v>
      </c>
      <c r="C21" s="23">
        <v>46</v>
      </c>
      <c r="D21" s="24">
        <f t="shared" si="2"/>
        <v>460</v>
      </c>
      <c r="E21" s="24">
        <f t="shared" si="3"/>
        <v>8.74</v>
      </c>
      <c r="F21" s="24">
        <f t="shared" ref="F21:F25" si="8">E21+D21</f>
        <v>468.74</v>
      </c>
      <c r="G21" s="23">
        <v>50.02</v>
      </c>
      <c r="H21" s="24">
        <f t="shared" si="4"/>
        <v>500.20000000000005</v>
      </c>
      <c r="I21" s="24">
        <f t="shared" si="5"/>
        <v>9.5038000000000018</v>
      </c>
      <c r="J21" s="24">
        <f t="shared" si="0"/>
        <v>509.70380000000006</v>
      </c>
      <c r="K21" s="24">
        <f t="shared" si="6"/>
        <v>48.010000000000005</v>
      </c>
      <c r="L21" s="24">
        <f t="shared" si="7"/>
        <v>480.1</v>
      </c>
      <c r="M21" s="25">
        <f t="shared" si="1"/>
        <v>489.22190000000001</v>
      </c>
    </row>
    <row r="22" spans="1:22" ht="26.25" x14ac:dyDescent="0.25">
      <c r="A22" s="21" t="s">
        <v>10</v>
      </c>
      <c r="B22" s="22">
        <v>10</v>
      </c>
      <c r="C22" s="23">
        <v>46</v>
      </c>
      <c r="D22" s="24">
        <f t="shared" si="2"/>
        <v>460</v>
      </c>
      <c r="E22" s="24">
        <f t="shared" si="3"/>
        <v>8.74</v>
      </c>
      <c r="F22" s="24">
        <f t="shared" si="8"/>
        <v>468.74</v>
      </c>
      <c r="G22" s="23">
        <v>58.82</v>
      </c>
      <c r="H22" s="24">
        <f t="shared" si="4"/>
        <v>588.20000000000005</v>
      </c>
      <c r="I22" s="24">
        <f t="shared" si="5"/>
        <v>11.175799999999999</v>
      </c>
      <c r="J22" s="24">
        <f t="shared" si="0"/>
        <v>599.37580000000003</v>
      </c>
      <c r="K22" s="24">
        <f t="shared" si="6"/>
        <v>52.41</v>
      </c>
      <c r="L22" s="24">
        <f t="shared" si="7"/>
        <v>524.1</v>
      </c>
      <c r="M22" s="25">
        <f t="shared" si="1"/>
        <v>534.05790000000002</v>
      </c>
    </row>
    <row r="23" spans="1:22" x14ac:dyDescent="0.25">
      <c r="A23" s="21" t="s">
        <v>11</v>
      </c>
      <c r="B23" s="22">
        <v>6</v>
      </c>
      <c r="C23" s="23">
        <v>3109</v>
      </c>
      <c r="D23" s="24">
        <f t="shared" si="2"/>
        <v>18654</v>
      </c>
      <c r="E23" s="24">
        <f t="shared" si="3"/>
        <v>590.71</v>
      </c>
      <c r="F23" s="24">
        <f t="shared" si="8"/>
        <v>19244.71</v>
      </c>
      <c r="G23" s="23">
        <v>2756.3</v>
      </c>
      <c r="H23" s="24">
        <f t="shared" si="4"/>
        <v>16537.800000000003</v>
      </c>
      <c r="I23" s="24">
        <f t="shared" si="5"/>
        <v>523.697</v>
      </c>
      <c r="J23" s="24">
        <f t="shared" si="0"/>
        <v>17061.497000000003</v>
      </c>
      <c r="K23" s="24">
        <f t="shared" si="6"/>
        <v>2932.65</v>
      </c>
      <c r="L23" s="24">
        <f t="shared" si="7"/>
        <v>17595.900000000001</v>
      </c>
      <c r="M23" s="25">
        <f t="shared" si="1"/>
        <v>18153.103500000001</v>
      </c>
    </row>
    <row r="24" spans="1:22" x14ac:dyDescent="0.25">
      <c r="A24" s="21" t="s">
        <v>12</v>
      </c>
      <c r="B24" s="22">
        <v>4</v>
      </c>
      <c r="C24" s="23">
        <v>1008</v>
      </c>
      <c r="D24" s="24">
        <f t="shared" si="2"/>
        <v>4032</v>
      </c>
      <c r="E24" s="24">
        <f t="shared" si="3"/>
        <v>191.52</v>
      </c>
      <c r="F24" s="24">
        <f t="shared" si="8"/>
        <v>4223.5200000000004</v>
      </c>
      <c r="G24" s="23">
        <v>949.57</v>
      </c>
      <c r="H24" s="24">
        <f t="shared" si="4"/>
        <v>3798.28</v>
      </c>
      <c r="I24" s="24">
        <f t="shared" si="5"/>
        <v>180.41830000000002</v>
      </c>
      <c r="J24" s="24">
        <f t="shared" si="0"/>
        <v>3978.6983</v>
      </c>
      <c r="K24" s="24">
        <f t="shared" si="6"/>
        <v>978.78500000000008</v>
      </c>
      <c r="L24" s="24">
        <f t="shared" si="7"/>
        <v>3915.1400000000003</v>
      </c>
      <c r="M24" s="25">
        <f t="shared" si="1"/>
        <v>4101.1091500000002</v>
      </c>
    </row>
    <row r="25" spans="1:22" ht="26.25" x14ac:dyDescent="0.25">
      <c r="A25" s="21" t="s">
        <v>13</v>
      </c>
      <c r="B25" s="22">
        <v>50</v>
      </c>
      <c r="C25" s="23">
        <v>210</v>
      </c>
      <c r="D25" s="24">
        <f t="shared" si="2"/>
        <v>10500</v>
      </c>
      <c r="E25" s="24">
        <f t="shared" si="3"/>
        <v>39.9</v>
      </c>
      <c r="F25" s="24">
        <f t="shared" si="8"/>
        <v>10539.9</v>
      </c>
      <c r="G25" s="23">
        <v>176.47</v>
      </c>
      <c r="H25" s="24">
        <f t="shared" si="4"/>
        <v>8823.5</v>
      </c>
      <c r="I25" s="24">
        <f t="shared" si="5"/>
        <v>33.529299999999999</v>
      </c>
      <c r="J25" s="24">
        <f t="shared" si="0"/>
        <v>8857.0293000000001</v>
      </c>
      <c r="K25" s="24">
        <f t="shared" si="6"/>
        <v>193.23500000000001</v>
      </c>
      <c r="L25" s="24">
        <f t="shared" si="7"/>
        <v>9661.75</v>
      </c>
      <c r="M25" s="25">
        <f t="shared" si="1"/>
        <v>9698.4646499999999</v>
      </c>
    </row>
    <row r="26" spans="1:22" x14ac:dyDescent="0.25">
      <c r="J26" s="12"/>
      <c r="K26" s="12"/>
      <c r="L26" s="12"/>
      <c r="M26" s="12"/>
    </row>
    <row r="27" spans="1:22" x14ac:dyDescent="0.25">
      <c r="J27" s="31" t="s">
        <v>3</v>
      </c>
      <c r="K27" s="25">
        <f>SUM(K18:K25)</f>
        <v>15667.325000000001</v>
      </c>
      <c r="L27" s="25">
        <f>SUM(L18:L25)</f>
        <v>361453.565</v>
      </c>
      <c r="M27" s="25">
        <f>SUM(M18:M25)</f>
        <v>364430.35675000004</v>
      </c>
    </row>
    <row r="28" spans="1:22" x14ac:dyDescent="0.25">
      <c r="J28" s="12"/>
      <c r="K28" s="12"/>
      <c r="L28" s="12"/>
      <c r="M28" s="12"/>
    </row>
    <row r="29" spans="1:22" x14ac:dyDescent="0.25">
      <c r="J29" s="12"/>
      <c r="K29" s="12"/>
      <c r="L29" s="12"/>
      <c r="M29" s="12"/>
    </row>
    <row r="30" spans="1:22" x14ac:dyDescent="0.25">
      <c r="J30" s="31" t="s">
        <v>16</v>
      </c>
      <c r="K30" s="31"/>
      <c r="L30" s="25">
        <f>SUM(L8+L14+L27)</f>
        <v>964395.21499999985</v>
      </c>
      <c r="M30" s="25">
        <f>SUM(M8+M14+M27)</f>
        <v>1081930.92025</v>
      </c>
    </row>
    <row r="32" spans="1:22" ht="16.5" x14ac:dyDescent="0.3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4"/>
      <c r="N32" s="44"/>
      <c r="O32" s="44"/>
      <c r="P32" s="44"/>
      <c r="Q32" s="44"/>
      <c r="R32" s="44"/>
      <c r="S32" s="44"/>
      <c r="T32" s="44"/>
      <c r="U32" s="44"/>
      <c r="V32" s="44"/>
    </row>
    <row r="33" spans="1:22" ht="15" customHeight="1" x14ac:dyDescent="0.3">
      <c r="A33" s="44"/>
      <c r="B33" s="44"/>
      <c r="C33" s="44"/>
      <c r="D33" s="44"/>
      <c r="E33" s="44"/>
      <c r="F33" s="43"/>
      <c r="G33" s="43"/>
      <c r="H33" s="43"/>
      <c r="I33" s="43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</row>
    <row r="34" spans="1:22" ht="15" customHeight="1" x14ac:dyDescent="0.3">
      <c r="A34" s="44"/>
      <c r="B34" s="44"/>
      <c r="C34" s="44"/>
      <c r="D34" s="44"/>
      <c r="E34" s="44"/>
      <c r="F34" s="43"/>
      <c r="G34" s="43"/>
      <c r="H34" s="43"/>
      <c r="I34" s="43"/>
      <c r="J34" s="44"/>
      <c r="K34" s="44"/>
      <c r="L34" s="44"/>
      <c r="M34" s="45"/>
      <c r="N34" s="41"/>
      <c r="O34" s="41"/>
      <c r="P34" s="41"/>
      <c r="Q34" s="41"/>
      <c r="R34" s="41"/>
      <c r="S34" s="41"/>
      <c r="T34" s="41"/>
      <c r="U34" s="41"/>
      <c r="V34" s="42"/>
    </row>
    <row r="35" spans="1:22" ht="15" customHeight="1" x14ac:dyDescent="0.3">
      <c r="A35" s="44"/>
      <c r="B35" s="44"/>
      <c r="C35" s="44"/>
      <c r="D35" s="44"/>
      <c r="E35" s="44"/>
      <c r="F35" s="43"/>
      <c r="G35" s="43"/>
      <c r="H35" s="43"/>
      <c r="I35" s="43"/>
      <c r="J35" s="44"/>
      <c r="K35" s="44"/>
      <c r="L35" s="44"/>
      <c r="M35" s="45"/>
      <c r="N35" s="41"/>
      <c r="O35" s="41"/>
      <c r="P35" s="41"/>
      <c r="Q35" s="41"/>
      <c r="R35" s="41"/>
      <c r="S35" s="41"/>
      <c r="T35" s="41"/>
      <c r="U35" s="41"/>
      <c r="V35" s="42"/>
    </row>
    <row r="36" spans="1:22" ht="15" customHeight="1" x14ac:dyDescent="0.3">
      <c r="A36" s="44"/>
      <c r="B36" s="44"/>
      <c r="C36" s="44"/>
      <c r="D36" s="44"/>
      <c r="E36" s="44"/>
      <c r="F36" s="43"/>
      <c r="G36" s="43"/>
      <c r="H36" s="43"/>
      <c r="I36" s="43"/>
      <c r="J36" s="44"/>
      <c r="K36" s="44"/>
      <c r="L36" s="44"/>
    </row>
    <row r="37" spans="1:22" ht="15" customHeight="1" x14ac:dyDescent="0.3">
      <c r="A37" s="44"/>
      <c r="B37" s="44"/>
      <c r="C37" s="44"/>
      <c r="D37" s="44"/>
      <c r="E37" s="44"/>
      <c r="F37" s="43"/>
      <c r="G37" s="43"/>
      <c r="H37" s="43"/>
      <c r="I37" s="43"/>
      <c r="J37" s="44"/>
      <c r="K37" s="44"/>
      <c r="L37" s="44"/>
    </row>
    <row r="38" spans="1:22" x14ac:dyDescent="0.25">
      <c r="F38" s="43"/>
      <c r="G38" s="43"/>
      <c r="H38" s="43"/>
      <c r="I38" s="43"/>
    </row>
    <row r="39" spans="1:22" x14ac:dyDescent="0.25">
      <c r="F39" s="43"/>
      <c r="G39" s="43"/>
      <c r="H39" s="43"/>
      <c r="I39" s="43"/>
    </row>
    <row r="40" spans="1:22" x14ac:dyDescent="0.25">
      <c r="C40" s="47"/>
      <c r="D40" s="48"/>
      <c r="E40" s="48"/>
      <c r="F40" s="45" t="s">
        <v>28</v>
      </c>
      <c r="G40" s="45"/>
      <c r="H40" s="45"/>
      <c r="I40" s="45"/>
      <c r="J40" s="48"/>
      <c r="K40" s="48"/>
      <c r="L40" s="48"/>
    </row>
    <row r="41" spans="1:22" x14ac:dyDescent="0.25">
      <c r="C41" s="47"/>
      <c r="D41" s="48"/>
      <c r="E41" s="48"/>
      <c r="F41" s="46" t="s">
        <v>29</v>
      </c>
      <c r="G41" s="46"/>
      <c r="H41" s="46"/>
      <c r="I41" s="46"/>
      <c r="J41" s="48"/>
      <c r="K41" s="48"/>
      <c r="L41" s="48"/>
    </row>
    <row r="42" spans="1:22" x14ac:dyDescent="0.25">
      <c r="C42" s="47"/>
      <c r="D42" s="47"/>
      <c r="E42" s="47"/>
      <c r="F42" s="47"/>
      <c r="G42" s="45" t="s">
        <v>27</v>
      </c>
      <c r="H42" s="45"/>
      <c r="I42" s="47"/>
      <c r="J42" s="47"/>
      <c r="K42" s="47"/>
      <c r="L42" s="47"/>
    </row>
  </sheetData>
  <mergeCells count="17">
    <mergeCell ref="F41:I41"/>
    <mergeCell ref="G42:H42"/>
    <mergeCell ref="A32:L32"/>
    <mergeCell ref="M34:V34"/>
    <mergeCell ref="M35:V35"/>
    <mergeCell ref="F33:I39"/>
    <mergeCell ref="F40:I40"/>
    <mergeCell ref="B2:J2"/>
    <mergeCell ref="K4:M4"/>
    <mergeCell ref="K10:M10"/>
    <mergeCell ref="K16:M16"/>
    <mergeCell ref="G10:J10"/>
    <mergeCell ref="C10:F10"/>
    <mergeCell ref="G4:J4"/>
    <mergeCell ref="C4:F4"/>
    <mergeCell ref="G16:J16"/>
    <mergeCell ref="C16:F1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 DE MERCADO APU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CAMILA HERNANDEZ SOTAQUIRA</dc:creator>
  <cp:lastModifiedBy>LAURA CAMILA HERNANDEZ SOTAQUIRA</cp:lastModifiedBy>
  <dcterms:created xsi:type="dcterms:W3CDTF">2026-09-07T00:07:35Z</dcterms:created>
  <dcterms:modified xsi:type="dcterms:W3CDTF">2026-09-15T21:39:33Z</dcterms:modified>
</cp:coreProperties>
</file>