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tmortiz_sena_edu_co/Documents/2026 ByS/1. MINIMA CUANTIA/4. MC-VLL-CEAI-008-2026_MANTENIMIENTO MAQUINAS/"/>
    </mc:Choice>
  </mc:AlternateContent>
  <xr:revisionPtr revIDLastSave="2" documentId="8_{2B3FD8C0-214B-41C6-B40C-FAA727D3C58C}" xr6:coauthVersionLast="47" xr6:coauthVersionMax="47" xr10:uidLastSave="{C4AE3924-45C8-4912-9909-BA312CF3730F}"/>
  <bookViews>
    <workbookView xWindow="-120" yWindow="-120" windowWidth="20730" windowHeight="11040" xr2:uid="{00000000-000D-0000-FFFF-FFFF00000000}"/>
  </bookViews>
  <sheets>
    <sheet name="AJUSTES organizdao" sheetId="10" r:id="rId1"/>
    <sheet name="AJUSTES" sheetId="8" state="hidden" r:id="rId2"/>
    <sheet name="ESTUDIO DE MERCADO " sheetId="6" r:id="rId3"/>
    <sheet name="AJUSTES 2" sheetId="9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06" i="10" l="1"/>
  <c r="L105" i="10"/>
  <c r="L17" i="9"/>
  <c r="K17" i="10" l="1"/>
  <c r="L17" i="10" s="1"/>
  <c r="L88" i="10"/>
  <c r="K104" i="10"/>
  <c r="L104" i="10" s="1"/>
  <c r="J104" i="10"/>
  <c r="H104" i="10"/>
  <c r="F104" i="10"/>
  <c r="K103" i="10"/>
  <c r="L103" i="10" s="1"/>
  <c r="J103" i="10"/>
  <c r="H103" i="10"/>
  <c r="F103" i="10"/>
  <c r="K102" i="10"/>
  <c r="L102" i="10" s="1"/>
  <c r="J102" i="10"/>
  <c r="H102" i="10"/>
  <c r="F102" i="10"/>
  <c r="K101" i="10"/>
  <c r="L101" i="10" s="1"/>
  <c r="J101" i="10"/>
  <c r="H101" i="10"/>
  <c r="F101" i="10"/>
  <c r="K100" i="10"/>
  <c r="L100" i="10" s="1"/>
  <c r="J100" i="10"/>
  <c r="H100" i="10"/>
  <c r="F100" i="10"/>
  <c r="K99" i="10"/>
  <c r="L99" i="10" s="1"/>
  <c r="J99" i="10"/>
  <c r="H99" i="10"/>
  <c r="F99" i="10"/>
  <c r="K98" i="10"/>
  <c r="L98" i="10" s="1"/>
  <c r="J98" i="10"/>
  <c r="H98" i="10"/>
  <c r="F98" i="10"/>
  <c r="K97" i="10"/>
  <c r="L97" i="10" s="1"/>
  <c r="J97" i="10"/>
  <c r="H97" i="10"/>
  <c r="F97" i="10"/>
  <c r="K96" i="10"/>
  <c r="L96" i="10" s="1"/>
  <c r="J96" i="10"/>
  <c r="H96" i="10"/>
  <c r="F96" i="10"/>
  <c r="L95" i="10"/>
  <c r="K95" i="10"/>
  <c r="J95" i="10"/>
  <c r="H95" i="10"/>
  <c r="F95" i="10"/>
  <c r="K94" i="10"/>
  <c r="L94" i="10" s="1"/>
  <c r="J94" i="10"/>
  <c r="H94" i="10"/>
  <c r="F94" i="10"/>
  <c r="K92" i="10"/>
  <c r="L92" i="10" s="1"/>
  <c r="J92" i="10"/>
  <c r="H92" i="10"/>
  <c r="F92" i="10"/>
  <c r="K90" i="10"/>
  <c r="L90" i="10" s="1"/>
  <c r="J90" i="10"/>
  <c r="H90" i="10"/>
  <c r="F90" i="10"/>
  <c r="K88" i="10"/>
  <c r="J88" i="10"/>
  <c r="H88" i="10"/>
  <c r="F88" i="10"/>
  <c r="K87" i="10"/>
  <c r="L87" i="10" s="1"/>
  <c r="J87" i="10"/>
  <c r="H87" i="10"/>
  <c r="F87" i="10"/>
  <c r="K86" i="10"/>
  <c r="L86" i="10" s="1"/>
  <c r="J86" i="10"/>
  <c r="H86" i="10"/>
  <c r="F86" i="10"/>
  <c r="K84" i="10"/>
  <c r="L84" i="10" s="1"/>
  <c r="J84" i="10"/>
  <c r="H84" i="10"/>
  <c r="F84" i="10"/>
  <c r="L83" i="10"/>
  <c r="K83" i="10"/>
  <c r="J83" i="10"/>
  <c r="H83" i="10"/>
  <c r="F83" i="10"/>
  <c r="K82" i="10"/>
  <c r="L82" i="10" s="1"/>
  <c r="J82" i="10"/>
  <c r="H82" i="10"/>
  <c r="F82" i="10"/>
  <c r="L80" i="10"/>
  <c r="K80" i="10"/>
  <c r="J80" i="10"/>
  <c r="H80" i="10"/>
  <c r="F80" i="10"/>
  <c r="K78" i="10"/>
  <c r="L78" i="10" s="1"/>
  <c r="J78" i="10"/>
  <c r="H78" i="10"/>
  <c r="F78" i="10"/>
  <c r="L76" i="10"/>
  <c r="K76" i="10"/>
  <c r="J76" i="10"/>
  <c r="H76" i="10"/>
  <c r="F76" i="10"/>
  <c r="K75" i="10"/>
  <c r="L75" i="10" s="1"/>
  <c r="J75" i="10"/>
  <c r="H75" i="10"/>
  <c r="F75" i="10"/>
  <c r="K74" i="10"/>
  <c r="L74" i="10" s="1"/>
  <c r="J74" i="10"/>
  <c r="H74" i="10"/>
  <c r="F74" i="10"/>
  <c r="K72" i="10"/>
  <c r="L72" i="10" s="1"/>
  <c r="J72" i="10"/>
  <c r="H72" i="10"/>
  <c r="F72" i="10"/>
  <c r="L70" i="10"/>
  <c r="K70" i="10"/>
  <c r="J70" i="10"/>
  <c r="H70" i="10"/>
  <c r="F70" i="10"/>
  <c r="K69" i="10"/>
  <c r="L69" i="10" s="1"/>
  <c r="J69" i="10"/>
  <c r="H69" i="10"/>
  <c r="F69" i="10"/>
  <c r="L68" i="10"/>
  <c r="K68" i="10"/>
  <c r="J68" i="10"/>
  <c r="H68" i="10"/>
  <c r="F68" i="10"/>
  <c r="K67" i="10"/>
  <c r="L67" i="10" s="1"/>
  <c r="J67" i="10"/>
  <c r="H67" i="10"/>
  <c r="F67" i="10"/>
  <c r="L66" i="10"/>
  <c r="K66" i="10"/>
  <c r="J66" i="10"/>
  <c r="H66" i="10"/>
  <c r="F66" i="10"/>
  <c r="K64" i="10"/>
  <c r="L64" i="10" s="1"/>
  <c r="J64" i="10"/>
  <c r="H64" i="10"/>
  <c r="F64" i="10"/>
  <c r="L62" i="10"/>
  <c r="K62" i="10"/>
  <c r="J62" i="10"/>
  <c r="H62" i="10"/>
  <c r="F62" i="10"/>
  <c r="K61" i="10"/>
  <c r="L61" i="10" s="1"/>
  <c r="J61" i="10"/>
  <c r="H61" i="10"/>
  <c r="F61" i="10"/>
  <c r="L59" i="10"/>
  <c r="K59" i="10"/>
  <c r="J59" i="10"/>
  <c r="H59" i="10"/>
  <c r="F59" i="10"/>
  <c r="K57" i="10"/>
  <c r="L57" i="10" s="1"/>
  <c r="J57" i="10"/>
  <c r="H57" i="10"/>
  <c r="F57" i="10"/>
  <c r="L55" i="10"/>
  <c r="K55" i="10"/>
  <c r="J55" i="10"/>
  <c r="H55" i="10"/>
  <c r="F55" i="10"/>
  <c r="K53" i="10"/>
  <c r="L53" i="10" s="1"/>
  <c r="J53" i="10"/>
  <c r="H53" i="10"/>
  <c r="F53" i="10"/>
  <c r="L51" i="10"/>
  <c r="K51" i="10"/>
  <c r="J51" i="10"/>
  <c r="H51" i="10"/>
  <c r="F51" i="10"/>
  <c r="K50" i="10"/>
  <c r="L50" i="10" s="1"/>
  <c r="J50" i="10"/>
  <c r="H50" i="10"/>
  <c r="F50" i="10"/>
  <c r="L49" i="10"/>
  <c r="K49" i="10"/>
  <c r="J49" i="10"/>
  <c r="H49" i="10"/>
  <c r="F49" i="10"/>
  <c r="K48" i="10"/>
  <c r="L48" i="10" s="1"/>
  <c r="J48" i="10"/>
  <c r="H48" i="10"/>
  <c r="F48" i="10"/>
  <c r="L46" i="10"/>
  <c r="K46" i="10"/>
  <c r="J46" i="10"/>
  <c r="H46" i="10"/>
  <c r="F46" i="10"/>
  <c r="K45" i="10"/>
  <c r="L45" i="10" s="1"/>
  <c r="J45" i="10"/>
  <c r="H45" i="10"/>
  <c r="F45" i="10"/>
  <c r="L44" i="10"/>
  <c r="K44" i="10"/>
  <c r="J44" i="10"/>
  <c r="H44" i="10"/>
  <c r="F44" i="10"/>
  <c r="K43" i="10"/>
  <c r="L43" i="10" s="1"/>
  <c r="J43" i="10"/>
  <c r="H43" i="10"/>
  <c r="F43" i="10"/>
  <c r="L41" i="10"/>
  <c r="K41" i="10"/>
  <c r="J41" i="10"/>
  <c r="H41" i="10"/>
  <c r="F41" i="10"/>
  <c r="K40" i="10"/>
  <c r="L40" i="10" s="1"/>
  <c r="J40" i="10"/>
  <c r="H40" i="10"/>
  <c r="F40" i="10"/>
  <c r="L39" i="10"/>
  <c r="K39" i="10"/>
  <c r="J39" i="10"/>
  <c r="H39" i="10"/>
  <c r="F39" i="10"/>
  <c r="K38" i="10"/>
  <c r="L38" i="10" s="1"/>
  <c r="J38" i="10"/>
  <c r="H38" i="10"/>
  <c r="F38" i="10"/>
  <c r="L37" i="10"/>
  <c r="K37" i="10"/>
  <c r="J37" i="10"/>
  <c r="H37" i="10"/>
  <c r="F37" i="10"/>
  <c r="K36" i="10"/>
  <c r="L36" i="10" s="1"/>
  <c r="J36" i="10"/>
  <c r="H36" i="10"/>
  <c r="F36" i="10"/>
  <c r="L34" i="10"/>
  <c r="K34" i="10"/>
  <c r="J34" i="10"/>
  <c r="H34" i="10"/>
  <c r="F34" i="10"/>
  <c r="K33" i="10"/>
  <c r="L33" i="10" s="1"/>
  <c r="J33" i="10"/>
  <c r="H33" i="10"/>
  <c r="F33" i="10"/>
  <c r="L32" i="10"/>
  <c r="K32" i="10"/>
  <c r="J32" i="10"/>
  <c r="H32" i="10"/>
  <c r="F32" i="10"/>
  <c r="K31" i="10"/>
  <c r="L31" i="10" s="1"/>
  <c r="J31" i="10"/>
  <c r="H31" i="10"/>
  <c r="F31" i="10"/>
  <c r="L29" i="10"/>
  <c r="K29" i="10"/>
  <c r="J29" i="10"/>
  <c r="H29" i="10"/>
  <c r="F29" i="10"/>
  <c r="K28" i="10"/>
  <c r="L28" i="10" s="1"/>
  <c r="J28" i="10"/>
  <c r="H28" i="10"/>
  <c r="F28" i="10"/>
  <c r="L27" i="10"/>
  <c r="K27" i="10"/>
  <c r="J27" i="10"/>
  <c r="H27" i="10"/>
  <c r="F27" i="10"/>
  <c r="K26" i="10"/>
  <c r="L26" i="10" s="1"/>
  <c r="J26" i="10"/>
  <c r="H26" i="10"/>
  <c r="F26" i="10"/>
  <c r="L25" i="10"/>
  <c r="K25" i="10"/>
  <c r="J25" i="10"/>
  <c r="H25" i="10"/>
  <c r="F25" i="10"/>
  <c r="K24" i="10"/>
  <c r="L24" i="10" s="1"/>
  <c r="J24" i="10"/>
  <c r="H24" i="10"/>
  <c r="F24" i="10"/>
  <c r="L23" i="10"/>
  <c r="K23" i="10"/>
  <c r="J23" i="10"/>
  <c r="H23" i="10"/>
  <c r="F23" i="10"/>
  <c r="K22" i="10"/>
  <c r="L22" i="10" s="1"/>
  <c r="J22" i="10"/>
  <c r="H22" i="10"/>
  <c r="F22" i="10"/>
  <c r="L21" i="10"/>
  <c r="K21" i="10"/>
  <c r="J21" i="10"/>
  <c r="H21" i="10"/>
  <c r="F21" i="10"/>
  <c r="K20" i="10"/>
  <c r="L20" i="10" s="1"/>
  <c r="J20" i="10"/>
  <c r="H20" i="10"/>
  <c r="F20" i="10"/>
  <c r="L19" i="10"/>
  <c r="K19" i="10"/>
  <c r="J19" i="10"/>
  <c r="H19" i="10"/>
  <c r="F19" i="10"/>
  <c r="K18" i="10"/>
  <c r="L18" i="10" s="1"/>
  <c r="J18" i="10"/>
  <c r="H18" i="10"/>
  <c r="F18" i="10"/>
  <c r="J17" i="10"/>
  <c r="H17" i="10"/>
  <c r="F17" i="10"/>
  <c r="L104" i="9"/>
  <c r="K104" i="9"/>
  <c r="J104" i="9"/>
  <c r="H104" i="9"/>
  <c r="F104" i="9"/>
  <c r="K103" i="9"/>
  <c r="L103" i="9" s="1"/>
  <c r="J103" i="9"/>
  <c r="H103" i="9"/>
  <c r="F103" i="9"/>
  <c r="L102" i="9"/>
  <c r="K102" i="9"/>
  <c r="J102" i="9"/>
  <c r="H102" i="9"/>
  <c r="F102" i="9"/>
  <c r="K101" i="9"/>
  <c r="L101" i="9" s="1"/>
  <c r="J101" i="9"/>
  <c r="H101" i="9"/>
  <c r="F101" i="9"/>
  <c r="K100" i="9"/>
  <c r="L100" i="9" s="1"/>
  <c r="J100" i="9"/>
  <c r="H100" i="9"/>
  <c r="F100" i="9"/>
  <c r="K99" i="9"/>
  <c r="L99" i="9" s="1"/>
  <c r="J99" i="9"/>
  <c r="H99" i="9"/>
  <c r="F99" i="9"/>
  <c r="L98" i="9"/>
  <c r="K98" i="9"/>
  <c r="J98" i="9"/>
  <c r="H98" i="9"/>
  <c r="F98" i="9"/>
  <c r="K97" i="9"/>
  <c r="L97" i="9" s="1"/>
  <c r="J97" i="9"/>
  <c r="H97" i="9"/>
  <c r="F97" i="9"/>
  <c r="L96" i="9"/>
  <c r="K96" i="9"/>
  <c r="J96" i="9"/>
  <c r="H96" i="9"/>
  <c r="F96" i="9"/>
  <c r="K95" i="9"/>
  <c r="L95" i="9" s="1"/>
  <c r="J95" i="9"/>
  <c r="H95" i="9"/>
  <c r="F95" i="9"/>
  <c r="L94" i="9"/>
  <c r="K94" i="9"/>
  <c r="J94" i="9"/>
  <c r="H94" i="9"/>
  <c r="F94" i="9"/>
  <c r="K92" i="9"/>
  <c r="L92" i="9" s="1"/>
  <c r="J92" i="9"/>
  <c r="H92" i="9"/>
  <c r="F92" i="9"/>
  <c r="K90" i="9"/>
  <c r="L90" i="9" s="1"/>
  <c r="J90" i="9"/>
  <c r="H90" i="9"/>
  <c r="F90" i="9"/>
  <c r="K88" i="9"/>
  <c r="L88" i="9" s="1"/>
  <c r="J88" i="9"/>
  <c r="H88" i="9"/>
  <c r="F88" i="9"/>
  <c r="L87" i="9"/>
  <c r="K87" i="9"/>
  <c r="J87" i="9"/>
  <c r="H87" i="9"/>
  <c r="F87" i="9"/>
  <c r="K86" i="9"/>
  <c r="L86" i="9" s="1"/>
  <c r="J86" i="9"/>
  <c r="H86" i="9"/>
  <c r="F86" i="9"/>
  <c r="L84" i="9"/>
  <c r="K84" i="9"/>
  <c r="J84" i="9"/>
  <c r="H84" i="9"/>
  <c r="F84" i="9"/>
  <c r="K83" i="9"/>
  <c r="L83" i="9" s="1"/>
  <c r="J83" i="9"/>
  <c r="H83" i="9"/>
  <c r="F83" i="9"/>
  <c r="L82" i="9"/>
  <c r="K82" i="9"/>
  <c r="J82" i="9"/>
  <c r="H82" i="9"/>
  <c r="F82" i="9"/>
  <c r="K80" i="9"/>
  <c r="L80" i="9" s="1"/>
  <c r="J80" i="9"/>
  <c r="H80" i="9"/>
  <c r="F80" i="9"/>
  <c r="K78" i="9"/>
  <c r="L78" i="9" s="1"/>
  <c r="J78" i="9"/>
  <c r="H78" i="9"/>
  <c r="F78" i="9"/>
  <c r="K76" i="9"/>
  <c r="L76" i="9" s="1"/>
  <c r="J76" i="9"/>
  <c r="H76" i="9"/>
  <c r="F76" i="9"/>
  <c r="L75" i="9"/>
  <c r="K75" i="9"/>
  <c r="J75" i="9"/>
  <c r="H75" i="9"/>
  <c r="F75" i="9"/>
  <c r="K74" i="9"/>
  <c r="L74" i="9" s="1"/>
  <c r="J74" i="9"/>
  <c r="H74" i="9"/>
  <c r="F74" i="9"/>
  <c r="L72" i="9"/>
  <c r="K72" i="9"/>
  <c r="J72" i="9"/>
  <c r="H72" i="9"/>
  <c r="F72" i="9"/>
  <c r="K70" i="9"/>
  <c r="L70" i="9" s="1"/>
  <c r="J70" i="9"/>
  <c r="H70" i="9"/>
  <c r="F70" i="9"/>
  <c r="L69" i="9"/>
  <c r="K69" i="9"/>
  <c r="J69" i="9"/>
  <c r="H69" i="9"/>
  <c r="F69" i="9"/>
  <c r="K68" i="9"/>
  <c r="L68" i="9" s="1"/>
  <c r="J68" i="9"/>
  <c r="H68" i="9"/>
  <c r="F68" i="9"/>
  <c r="K67" i="9"/>
  <c r="L67" i="9" s="1"/>
  <c r="J67" i="9"/>
  <c r="H67" i="9"/>
  <c r="F67" i="9"/>
  <c r="K66" i="9"/>
  <c r="L66" i="9" s="1"/>
  <c r="J66" i="9"/>
  <c r="H66" i="9"/>
  <c r="F66" i="9"/>
  <c r="L64" i="9"/>
  <c r="K64" i="9"/>
  <c r="J64" i="9"/>
  <c r="H64" i="9"/>
  <c r="F64" i="9"/>
  <c r="K62" i="9"/>
  <c r="L62" i="9" s="1"/>
  <c r="J62" i="9"/>
  <c r="H62" i="9"/>
  <c r="F62" i="9"/>
  <c r="L61" i="9"/>
  <c r="K61" i="9"/>
  <c r="J61" i="9"/>
  <c r="H61" i="9"/>
  <c r="F61" i="9"/>
  <c r="K59" i="9"/>
  <c r="L59" i="9" s="1"/>
  <c r="J59" i="9"/>
  <c r="H59" i="9"/>
  <c r="F59" i="9"/>
  <c r="L57" i="9"/>
  <c r="K57" i="9"/>
  <c r="J57" i="9"/>
  <c r="H57" i="9"/>
  <c r="F57" i="9"/>
  <c r="K55" i="9"/>
  <c r="L55" i="9" s="1"/>
  <c r="J55" i="9"/>
  <c r="H55" i="9"/>
  <c r="F55" i="9"/>
  <c r="K53" i="9"/>
  <c r="L53" i="9" s="1"/>
  <c r="J53" i="9"/>
  <c r="H53" i="9"/>
  <c r="F53" i="9"/>
  <c r="K51" i="9"/>
  <c r="L51" i="9" s="1"/>
  <c r="J51" i="9"/>
  <c r="H51" i="9"/>
  <c r="F51" i="9"/>
  <c r="L50" i="9"/>
  <c r="K50" i="9"/>
  <c r="J50" i="9"/>
  <c r="H50" i="9"/>
  <c r="F50" i="9"/>
  <c r="K49" i="9"/>
  <c r="L49" i="9" s="1"/>
  <c r="J49" i="9"/>
  <c r="H49" i="9"/>
  <c r="F49" i="9"/>
  <c r="L48" i="9"/>
  <c r="K48" i="9"/>
  <c r="J48" i="9"/>
  <c r="H48" i="9"/>
  <c r="F48" i="9"/>
  <c r="K46" i="9"/>
  <c r="L46" i="9" s="1"/>
  <c r="J46" i="9"/>
  <c r="H46" i="9"/>
  <c r="F46" i="9"/>
  <c r="L45" i="9"/>
  <c r="K45" i="9"/>
  <c r="J45" i="9"/>
  <c r="H45" i="9"/>
  <c r="F45" i="9"/>
  <c r="K44" i="9"/>
  <c r="L44" i="9" s="1"/>
  <c r="J44" i="9"/>
  <c r="H44" i="9"/>
  <c r="F44" i="9"/>
  <c r="K43" i="9"/>
  <c r="L43" i="9" s="1"/>
  <c r="J43" i="9"/>
  <c r="H43" i="9"/>
  <c r="F43" i="9"/>
  <c r="K41" i="9"/>
  <c r="L41" i="9" s="1"/>
  <c r="J41" i="9"/>
  <c r="H41" i="9"/>
  <c r="F41" i="9"/>
  <c r="L40" i="9"/>
  <c r="K40" i="9"/>
  <c r="J40" i="9"/>
  <c r="H40" i="9"/>
  <c r="F40" i="9"/>
  <c r="K39" i="9"/>
  <c r="L39" i="9" s="1"/>
  <c r="J39" i="9"/>
  <c r="H39" i="9"/>
  <c r="F39" i="9"/>
  <c r="L38" i="9"/>
  <c r="K38" i="9"/>
  <c r="J38" i="9"/>
  <c r="H38" i="9"/>
  <c r="F38" i="9"/>
  <c r="K37" i="9"/>
  <c r="L37" i="9" s="1"/>
  <c r="J37" i="9"/>
  <c r="H37" i="9"/>
  <c r="F37" i="9"/>
  <c r="L36" i="9"/>
  <c r="K36" i="9"/>
  <c r="J36" i="9"/>
  <c r="H36" i="9"/>
  <c r="F36" i="9"/>
  <c r="K34" i="9"/>
  <c r="L34" i="9" s="1"/>
  <c r="J34" i="9"/>
  <c r="H34" i="9"/>
  <c r="F34" i="9"/>
  <c r="K33" i="9"/>
  <c r="L33" i="9" s="1"/>
  <c r="J33" i="9"/>
  <c r="H33" i="9"/>
  <c r="F33" i="9"/>
  <c r="K32" i="9"/>
  <c r="L32" i="9" s="1"/>
  <c r="J32" i="9"/>
  <c r="H32" i="9"/>
  <c r="F32" i="9"/>
  <c r="L31" i="9"/>
  <c r="K31" i="9"/>
  <c r="J31" i="9"/>
  <c r="H31" i="9"/>
  <c r="F31" i="9"/>
  <c r="K29" i="9"/>
  <c r="L29" i="9" s="1"/>
  <c r="J29" i="9"/>
  <c r="H29" i="9"/>
  <c r="F29" i="9"/>
  <c r="L28" i="9"/>
  <c r="K28" i="9"/>
  <c r="J28" i="9"/>
  <c r="H28" i="9"/>
  <c r="F28" i="9"/>
  <c r="K27" i="9"/>
  <c r="L27" i="9" s="1"/>
  <c r="J27" i="9"/>
  <c r="H27" i="9"/>
  <c r="F27" i="9"/>
  <c r="L26" i="9"/>
  <c r="K26" i="9"/>
  <c r="J26" i="9"/>
  <c r="H26" i="9"/>
  <c r="F26" i="9"/>
  <c r="K25" i="9"/>
  <c r="L25" i="9" s="1"/>
  <c r="J25" i="9"/>
  <c r="H25" i="9"/>
  <c r="F25" i="9"/>
  <c r="K24" i="9"/>
  <c r="L24" i="9" s="1"/>
  <c r="J24" i="9"/>
  <c r="H24" i="9"/>
  <c r="F24" i="9"/>
  <c r="K23" i="9"/>
  <c r="L23" i="9" s="1"/>
  <c r="J23" i="9"/>
  <c r="H23" i="9"/>
  <c r="F23" i="9"/>
  <c r="L22" i="9"/>
  <c r="K22" i="9"/>
  <c r="J22" i="9"/>
  <c r="H22" i="9"/>
  <c r="F22" i="9"/>
  <c r="K21" i="9"/>
  <c r="L21" i="9" s="1"/>
  <c r="J21" i="9"/>
  <c r="H21" i="9"/>
  <c r="F21" i="9"/>
  <c r="L20" i="9"/>
  <c r="K20" i="9"/>
  <c r="J20" i="9"/>
  <c r="H20" i="9"/>
  <c r="F20" i="9"/>
  <c r="K19" i="9"/>
  <c r="L19" i="9" s="1"/>
  <c r="J19" i="9"/>
  <c r="H19" i="9"/>
  <c r="F19" i="9"/>
  <c r="L18" i="9"/>
  <c r="K18" i="9"/>
  <c r="J18" i="9"/>
  <c r="H18" i="9"/>
  <c r="F18" i="9"/>
  <c r="K17" i="9"/>
  <c r="J17" i="9"/>
  <c r="H17" i="9"/>
  <c r="F17" i="9"/>
  <c r="F105" i="6"/>
  <c r="F106" i="6"/>
  <c r="F107" i="6"/>
  <c r="K104" i="8"/>
  <c r="L104" i="8" s="1"/>
  <c r="J104" i="8"/>
  <c r="H104" i="8"/>
  <c r="F104" i="8"/>
  <c r="K103" i="8"/>
  <c r="L103" i="8" s="1"/>
  <c r="J103" i="8"/>
  <c r="H103" i="8"/>
  <c r="F103" i="8"/>
  <c r="K102" i="8"/>
  <c r="L102" i="8" s="1"/>
  <c r="J102" i="8"/>
  <c r="H102" i="8"/>
  <c r="F102" i="8"/>
  <c r="K101" i="8"/>
  <c r="L101" i="8" s="1"/>
  <c r="J101" i="8"/>
  <c r="H101" i="8"/>
  <c r="F101" i="8"/>
  <c r="K100" i="8"/>
  <c r="L100" i="8" s="1"/>
  <c r="J100" i="8"/>
  <c r="H100" i="8"/>
  <c r="F100" i="8"/>
  <c r="K99" i="8"/>
  <c r="L99" i="8" s="1"/>
  <c r="J99" i="8"/>
  <c r="H99" i="8"/>
  <c r="F99" i="8"/>
  <c r="K98" i="8"/>
  <c r="L98" i="8" s="1"/>
  <c r="J98" i="8"/>
  <c r="H98" i="8"/>
  <c r="F98" i="8"/>
  <c r="L97" i="8"/>
  <c r="K97" i="8"/>
  <c r="J97" i="8"/>
  <c r="H97" i="8"/>
  <c r="F97" i="8"/>
  <c r="K96" i="8"/>
  <c r="L96" i="8" s="1"/>
  <c r="J96" i="8"/>
  <c r="H96" i="8"/>
  <c r="F96" i="8"/>
  <c r="K95" i="8"/>
  <c r="L95" i="8" s="1"/>
  <c r="J95" i="8"/>
  <c r="H95" i="8"/>
  <c r="F95" i="8"/>
  <c r="K94" i="8"/>
  <c r="L94" i="8" s="1"/>
  <c r="J94" i="8"/>
  <c r="H94" i="8"/>
  <c r="F94" i="8"/>
  <c r="L92" i="8"/>
  <c r="K92" i="8"/>
  <c r="J92" i="8"/>
  <c r="H92" i="8"/>
  <c r="F92" i="8"/>
  <c r="K90" i="8"/>
  <c r="L90" i="8" s="1"/>
  <c r="J90" i="8"/>
  <c r="H90" i="8"/>
  <c r="F90" i="8"/>
  <c r="K88" i="8"/>
  <c r="L88" i="8" s="1"/>
  <c r="J88" i="8"/>
  <c r="H88" i="8"/>
  <c r="F88" i="8"/>
  <c r="K87" i="8"/>
  <c r="L87" i="8" s="1"/>
  <c r="J87" i="8"/>
  <c r="H87" i="8"/>
  <c r="F87" i="8"/>
  <c r="L86" i="8"/>
  <c r="K86" i="8"/>
  <c r="J86" i="8"/>
  <c r="H86" i="8"/>
  <c r="F86" i="8"/>
  <c r="K84" i="8"/>
  <c r="L84" i="8" s="1"/>
  <c r="J84" i="8"/>
  <c r="H84" i="8"/>
  <c r="F84" i="8"/>
  <c r="K83" i="8"/>
  <c r="L83" i="8" s="1"/>
  <c r="J83" i="8"/>
  <c r="H83" i="8"/>
  <c r="F83" i="8"/>
  <c r="K82" i="8"/>
  <c r="L82" i="8" s="1"/>
  <c r="J82" i="8"/>
  <c r="H82" i="8"/>
  <c r="F82" i="8"/>
  <c r="L80" i="8"/>
  <c r="K80" i="8"/>
  <c r="J80" i="8"/>
  <c r="H80" i="8"/>
  <c r="F80" i="8"/>
  <c r="K78" i="8"/>
  <c r="L78" i="8" s="1"/>
  <c r="J78" i="8"/>
  <c r="H78" i="8"/>
  <c r="F78" i="8"/>
  <c r="K76" i="8"/>
  <c r="L76" i="8" s="1"/>
  <c r="J76" i="8"/>
  <c r="H76" i="8"/>
  <c r="F76" i="8"/>
  <c r="K75" i="8"/>
  <c r="L75" i="8" s="1"/>
  <c r="J75" i="8"/>
  <c r="H75" i="8"/>
  <c r="F75" i="8"/>
  <c r="L74" i="8"/>
  <c r="K74" i="8"/>
  <c r="J74" i="8"/>
  <c r="H74" i="8"/>
  <c r="F74" i="8"/>
  <c r="K72" i="8"/>
  <c r="L72" i="8" s="1"/>
  <c r="J72" i="8"/>
  <c r="H72" i="8"/>
  <c r="F72" i="8"/>
  <c r="K70" i="8"/>
  <c r="L70" i="8" s="1"/>
  <c r="J70" i="8"/>
  <c r="H70" i="8"/>
  <c r="F70" i="8"/>
  <c r="K69" i="8"/>
  <c r="L69" i="8" s="1"/>
  <c r="J69" i="8"/>
  <c r="H69" i="8"/>
  <c r="F69" i="8"/>
  <c r="L68" i="8"/>
  <c r="K68" i="8"/>
  <c r="J68" i="8"/>
  <c r="H68" i="8"/>
  <c r="F68" i="8"/>
  <c r="K67" i="8"/>
  <c r="L67" i="8" s="1"/>
  <c r="J67" i="8"/>
  <c r="H67" i="8"/>
  <c r="F67" i="8"/>
  <c r="K66" i="8"/>
  <c r="L66" i="8" s="1"/>
  <c r="J66" i="8"/>
  <c r="H66" i="8"/>
  <c r="F66" i="8"/>
  <c r="K64" i="8"/>
  <c r="L64" i="8" s="1"/>
  <c r="J64" i="8"/>
  <c r="H64" i="8"/>
  <c r="F64" i="8"/>
  <c r="L62" i="8"/>
  <c r="K62" i="8"/>
  <c r="J62" i="8"/>
  <c r="H62" i="8"/>
  <c r="F62" i="8"/>
  <c r="K61" i="8"/>
  <c r="L61" i="8" s="1"/>
  <c r="J61" i="8"/>
  <c r="H61" i="8"/>
  <c r="F61" i="8"/>
  <c r="K59" i="8"/>
  <c r="L59" i="8" s="1"/>
  <c r="J59" i="8"/>
  <c r="H59" i="8"/>
  <c r="F59" i="8"/>
  <c r="K57" i="8"/>
  <c r="L57" i="8" s="1"/>
  <c r="J57" i="8"/>
  <c r="H57" i="8"/>
  <c r="F57" i="8"/>
  <c r="L55" i="8"/>
  <c r="K55" i="8"/>
  <c r="J55" i="8"/>
  <c r="H55" i="8"/>
  <c r="F55" i="8"/>
  <c r="K53" i="8"/>
  <c r="L53" i="8" s="1"/>
  <c r="J53" i="8"/>
  <c r="H53" i="8"/>
  <c r="F53" i="8"/>
  <c r="K51" i="8"/>
  <c r="L51" i="8" s="1"/>
  <c r="J51" i="8"/>
  <c r="H51" i="8"/>
  <c r="F51" i="8"/>
  <c r="K50" i="8"/>
  <c r="L50" i="8" s="1"/>
  <c r="J50" i="8"/>
  <c r="H50" i="8"/>
  <c r="F50" i="8"/>
  <c r="L49" i="8"/>
  <c r="K49" i="8"/>
  <c r="J49" i="8"/>
  <c r="H49" i="8"/>
  <c r="F49" i="8"/>
  <c r="K48" i="8"/>
  <c r="L48" i="8" s="1"/>
  <c r="J48" i="8"/>
  <c r="H48" i="8"/>
  <c r="F48" i="8"/>
  <c r="K46" i="8"/>
  <c r="L46" i="8" s="1"/>
  <c r="J46" i="8"/>
  <c r="H46" i="8"/>
  <c r="F46" i="8"/>
  <c r="K45" i="8"/>
  <c r="L45" i="8" s="1"/>
  <c r="J45" i="8"/>
  <c r="H45" i="8"/>
  <c r="F45" i="8"/>
  <c r="L44" i="8"/>
  <c r="K44" i="8"/>
  <c r="J44" i="8"/>
  <c r="H44" i="8"/>
  <c r="F44" i="8"/>
  <c r="K43" i="8"/>
  <c r="L43" i="8" s="1"/>
  <c r="J43" i="8"/>
  <c r="H43" i="8"/>
  <c r="F43" i="8"/>
  <c r="K41" i="8"/>
  <c r="L41" i="8" s="1"/>
  <c r="J41" i="8"/>
  <c r="H41" i="8"/>
  <c r="F41" i="8"/>
  <c r="K40" i="8"/>
  <c r="L40" i="8" s="1"/>
  <c r="J40" i="8"/>
  <c r="H40" i="8"/>
  <c r="F40" i="8"/>
  <c r="L39" i="8"/>
  <c r="K39" i="8"/>
  <c r="J39" i="8"/>
  <c r="H39" i="8"/>
  <c r="F39" i="8"/>
  <c r="K38" i="8"/>
  <c r="L38" i="8" s="1"/>
  <c r="J38" i="8"/>
  <c r="H38" i="8"/>
  <c r="F38" i="8"/>
  <c r="K37" i="8"/>
  <c r="L37" i="8" s="1"/>
  <c r="J37" i="8"/>
  <c r="H37" i="8"/>
  <c r="F37" i="8"/>
  <c r="K36" i="8"/>
  <c r="L36" i="8" s="1"/>
  <c r="J36" i="8"/>
  <c r="H36" i="8"/>
  <c r="F36" i="8"/>
  <c r="L34" i="8"/>
  <c r="K34" i="8"/>
  <c r="J34" i="8"/>
  <c r="H34" i="8"/>
  <c r="F34" i="8"/>
  <c r="K33" i="8"/>
  <c r="L33" i="8" s="1"/>
  <c r="J33" i="8"/>
  <c r="H33" i="8"/>
  <c r="F33" i="8"/>
  <c r="K32" i="8"/>
  <c r="L32" i="8" s="1"/>
  <c r="J32" i="8"/>
  <c r="H32" i="8"/>
  <c r="F32" i="8"/>
  <c r="K31" i="8"/>
  <c r="L31" i="8" s="1"/>
  <c r="J31" i="8"/>
  <c r="H31" i="8"/>
  <c r="F31" i="8"/>
  <c r="L29" i="8"/>
  <c r="K29" i="8"/>
  <c r="J29" i="8"/>
  <c r="H29" i="8"/>
  <c r="F29" i="8"/>
  <c r="K28" i="8"/>
  <c r="L28" i="8" s="1"/>
  <c r="J28" i="8"/>
  <c r="H28" i="8"/>
  <c r="F28" i="8"/>
  <c r="K27" i="8"/>
  <c r="L27" i="8" s="1"/>
  <c r="J27" i="8"/>
  <c r="H27" i="8"/>
  <c r="F27" i="8"/>
  <c r="K26" i="8"/>
  <c r="L26" i="8" s="1"/>
  <c r="J26" i="8"/>
  <c r="H26" i="8"/>
  <c r="F26" i="8"/>
  <c r="L25" i="8"/>
  <c r="K25" i="8"/>
  <c r="J25" i="8"/>
  <c r="H25" i="8"/>
  <c r="F25" i="8"/>
  <c r="K24" i="8"/>
  <c r="L24" i="8" s="1"/>
  <c r="J24" i="8"/>
  <c r="H24" i="8"/>
  <c r="F24" i="8"/>
  <c r="K23" i="8"/>
  <c r="L23" i="8" s="1"/>
  <c r="J23" i="8"/>
  <c r="H23" i="8"/>
  <c r="F23" i="8"/>
  <c r="K22" i="8"/>
  <c r="L22" i="8" s="1"/>
  <c r="J22" i="8"/>
  <c r="H22" i="8"/>
  <c r="F22" i="8"/>
  <c r="L21" i="8"/>
  <c r="K21" i="8"/>
  <c r="J21" i="8"/>
  <c r="H21" i="8"/>
  <c r="F21" i="8"/>
  <c r="K20" i="8"/>
  <c r="L20" i="8" s="1"/>
  <c r="J20" i="8"/>
  <c r="H20" i="8"/>
  <c r="F20" i="8"/>
  <c r="K19" i="8"/>
  <c r="L19" i="8" s="1"/>
  <c r="J19" i="8"/>
  <c r="H19" i="8"/>
  <c r="F19" i="8"/>
  <c r="K18" i="8"/>
  <c r="L18" i="8" s="1"/>
  <c r="J18" i="8"/>
  <c r="H18" i="8"/>
  <c r="F18" i="8"/>
  <c r="L17" i="8"/>
  <c r="K17" i="8"/>
  <c r="J17" i="8"/>
  <c r="H17" i="8"/>
  <c r="F17" i="8"/>
  <c r="F105" i="8" s="1"/>
  <c r="L43" i="6"/>
  <c r="L44" i="6"/>
  <c r="L49" i="6"/>
  <c r="L48" i="6"/>
  <c r="L18" i="6"/>
  <c r="L19" i="6"/>
  <c r="L20" i="6"/>
  <c r="L21" i="6"/>
  <c r="L22" i="6"/>
  <c r="L23" i="6"/>
  <c r="L24" i="6"/>
  <c r="L25" i="6"/>
  <c r="L26" i="6"/>
  <c r="L27" i="6"/>
  <c r="L28" i="6"/>
  <c r="L29" i="6"/>
  <c r="L31" i="6"/>
  <c r="L32" i="6"/>
  <c r="L33" i="6"/>
  <c r="L34" i="6"/>
  <c r="L36" i="6"/>
  <c r="L37" i="6"/>
  <c r="L38" i="6"/>
  <c r="L40" i="6"/>
  <c r="L41" i="6"/>
  <c r="L45" i="6"/>
  <c r="L46" i="6"/>
  <c r="L50" i="6"/>
  <c r="L51" i="6"/>
  <c r="L53" i="6"/>
  <c r="L55" i="6"/>
  <c r="L57" i="6"/>
  <c r="L59" i="6"/>
  <c r="L61" i="6"/>
  <c r="L62" i="6"/>
  <c r="L64" i="6"/>
  <c r="L66" i="6"/>
  <c r="L67" i="6"/>
  <c r="L68" i="6"/>
  <c r="L69" i="6"/>
  <c r="L70" i="6"/>
  <c r="L72" i="6"/>
  <c r="L74" i="6"/>
  <c r="L76" i="6"/>
  <c r="L78" i="6"/>
  <c r="L80" i="6"/>
  <c r="L82" i="6"/>
  <c r="L83" i="6"/>
  <c r="L84" i="6"/>
  <c r="L86" i="6"/>
  <c r="L87" i="6"/>
  <c r="L88" i="6"/>
  <c r="L90" i="6"/>
  <c r="L92" i="6"/>
  <c r="L94" i="6"/>
  <c r="L95" i="6"/>
  <c r="L96" i="6"/>
  <c r="L97" i="6"/>
  <c r="L98" i="6"/>
  <c r="L99" i="6"/>
  <c r="L100" i="6"/>
  <c r="L101" i="6"/>
  <c r="L102" i="6"/>
  <c r="L103" i="6"/>
  <c r="L104" i="6"/>
  <c r="L17" i="6"/>
  <c r="K31" i="6"/>
  <c r="K32" i="6"/>
  <c r="K33" i="6"/>
  <c r="K34" i="6"/>
  <c r="K36" i="6"/>
  <c r="K37" i="6"/>
  <c r="K38" i="6"/>
  <c r="K39" i="6"/>
  <c r="L39" i="6" s="1"/>
  <c r="K40" i="6"/>
  <c r="K41" i="6"/>
  <c r="K43" i="6"/>
  <c r="K44" i="6"/>
  <c r="K45" i="6"/>
  <c r="K46" i="6"/>
  <c r="K48" i="6"/>
  <c r="K49" i="6"/>
  <c r="K50" i="6"/>
  <c r="K51" i="6"/>
  <c r="K53" i="6"/>
  <c r="K55" i="6"/>
  <c r="K57" i="6"/>
  <c r="K59" i="6"/>
  <c r="K61" i="6"/>
  <c r="K62" i="6"/>
  <c r="K64" i="6"/>
  <c r="K66" i="6"/>
  <c r="K67" i="6"/>
  <c r="K68" i="6"/>
  <c r="K69" i="6"/>
  <c r="K70" i="6"/>
  <c r="K72" i="6"/>
  <c r="K74" i="6"/>
  <c r="K75" i="6"/>
  <c r="L75" i="6" s="1"/>
  <c r="K76" i="6"/>
  <c r="K78" i="6"/>
  <c r="K80" i="6"/>
  <c r="K82" i="6"/>
  <c r="K83" i="6"/>
  <c r="K84" i="6"/>
  <c r="K86" i="6"/>
  <c r="K87" i="6"/>
  <c r="K88" i="6"/>
  <c r="K90" i="6"/>
  <c r="K92" i="6"/>
  <c r="K94" i="6"/>
  <c r="K95" i="6"/>
  <c r="K96" i="6"/>
  <c r="K97" i="6"/>
  <c r="K98" i="6"/>
  <c r="K99" i="6"/>
  <c r="K100" i="6"/>
  <c r="K101" i="6"/>
  <c r="K102" i="6"/>
  <c r="K103" i="6"/>
  <c r="K104" i="6"/>
  <c r="K18" i="6"/>
  <c r="K19" i="6"/>
  <c r="K20" i="6"/>
  <c r="K21" i="6"/>
  <c r="K22" i="6"/>
  <c r="K23" i="6"/>
  <c r="K24" i="6"/>
  <c r="K25" i="6"/>
  <c r="K26" i="6"/>
  <c r="K27" i="6"/>
  <c r="K28" i="6"/>
  <c r="K29" i="6"/>
  <c r="K17" i="6"/>
  <c r="J43" i="6"/>
  <c r="J49" i="6"/>
  <c r="J105" i="6"/>
  <c r="J106" i="6" s="1"/>
  <c r="J18" i="6"/>
  <c r="J19" i="6"/>
  <c r="J20" i="6"/>
  <c r="J21" i="6"/>
  <c r="J22" i="6"/>
  <c r="J23" i="6"/>
  <c r="J24" i="6"/>
  <c r="J25" i="6"/>
  <c r="J26" i="6"/>
  <c r="J27" i="6"/>
  <c r="J28" i="6"/>
  <c r="J29" i="6"/>
  <c r="J31" i="6"/>
  <c r="J32" i="6"/>
  <c r="J33" i="6"/>
  <c r="J34" i="6"/>
  <c r="J36" i="6"/>
  <c r="J37" i="6"/>
  <c r="J38" i="6"/>
  <c r="J39" i="6"/>
  <c r="J40" i="6"/>
  <c r="J41" i="6"/>
  <c r="J44" i="6"/>
  <c r="J45" i="6"/>
  <c r="J46" i="6"/>
  <c r="J48" i="6"/>
  <c r="J50" i="6"/>
  <c r="J51" i="6"/>
  <c r="J53" i="6"/>
  <c r="J55" i="6"/>
  <c r="J57" i="6"/>
  <c r="J59" i="6"/>
  <c r="J61" i="6"/>
  <c r="J62" i="6"/>
  <c r="J64" i="6"/>
  <c r="J66" i="6"/>
  <c r="J67" i="6"/>
  <c r="J68" i="6"/>
  <c r="J69" i="6"/>
  <c r="J70" i="6"/>
  <c r="J72" i="6"/>
  <c r="J74" i="6"/>
  <c r="J75" i="6"/>
  <c r="J76" i="6"/>
  <c r="J78" i="6"/>
  <c r="J80" i="6"/>
  <c r="J82" i="6"/>
  <c r="J83" i="6"/>
  <c r="J84" i="6"/>
  <c r="J86" i="6"/>
  <c r="J87" i="6"/>
  <c r="J88" i="6"/>
  <c r="J90" i="6"/>
  <c r="J92" i="6"/>
  <c r="J94" i="6"/>
  <c r="J95" i="6"/>
  <c r="J96" i="6"/>
  <c r="J97" i="6"/>
  <c r="J98" i="6"/>
  <c r="J99" i="6"/>
  <c r="J100" i="6"/>
  <c r="J101" i="6"/>
  <c r="J102" i="6"/>
  <c r="J103" i="6"/>
  <c r="J104" i="6"/>
  <c r="J17" i="6"/>
  <c r="H43" i="6"/>
  <c r="H49" i="6"/>
  <c r="H61" i="6"/>
  <c r="H18" i="6"/>
  <c r="H19" i="6"/>
  <c r="H20" i="6"/>
  <c r="H21" i="6"/>
  <c r="H22" i="6"/>
  <c r="H23" i="6"/>
  <c r="H24" i="6"/>
  <c r="H25" i="6"/>
  <c r="H26" i="6"/>
  <c r="H27" i="6"/>
  <c r="H28" i="6"/>
  <c r="H29" i="6"/>
  <c r="H31" i="6"/>
  <c r="H32" i="6"/>
  <c r="H33" i="6"/>
  <c r="H34" i="6"/>
  <c r="H36" i="6"/>
  <c r="H37" i="6"/>
  <c r="H38" i="6"/>
  <c r="H39" i="6"/>
  <c r="H40" i="6"/>
  <c r="H41" i="6"/>
  <c r="H44" i="6"/>
  <c r="H45" i="6"/>
  <c r="H46" i="6"/>
  <c r="H48" i="6"/>
  <c r="H50" i="6"/>
  <c r="H51" i="6"/>
  <c r="H53" i="6"/>
  <c r="H55" i="6"/>
  <c r="H57" i="6"/>
  <c r="H59" i="6"/>
  <c r="H62" i="6"/>
  <c r="H64" i="6"/>
  <c r="H66" i="6"/>
  <c r="H67" i="6"/>
  <c r="H68" i="6"/>
  <c r="H69" i="6"/>
  <c r="H70" i="6"/>
  <c r="H72" i="6"/>
  <c r="H74" i="6"/>
  <c r="H75" i="6"/>
  <c r="H76" i="6"/>
  <c r="H78" i="6"/>
  <c r="H80" i="6"/>
  <c r="H82" i="6"/>
  <c r="H83" i="6"/>
  <c r="H84" i="6"/>
  <c r="H86" i="6"/>
  <c r="H87" i="6"/>
  <c r="H88" i="6"/>
  <c r="H90" i="6"/>
  <c r="H92" i="6"/>
  <c r="H94" i="6"/>
  <c r="H95" i="6"/>
  <c r="H96" i="6"/>
  <c r="H97" i="6"/>
  <c r="H98" i="6"/>
  <c r="H99" i="6"/>
  <c r="H100" i="6"/>
  <c r="H101" i="6"/>
  <c r="H102" i="6"/>
  <c r="H103" i="6"/>
  <c r="H104" i="6"/>
  <c r="H17" i="6"/>
  <c r="F17" i="6"/>
  <c r="F43" i="6"/>
  <c r="F49" i="6"/>
  <c r="F32" i="6"/>
  <c r="F33" i="6"/>
  <c r="F34" i="6"/>
  <c r="F36" i="6"/>
  <c r="F37" i="6"/>
  <c r="F38" i="6"/>
  <c r="F39" i="6"/>
  <c r="F40" i="6"/>
  <c r="F41" i="6"/>
  <c r="F44" i="6"/>
  <c r="F45" i="6"/>
  <c r="F46" i="6"/>
  <c r="F48" i="6"/>
  <c r="F50" i="6"/>
  <c r="F51" i="6"/>
  <c r="F53" i="6"/>
  <c r="F55" i="6"/>
  <c r="F57" i="6"/>
  <c r="F59" i="6"/>
  <c r="F61" i="6"/>
  <c r="F62" i="6"/>
  <c r="F64" i="6"/>
  <c r="F66" i="6"/>
  <c r="F67" i="6"/>
  <c r="F68" i="6"/>
  <c r="F69" i="6"/>
  <c r="F70" i="6"/>
  <c r="F72" i="6"/>
  <c r="F74" i="6"/>
  <c r="F75" i="6"/>
  <c r="F76" i="6"/>
  <c r="F78" i="6"/>
  <c r="F80" i="6"/>
  <c r="F82" i="6"/>
  <c r="F83" i="6"/>
  <c r="F84" i="6"/>
  <c r="F86" i="6"/>
  <c r="F87" i="6"/>
  <c r="F88" i="6"/>
  <c r="F90" i="6"/>
  <c r="F92" i="6"/>
  <c r="F94" i="6"/>
  <c r="F95" i="6"/>
  <c r="F96" i="6"/>
  <c r="F97" i="6"/>
  <c r="F98" i="6"/>
  <c r="F99" i="6"/>
  <c r="F100" i="6"/>
  <c r="F101" i="6"/>
  <c r="F102" i="6"/>
  <c r="F103" i="6"/>
  <c r="F104" i="6"/>
  <c r="F31" i="6"/>
  <c r="F18" i="6"/>
  <c r="F19" i="6"/>
  <c r="F20" i="6"/>
  <c r="F21" i="6"/>
  <c r="F22" i="6"/>
  <c r="F23" i="6"/>
  <c r="F24" i="6"/>
  <c r="F25" i="6"/>
  <c r="F26" i="6"/>
  <c r="F27" i="6"/>
  <c r="F28" i="6"/>
  <c r="F29" i="6"/>
  <c r="H105" i="10" l="1"/>
  <c r="J105" i="10"/>
  <c r="F105" i="10"/>
  <c r="H106" i="10"/>
  <c r="H107" i="10" s="1"/>
  <c r="J106" i="10"/>
  <c r="J107" i="10" s="1"/>
  <c r="F106" i="10"/>
  <c r="F107" i="10" s="1"/>
  <c r="J105" i="9"/>
  <c r="J106" i="9" s="1"/>
  <c r="J107" i="9" s="1"/>
  <c r="F105" i="9"/>
  <c r="F106" i="9" s="1"/>
  <c r="F107" i="9" s="1"/>
  <c r="H105" i="9"/>
  <c r="H106" i="9" s="1"/>
  <c r="H107" i="9" s="1"/>
  <c r="L105" i="9"/>
  <c r="L105" i="6"/>
  <c r="L106" i="6" s="1"/>
  <c r="L107" i="6" s="1"/>
  <c r="J105" i="8"/>
  <c r="J106" i="8" s="1"/>
  <c r="J107" i="8" s="1"/>
  <c r="H105" i="8"/>
  <c r="H106" i="8" s="1"/>
  <c r="H107" i="8" s="1"/>
  <c r="L105" i="8"/>
  <c r="F106" i="8"/>
  <c r="F107" i="8" s="1"/>
  <c r="J107" i="6"/>
  <c r="H105" i="6"/>
  <c r="H106" i="6" s="1"/>
  <c r="L107" i="10" l="1"/>
  <c r="L106" i="9"/>
  <c r="L107" i="9" s="1"/>
  <c r="L106" i="8"/>
  <c r="L107" i="8" s="1"/>
  <c r="H107" i="6"/>
</calcChain>
</file>

<file path=xl/sharedStrings.xml><?xml version="1.0" encoding="utf-8"?>
<sst xmlns="http://schemas.openxmlformats.org/spreadsheetml/2006/main" count="1042" uniqueCount="190">
  <si>
    <t>Ref. Artículo</t>
  </si>
  <si>
    <t>Descripción</t>
  </si>
  <si>
    <t>Cantidad</t>
  </si>
  <si>
    <t>Unidad</t>
  </si>
  <si>
    <t>COMPRESOR TORNILLO-FU-SHENG-172</t>
  </si>
  <si>
    <t>Suministro y cambio de aceite mineral</t>
  </si>
  <si>
    <t>Galón</t>
  </si>
  <si>
    <t>Suministro y cambio de Filtro separador de aceite</t>
  </si>
  <si>
    <t>Und</t>
  </si>
  <si>
    <t>Suministro y cambio de filtro de aire</t>
  </si>
  <si>
    <t>Suministro y cambio de filtro de aceite B262 roscado</t>
  </si>
  <si>
    <t>Ajuste de Calibración e instalación de válvula electroneumática del sistema de despresurización</t>
  </si>
  <si>
    <t>Un</t>
  </si>
  <si>
    <t xml:space="preserve">Revisión y corrección fuga de aceite compresor </t>
  </si>
  <si>
    <t>und</t>
  </si>
  <si>
    <t>Cambio de manómetros</t>
  </si>
  <si>
    <t>Limpieza general al equipo y tanque pulmón</t>
  </si>
  <si>
    <t>Cambio de correas</t>
  </si>
  <si>
    <t>global</t>
  </si>
  <si>
    <t>Suministro e instalación de manómetro de caratula de 0 a 200 psi</t>
  </si>
  <si>
    <t xml:space="preserve">Suministro e instalación de gabinete trifásico con neutro + tierra con interruptor principal + interruptores auxiliares para compresor de tornillo de 200 amp . compresor va 100 sobre ruedas </t>
  </si>
  <si>
    <t xml:space="preserve">Und </t>
  </si>
  <si>
    <t>Limpieza general al cuarto de compresores</t>
  </si>
  <si>
    <t>COMPRESOR DE PISTON FU -SHENG VA 100 TALLER 24</t>
  </si>
  <si>
    <t>Suministro e instalación de filtro de aire</t>
  </si>
  <si>
    <t xml:space="preserve">Suministro e instalación de correas dentada Ref. BX 69 </t>
  </si>
  <si>
    <t>COMPRESOR DE PISTON VA 100 MONTADO SOBRE RUEDAS</t>
  </si>
  <si>
    <t>Mantenimiento general incluye limpieza y lavada de tanque y Limpieza general del cuarto de compresores y retiro de todos los filtros y aceite usado en sitio de disposición final entregado envasado y etiquetado como aceite mineral utilizado</t>
  </si>
  <si>
    <t>Corrección de fuga de aceite</t>
  </si>
  <si>
    <t xml:space="preserve">Mts </t>
  </si>
  <si>
    <t>Suministro e instalación correas</t>
  </si>
  <si>
    <t>Mantenimiento general de motor 10hp, incluye rodamientos</t>
  </si>
  <si>
    <t>glo</t>
  </si>
  <si>
    <t>COMPRESOR KAESER (AULA MOVIL)</t>
  </si>
  <si>
    <t>Mantenimiento general del equipo incluye limpieza</t>
  </si>
  <si>
    <t>Suministro e instalación de presostato</t>
  </si>
  <si>
    <t xml:space="preserve">COMPRESOR INDURA VENTO 200 </t>
  </si>
  <si>
    <t>Mantenimiento general incluye limpieza</t>
  </si>
  <si>
    <t xml:space="preserve">Suministro e instalación de presostato </t>
  </si>
  <si>
    <t>Fresadora EMCO MILL</t>
  </si>
  <si>
    <t>Suministro de Pulsador industrial de 30mm</t>
  </si>
  <si>
    <t>TORNO EMCO -TMC 20</t>
  </si>
  <si>
    <t>Suministro de Motor paso a paso nema 32</t>
  </si>
  <si>
    <t xml:space="preserve"> PLOTTER Z5200P </t>
  </si>
  <si>
    <t>Suministro de Boquilla de cabezal HP Z5200</t>
  </si>
  <si>
    <t>UND</t>
  </si>
  <si>
    <t xml:space="preserve">Suministro MPG para DDCSV4.1 (hand Wheel (PLCHANDWHEEL) Universal) </t>
  </si>
  <si>
    <t> und</t>
  </si>
  <si>
    <t>Caldera Piro tubular 50BHP</t>
  </si>
  <si>
    <t>Corregir fugas en línea de vapor, Mantenimiento a quemador y tubos de intercambio.</t>
  </si>
  <si>
    <t xml:space="preserve">Bancos hidráulicos </t>
  </si>
  <si>
    <t>Suministro de Manómetro dial de 2 ½ “, tipo de conexión horizontal, conexión de ¼” NPT bronce, caja de acero inoxidable, escala de 0 A 3000 psi</t>
  </si>
  <si>
    <t>Suministro de Manómetro dial de 2 ½ “, tipo de conexión vertical, conexión de ¼” NPT bronce, caja de acero inoxidable, escala de 0 A 3000 psi</t>
  </si>
  <si>
    <t>Suministro de Diafragma para electroválvula Festo referencia 4504</t>
  </si>
  <si>
    <t>Suministro de Cilindro de efecto simple, diámetro del cilindro 1” diámetro de recorrido de 8 a 10 con racor de conexión rápida para manguera de 6mm</t>
  </si>
  <si>
    <t>Suministro de Cilindro de efecto doble, diámetro del cilindro 1” diámetro de recorrido de 8 a 10 con racor de conexión rápida para manguera de 6mm</t>
  </si>
  <si>
    <t>Estibadora</t>
  </si>
  <si>
    <t>Mantenimiento general al sistema hidráulico para estibadora de 2,5 toneladas ref. Litle mule</t>
  </si>
  <si>
    <t>Roto martillo Bosch- ref. bs-gbh4-32 DFR</t>
  </si>
  <si>
    <t>Suministro e instalación de cabezal y porta puntas</t>
  </si>
  <si>
    <t>Mantenimiento general incluye limpieza general del equipos y lubricación</t>
  </si>
  <si>
    <t xml:space="preserve">Suministro e instalación de escobillas </t>
  </si>
  <si>
    <t>par</t>
  </si>
  <si>
    <t>Soldador-sweiss</t>
  </si>
  <si>
    <t>juego</t>
  </si>
  <si>
    <t>Bomba sumergible- EKS-400PW</t>
  </si>
  <si>
    <t xml:space="preserve">Mantenimiento correctivo (No prende), incluye mantenimiento general </t>
  </si>
  <si>
    <t>Global</t>
  </si>
  <si>
    <t>Atornillador inalámbrico-ref DCD-776</t>
  </si>
  <si>
    <t>Suministro y cambio juego de escobillas</t>
  </si>
  <si>
    <t>Par</t>
  </si>
  <si>
    <t>Suministro de cargador ref. DCB 107 (12V/20V MAX)</t>
  </si>
  <si>
    <t xml:space="preserve">Amoladora Angular </t>
  </si>
  <si>
    <t>Suministro de juego escobillas</t>
  </si>
  <si>
    <t xml:space="preserve">Suministro de guarda de protección </t>
  </si>
  <si>
    <t>Mantenimiento general</t>
  </si>
  <si>
    <t>TALADRO -GBS13R</t>
  </si>
  <si>
    <t>Suministro de escobillas REF.BS1139.5</t>
  </si>
  <si>
    <t xml:space="preserve">Par </t>
  </si>
  <si>
    <t>Suministro de sonda de repuesto completa</t>
  </si>
  <si>
    <t>Planta de emergencia 75 kva Marca Stanford REF: M112D150265</t>
  </si>
  <si>
    <t>21.1</t>
  </si>
  <si>
    <t>Cambio de filtros de aceite</t>
  </si>
  <si>
    <t>21.2</t>
  </si>
  <si>
    <t>Cambio de aceite según especificación del fabricante</t>
  </si>
  <si>
    <t xml:space="preserve">Galón </t>
  </si>
  <si>
    <t xml:space="preserve">Limpieza del tanque </t>
  </si>
  <si>
    <t>21.3</t>
  </si>
  <si>
    <t>Revisión de la bomba de agua</t>
  </si>
  <si>
    <t>21.4</t>
  </si>
  <si>
    <t>Suministro y cambio de refrigerante</t>
  </si>
  <si>
    <t>21.5</t>
  </si>
  <si>
    <t>Revisión de mangueras para corregir fugas</t>
  </si>
  <si>
    <t xml:space="preserve">Global </t>
  </si>
  <si>
    <t>21.6</t>
  </si>
  <si>
    <t>Suministro y cambio de batería 1000amp-12v</t>
  </si>
  <si>
    <t>21.7</t>
  </si>
  <si>
    <t>Limpieza de ductos de admisión</t>
  </si>
  <si>
    <t>21.8</t>
  </si>
  <si>
    <t>Cambio de filtros de aire</t>
  </si>
  <si>
    <t>21.9</t>
  </si>
  <si>
    <t>Revisión del termostato</t>
  </si>
  <si>
    <t>21.10</t>
  </si>
  <si>
    <t xml:space="preserve">Mantenimiento al sistema de inyección y bomba de inyección </t>
  </si>
  <si>
    <t>IVA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</si>
  <si>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</si>
  <si>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</si>
  <si>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</si>
  <si>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</si>
  <si>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</si>
  <si>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</si>
  <si>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</si>
  <si>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</si>
  <si>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</si>
  <si>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</si>
  <si>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</si>
  <si>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Ajuste y calibración de presostatos</t>
  </si>
  <si>
    <t>1.12</t>
  </si>
  <si>
    <t>1.13</t>
  </si>
  <si>
    <t> 2</t>
  </si>
  <si>
    <t>2.1</t>
  </si>
  <si>
    <t>2.2</t>
  </si>
  <si>
    <t>2.3</t>
  </si>
  <si>
    <t>2.4</t>
  </si>
  <si>
    <t>3 </t>
  </si>
  <si>
    <t>3.1</t>
  </si>
  <si>
    <t>3.2</t>
  </si>
  <si>
    <t>3.3</t>
  </si>
  <si>
    <t>3.4</t>
  </si>
  <si>
    <t>3.5</t>
  </si>
  <si>
    <t>3.6</t>
  </si>
  <si>
    <r>
      <t> </t>
    </r>
    <r>
      <rPr>
        <b/>
        <sz val="11"/>
        <color rgb="FF000000"/>
        <rFont val="Calibri"/>
        <family val="2"/>
      </rPr>
      <t>4</t>
    </r>
  </si>
  <si>
    <t>4.1</t>
  </si>
  <si>
    <t xml:space="preserve"> 1/4</t>
  </si>
  <si>
    <t>4.2</t>
  </si>
  <si>
    <t>4.3</t>
  </si>
  <si>
    <t>4.4</t>
  </si>
  <si>
    <t>5 </t>
  </si>
  <si>
    <t>5.1</t>
  </si>
  <si>
    <t>5.2</t>
  </si>
  <si>
    <t>5.3</t>
  </si>
  <si>
    <t>5.4</t>
  </si>
  <si>
    <t>6.1</t>
  </si>
  <si>
    <t>7.1</t>
  </si>
  <si>
    <t>8.1</t>
  </si>
  <si>
    <t>9.1</t>
  </si>
  <si>
    <t>VALVULAS MASONEILAN</t>
  </si>
  <si>
    <t>10.1</t>
  </si>
  <si>
    <t xml:space="preserve"> kit de acople para montaje en válvula BUROCCO</t>
  </si>
  <si>
    <t>10.2</t>
  </si>
  <si>
    <r>
      <t xml:space="preserve">Suministro de Display TMT 1412X -DA para trasmisor de temperatura marca </t>
    </r>
    <r>
      <rPr>
        <sz val="11"/>
        <color rgb="FF000000"/>
        <rFont val="Calibri"/>
        <family val="2"/>
      </rPr>
      <t xml:space="preserve"> Endress + Hauser, modelo TMT142 (serial M704620429E)</t>
    </r>
  </si>
  <si>
    <t>11.1</t>
  </si>
  <si>
    <t>12.1</t>
  </si>
  <si>
    <t>12.2</t>
  </si>
  <si>
    <t>12.3</t>
  </si>
  <si>
    <t>12.4</t>
  </si>
  <si>
    <t>12.5</t>
  </si>
  <si>
    <t>13.1</t>
  </si>
  <si>
    <t>14.1</t>
  </si>
  <si>
    <t>14.2</t>
  </si>
  <si>
    <t>14.3</t>
  </si>
  <si>
    <t>15.1</t>
  </si>
  <si>
    <t>Suministro de juego de pinzas de conexión rápida -para soldador  ( 200 amp)</t>
  </si>
  <si>
    <t>16.1</t>
  </si>
  <si>
    <t>17.1</t>
  </si>
  <si>
    <t>17.2</t>
  </si>
  <si>
    <t>17.3</t>
  </si>
  <si>
    <t>18.1</t>
  </si>
  <si>
    <t>18.2</t>
  </si>
  <si>
    <t>18.3</t>
  </si>
  <si>
    <t>19.1</t>
  </si>
  <si>
    <t>Sonda eléctrica Regid -K45</t>
  </si>
  <si>
    <t>20.1</t>
  </si>
  <si>
    <t>21.11</t>
  </si>
  <si>
    <t>VALOR UNITARIO</t>
  </si>
  <si>
    <t>VALOR TOTAL</t>
  </si>
  <si>
    <t>HNOVA INGENIERIA SAS</t>
  </si>
  <si>
    <t>LABEL INGENIERIA SAS</t>
  </si>
  <si>
    <t>MVS INGENIERIA SAS</t>
  </si>
  <si>
    <t>SERVICIO NACIONAL DE APRENDIZAJE - SENA</t>
  </si>
  <si>
    <t>Regional Valle</t>
  </si>
  <si>
    <t>Centro de Electricidad y Automatización Industrial</t>
  </si>
  <si>
    <t>ESTUDIO DE MERCADO</t>
  </si>
  <si>
    <t>PRESUPUESTO ASIGNADO: $78,000,000</t>
  </si>
  <si>
    <t>OBJETO:Realizar mantenimiento preventivo y correctivo de los equipos de formación del Centro de Electricidad y Automatización Industrial CEAI-Regional Valle”</t>
  </si>
  <si>
    <t>SUBTOTAL</t>
  </si>
  <si>
    <t>TOTAL</t>
  </si>
  <si>
    <t>VSUBTOTAL</t>
  </si>
  <si>
    <t>PROMEDIO</t>
  </si>
  <si>
    <t>VALOR UNITARIO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</si>
</sst>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  <numFmt numFmtId="165" formatCode="_-&quot;$&quot;\ * #,##0_-;\-&quot;$&quot;\ * #,##0_-;_-&quot;$&quot;\ * &quot;-&quot;??_-;_-@_-"/>
  </numFmts>
  <fonts count="11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theme="1"/>
      <name val="Arial"/>
      <family val="2"/>
    </font>
    <font>
      <b/>
      <sz val="1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7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44" fontId="4" fillId="0" borderId="0" applyFont="0" applyFill="0" applyBorder="0" applyAlignment="0" applyProtection="0"/>
  </cellStyleXfs>
  <cellXfs count="132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7" fillId="8" borderId="6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vertical="center" wrapText="1"/>
    </xf>
    <xf numFmtId="0" fontId="7" fillId="8" borderId="5" xfId="0" applyFont="1" applyFill="1" applyBorder="1" applyAlignment="1">
      <alignment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8" fillId="6" borderId="5" xfId="0" applyFont="1" applyFill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6" borderId="5" xfId="0" applyFont="1" applyFill="1" applyBorder="1" applyAlignment="1">
      <alignment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7" fillId="8" borderId="5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 wrapText="1"/>
    </xf>
    <xf numFmtId="0" fontId="7" fillId="8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justify" vertical="center"/>
    </xf>
    <xf numFmtId="0" fontId="6" fillId="8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8" borderId="7" xfId="0" applyFont="1" applyFill="1" applyBorder="1" applyAlignment="1">
      <alignment vertical="center" wrapText="1"/>
    </xf>
    <xf numFmtId="0" fontId="8" fillId="6" borderId="7" xfId="0" applyFont="1" applyFill="1" applyBorder="1" applyAlignment="1">
      <alignment horizontal="center" vertical="center"/>
    </xf>
    <xf numFmtId="0" fontId="8" fillId="8" borderId="7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8" borderId="7" xfId="0" applyFont="1" applyFill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0" fontId="8" fillId="8" borderId="10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 wrapText="1"/>
    </xf>
    <xf numFmtId="0" fontId="7" fillId="8" borderId="3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 wrapText="1"/>
    </xf>
    <xf numFmtId="0" fontId="8" fillId="8" borderId="8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44" fontId="0" fillId="0" borderId="13" xfId="26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44" fontId="2" fillId="9" borderId="1" xfId="26" applyFont="1" applyFill="1" applyBorder="1" applyAlignment="1" applyProtection="1">
      <alignment horizontal="center" vertical="center"/>
    </xf>
    <xf numFmtId="44" fontId="2" fillId="11" borderId="1" xfId="26" applyFont="1" applyFill="1" applyBorder="1" applyAlignment="1" applyProtection="1">
      <alignment horizontal="center" vertical="center" wrapText="1"/>
    </xf>
    <xf numFmtId="44" fontId="2" fillId="10" borderId="12" xfId="26" applyFont="1" applyFill="1" applyBorder="1" applyAlignment="1" applyProtection="1">
      <alignment horizontal="center" vertical="center" wrapText="1"/>
    </xf>
    <xf numFmtId="0" fontId="7" fillId="8" borderId="1" xfId="0" applyFont="1" applyFill="1" applyBorder="1" applyAlignment="1">
      <alignment vertical="center" wrapText="1"/>
    </xf>
    <xf numFmtId="0" fontId="7" fillId="8" borderId="1" xfId="0" applyFont="1" applyFill="1" applyBorder="1" applyAlignment="1">
      <alignment horizontal="center" vertical="center" wrapText="1"/>
    </xf>
    <xf numFmtId="44" fontId="0" fillId="0" borderId="11" xfId="26" applyFont="1" applyBorder="1"/>
    <xf numFmtId="44" fontId="0" fillId="0" borderId="15" xfId="26" applyFont="1" applyBorder="1"/>
    <xf numFmtId="44" fontId="0" fillId="0" borderId="9" xfId="26" applyFont="1" applyBorder="1"/>
    <xf numFmtId="0" fontId="8" fillId="7" borderId="7" xfId="0" applyFont="1" applyFill="1" applyBorder="1" applyAlignment="1">
      <alignment horizontal="center" vertical="center"/>
    </xf>
    <xf numFmtId="44" fontId="8" fillId="7" borderId="1" xfId="0" applyNumberFormat="1" applyFont="1" applyFill="1" applyBorder="1" applyAlignment="1">
      <alignment horizontal="center" vertical="center"/>
    </xf>
    <xf numFmtId="44" fontId="0" fillId="0" borderId="2" xfId="26" applyFont="1" applyBorder="1" applyAlignment="1">
      <alignment horizontal="center"/>
    </xf>
    <xf numFmtId="44" fontId="0" fillId="0" borderId="1" xfId="0" applyNumberFormat="1" applyBorder="1"/>
    <xf numFmtId="0" fontId="8" fillId="0" borderId="17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4" fontId="0" fillId="0" borderId="14" xfId="0" applyNumberFormat="1" applyBorder="1"/>
    <xf numFmtId="44" fontId="8" fillId="7" borderId="7" xfId="0" applyNumberFormat="1" applyFont="1" applyFill="1" applyBorder="1" applyAlignment="1">
      <alignment horizontal="center" vertical="center"/>
    </xf>
    <xf numFmtId="44" fontId="0" fillId="7" borderId="1" xfId="0" applyNumberFormat="1" applyFill="1" applyBorder="1"/>
    <xf numFmtId="44" fontId="9" fillId="0" borderId="1" xfId="26" applyFont="1" applyBorder="1" applyAlignment="1">
      <alignment horizontal="center" wrapText="1"/>
    </xf>
    <xf numFmtId="0" fontId="9" fillId="10" borderId="1" xfId="0" applyFont="1" applyFill="1" applyBorder="1" applyAlignment="1">
      <alignment horizontal="center" vertical="center"/>
    </xf>
    <xf numFmtId="44" fontId="9" fillId="0" borderId="1" xfId="26" applyFont="1" applyBorder="1" applyAlignment="1" applyProtection="1">
      <protection locked="0"/>
    </xf>
    <xf numFmtId="44" fontId="9" fillId="0" borderId="1" xfId="26" applyFont="1" applyBorder="1" applyAlignment="1" applyProtection="1">
      <alignment horizontal="center"/>
      <protection locked="0"/>
    </xf>
    <xf numFmtId="44" fontId="9" fillId="0" borderId="8" xfId="26" applyFont="1" applyBorder="1" applyAlignment="1" applyProtection="1">
      <alignment horizontal="right"/>
      <protection locked="0"/>
    </xf>
    <xf numFmtId="44" fontId="9" fillId="0" borderId="1" xfId="26" applyFont="1" applyBorder="1" applyAlignment="1" applyProtection="1">
      <alignment horizontal="right"/>
      <protection locked="0"/>
    </xf>
    <xf numFmtId="44" fontId="9" fillId="0" borderId="1" xfId="26" applyFont="1" applyBorder="1" applyAlignment="1">
      <alignment horizontal="right" wrapText="1"/>
    </xf>
    <xf numFmtId="44" fontId="9" fillId="0" borderId="1" xfId="26" applyFont="1" applyBorder="1" applyAlignment="1">
      <alignment horizontal="right"/>
    </xf>
    <xf numFmtId="0" fontId="9" fillId="0" borderId="1" xfId="0" applyFont="1" applyBorder="1" applyAlignment="1">
      <alignment horizontal="right" wrapText="1"/>
    </xf>
    <xf numFmtId="0" fontId="9" fillId="0" borderId="1" xfId="0" applyFont="1" applyBorder="1" applyAlignment="1">
      <alignment horizontal="right"/>
    </xf>
    <xf numFmtId="44" fontId="9" fillId="0" borderId="1" xfId="26" applyFont="1" applyBorder="1" applyProtection="1">
      <protection locked="0"/>
    </xf>
    <xf numFmtId="44" fontId="9" fillId="0" borderId="1" xfId="26" applyFont="1" applyBorder="1"/>
    <xf numFmtId="0" fontId="9" fillId="12" borderId="1" xfId="0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horizontal="center" vertical="center" wrapText="1"/>
    </xf>
    <xf numFmtId="44" fontId="0" fillId="0" borderId="15" xfId="0" applyNumberFormat="1" applyBorder="1"/>
    <xf numFmtId="44" fontId="9" fillId="0" borderId="15" xfId="0" applyNumberFormat="1" applyFont="1" applyBorder="1" applyAlignment="1">
      <alignment horizontal="center"/>
    </xf>
    <xf numFmtId="44" fontId="9" fillId="0" borderId="15" xfId="0" applyNumberFormat="1" applyFont="1" applyBorder="1"/>
    <xf numFmtId="0" fontId="7" fillId="7" borderId="1" xfId="0" applyFont="1" applyFill="1" applyBorder="1" applyAlignment="1">
      <alignment horizontal="center" vertical="center" wrapText="1"/>
    </xf>
    <xf numFmtId="0" fontId="7" fillId="7" borderId="15" xfId="0" applyFont="1" applyFill="1" applyBorder="1" applyAlignment="1">
      <alignment horizontal="center" vertical="center" wrapText="1"/>
    </xf>
    <xf numFmtId="165" fontId="0" fillId="0" borderId="11" xfId="26" applyNumberFormat="1" applyFont="1" applyBorder="1"/>
    <xf numFmtId="165" fontId="8" fillId="8" borderId="7" xfId="0" applyNumberFormat="1" applyFont="1" applyFill="1" applyBorder="1" applyAlignment="1">
      <alignment horizontal="center" vertical="center"/>
    </xf>
    <xf numFmtId="165" fontId="0" fillId="0" borderId="15" xfId="26" applyNumberFormat="1" applyFont="1" applyBorder="1"/>
    <xf numFmtId="165" fontId="0" fillId="0" borderId="9" xfId="26" applyNumberFormat="1" applyFont="1" applyBorder="1"/>
    <xf numFmtId="165" fontId="0" fillId="0" borderId="2" xfId="26" applyNumberFormat="1" applyFont="1" applyBorder="1" applyAlignment="1">
      <alignment horizontal="center"/>
    </xf>
    <xf numFmtId="165" fontId="8" fillId="8" borderId="10" xfId="0" applyNumberFormat="1" applyFont="1" applyFill="1" applyBorder="1" applyAlignment="1">
      <alignment horizontal="center" vertical="center"/>
    </xf>
    <xf numFmtId="165" fontId="8" fillId="7" borderId="1" xfId="0" applyNumberFormat="1" applyFont="1" applyFill="1" applyBorder="1" applyAlignment="1">
      <alignment horizontal="center" vertical="center"/>
    </xf>
    <xf numFmtId="165" fontId="0" fillId="0" borderId="13" xfId="26" applyNumberFormat="1" applyFont="1" applyBorder="1" applyAlignment="1">
      <alignment horizontal="center"/>
    </xf>
    <xf numFmtId="165" fontId="0" fillId="12" borderId="15" xfId="26" applyNumberFormat="1" applyFont="1" applyFill="1" applyBorder="1"/>
    <xf numFmtId="44" fontId="9" fillId="12" borderId="15" xfId="0" applyNumberFormat="1" applyFont="1" applyFill="1" applyBorder="1"/>
    <xf numFmtId="44" fontId="9" fillId="12" borderId="1" xfId="26" applyFont="1" applyFill="1" applyBorder="1"/>
    <xf numFmtId="165" fontId="0" fillId="0" borderId="1" xfId="0" applyNumberFormat="1" applyBorder="1"/>
    <xf numFmtId="44" fontId="9" fillId="12" borderId="1" xfId="26" applyFont="1" applyFill="1" applyBorder="1" applyAlignment="1" applyProtection="1">
      <alignment horizontal="center"/>
      <protection locked="0"/>
    </xf>
    <xf numFmtId="44" fontId="0" fillId="12" borderId="1" xfId="0" applyNumberFormat="1" applyFill="1" applyBorder="1"/>
    <xf numFmtId="0" fontId="0" fillId="0" borderId="9" xfId="0" applyBorder="1"/>
    <xf numFmtId="0" fontId="0" fillId="0" borderId="10" xfId="0" applyBorder="1"/>
    <xf numFmtId="0" fontId="0" fillId="0" borderId="18" xfId="0" applyBorder="1"/>
    <xf numFmtId="0" fontId="0" fillId="0" borderId="14" xfId="0" applyBorder="1"/>
    <xf numFmtId="0" fontId="5" fillId="0" borderId="0" xfId="0" applyFont="1"/>
    <xf numFmtId="0" fontId="0" fillId="0" borderId="19" xfId="0" applyBorder="1"/>
    <xf numFmtId="0" fontId="6" fillId="0" borderId="0" xfId="0" applyFont="1"/>
    <xf numFmtId="0" fontId="10" fillId="0" borderId="0" xfId="0" applyFont="1"/>
    <xf numFmtId="0" fontId="6" fillId="0" borderId="0" xfId="0" applyFont="1" applyAlignment="1">
      <alignment vertical="center" wrapText="1"/>
    </xf>
    <xf numFmtId="165" fontId="0" fillId="12" borderId="1" xfId="0" applyNumberFormat="1" applyFill="1" applyBorder="1"/>
    <xf numFmtId="0" fontId="8" fillId="12" borderId="1" xfId="0" applyFont="1" applyFill="1" applyBorder="1" applyAlignment="1">
      <alignment horizontal="center" vertical="center"/>
    </xf>
    <xf numFmtId="0" fontId="8" fillId="12" borderId="7" xfId="0" applyFont="1" applyFill="1" applyBorder="1" applyAlignment="1">
      <alignment horizontal="center" vertical="center"/>
    </xf>
    <xf numFmtId="0" fontId="5" fillId="12" borderId="7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9" fillId="10" borderId="1" xfId="0" applyFont="1" applyFill="1" applyBorder="1" applyAlignment="1">
      <alignment horizontal="center"/>
    </xf>
    <xf numFmtId="0" fontId="9" fillId="12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 wrapText="1"/>
    </xf>
    <xf numFmtId="0" fontId="7" fillId="8" borderId="15" xfId="0" applyFont="1" applyFill="1" applyBorder="1" applyAlignment="1">
      <alignment horizontal="center" vertical="center" wrapText="1"/>
    </xf>
    <xf numFmtId="0" fontId="7" fillId="13" borderId="1" xfId="0" applyFont="1" applyFill="1" applyBorder="1" applyAlignment="1">
      <alignment horizontal="center" vertical="center" wrapText="1"/>
    </xf>
    <xf numFmtId="0" fontId="7" fillId="13" borderId="15" xfId="0" applyFont="1" applyFill="1" applyBorder="1" applyAlignment="1">
      <alignment horizontal="center" vertical="center" wrapText="1"/>
    </xf>
    <xf numFmtId="0" fontId="2" fillId="3" borderId="1" xfId="7" applyBorder="1" applyProtection="1">
      <alignment horizontal="center" vertical="center"/>
    </xf>
    <xf numFmtId="44" fontId="9" fillId="9" borderId="15" xfId="26" applyFont="1" applyFill="1" applyBorder="1" applyAlignment="1" applyProtection="1">
      <alignment horizontal="center"/>
      <protection locked="0"/>
    </xf>
    <xf numFmtId="44" fontId="9" fillId="9" borderId="16" xfId="26" applyFont="1" applyFill="1" applyBorder="1" applyAlignment="1" applyProtection="1">
      <alignment horizontal="center"/>
      <protection locked="0"/>
    </xf>
    <xf numFmtId="44" fontId="9" fillId="11" borderId="1" xfId="26" applyFont="1" applyFill="1" applyBorder="1" applyAlignment="1" applyProtection="1">
      <alignment horizontal="center"/>
      <protection locked="0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/>
    </xf>
  </cellXfs>
  <cellStyles count="27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Moneda" xfId="26" builtinId="4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1</xdr:row>
      <xdr:rowOff>0</xdr:rowOff>
    </xdr:from>
    <xdr:to>
      <xdr:col>7</xdr:col>
      <xdr:colOff>566636</xdr:colOff>
      <xdr:row>6</xdr:row>
      <xdr:rowOff>71439</xdr:rowOff>
    </xdr:to>
    <xdr:pic>
      <xdr:nvPicPr>
        <xdr:cNvPr id="2" name="2 Imagen" descr="logo_membrete">
          <a:extLst>
            <a:ext uri="{FF2B5EF4-FFF2-40B4-BE49-F238E27FC236}">
              <a16:creationId xmlns:a16="http://schemas.microsoft.com/office/drawing/2014/main" id="{BFCDFD18-2171-43A2-B57E-06C9B058C8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161925"/>
          <a:ext cx="0" cy="8810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1</xdr:row>
      <xdr:rowOff>0</xdr:rowOff>
    </xdr:from>
    <xdr:to>
      <xdr:col>7</xdr:col>
      <xdr:colOff>566636</xdr:colOff>
      <xdr:row>6</xdr:row>
      <xdr:rowOff>71439</xdr:rowOff>
    </xdr:to>
    <xdr:pic>
      <xdr:nvPicPr>
        <xdr:cNvPr id="2" name="2 Imagen" descr="logo_membrete">
          <a:extLst>
            <a:ext uri="{FF2B5EF4-FFF2-40B4-BE49-F238E27FC236}">
              <a16:creationId xmlns:a16="http://schemas.microsoft.com/office/drawing/2014/main" id="{DC5CEF55-93AA-4A0C-A508-AA14A54EC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6400" y="161925"/>
          <a:ext cx="1109561" cy="8810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1</xdr:row>
      <xdr:rowOff>0</xdr:rowOff>
    </xdr:from>
    <xdr:to>
      <xdr:col>7</xdr:col>
      <xdr:colOff>566636</xdr:colOff>
      <xdr:row>6</xdr:row>
      <xdr:rowOff>71439</xdr:rowOff>
    </xdr:to>
    <xdr:pic>
      <xdr:nvPicPr>
        <xdr:cNvPr id="2" name="2 Imagen" descr="logo_membrete">
          <a:extLst>
            <a:ext uri="{FF2B5EF4-FFF2-40B4-BE49-F238E27FC236}">
              <a16:creationId xmlns:a16="http://schemas.microsoft.com/office/drawing/2014/main" id="{495C9CCF-F00E-4929-BE25-91902D48FE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10800" y="161925"/>
          <a:ext cx="1109561" cy="8810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1</xdr:row>
      <xdr:rowOff>0</xdr:rowOff>
    </xdr:from>
    <xdr:to>
      <xdr:col>7</xdr:col>
      <xdr:colOff>566636</xdr:colOff>
      <xdr:row>6</xdr:row>
      <xdr:rowOff>71439</xdr:rowOff>
    </xdr:to>
    <xdr:pic>
      <xdr:nvPicPr>
        <xdr:cNvPr id="2" name="2 Imagen" descr="logo_membrete">
          <a:extLst>
            <a:ext uri="{FF2B5EF4-FFF2-40B4-BE49-F238E27FC236}">
              <a16:creationId xmlns:a16="http://schemas.microsoft.com/office/drawing/2014/main" id="{AADE63E3-CB26-43A2-85AF-F28D458221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6400" y="161925"/>
          <a:ext cx="1109561" cy="8810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E05A8-C8A7-4FA3-B6A6-026349AB94E2}">
  <dimension ref="A6:N107"/>
  <sheetViews>
    <sheetView tabSelected="1" topLeftCell="A82" workbookViewId="0">
      <selection activeCell="P89" sqref="P89"/>
    </sheetView>
  </sheetViews>
  <sheetFormatPr baseColWidth="10" defaultRowHeight="12.75" x14ac:dyDescent="0.2"/>
  <cols>
    <col min="1" max="1" width="6.85546875" customWidth="1"/>
    <col min="2" max="2" width="56" customWidth="1"/>
    <col min="3" max="3" width="8.42578125" bestFit="1" customWidth="1"/>
    <col min="4" max="4" width="10.5703125" bestFit="1" customWidth="1"/>
    <col min="5" max="6" width="20.85546875" hidden="1" customWidth="1"/>
    <col min="7" max="7" width="19.42578125" hidden="1" customWidth="1"/>
    <col min="8" max="8" width="18.42578125" hidden="1" customWidth="1"/>
    <col min="9" max="9" width="15.5703125" hidden="1" customWidth="1"/>
    <col min="10" max="10" width="20.7109375" hidden="1" customWidth="1"/>
    <col min="11" max="11" width="13.5703125" customWidth="1"/>
    <col min="12" max="12" width="13.7109375" customWidth="1"/>
    <col min="13" max="13" width="0.42578125" customWidth="1"/>
    <col min="14" max="14" width="11.42578125" hidden="1" customWidth="1"/>
  </cols>
  <sheetData>
    <row r="6" spans="1:14" x14ac:dyDescent="0.2">
      <c r="A6" s="100"/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2"/>
    </row>
    <row r="7" spans="1:14" ht="12.75" customHeight="1" x14ac:dyDescent="0.25">
      <c r="A7" s="103"/>
      <c r="C7" s="104" t="s">
        <v>179</v>
      </c>
      <c r="D7" s="104"/>
      <c r="E7" s="104"/>
      <c r="F7" s="104"/>
      <c r="G7" s="104"/>
      <c r="H7" s="104"/>
      <c r="I7" s="104"/>
      <c r="J7" s="104"/>
      <c r="L7" s="105"/>
    </row>
    <row r="8" spans="1:14" ht="12.75" customHeight="1" x14ac:dyDescent="0.25">
      <c r="A8" s="103"/>
      <c r="C8" s="106" t="s">
        <v>180</v>
      </c>
      <c r="D8" s="106"/>
      <c r="E8" s="106"/>
      <c r="F8" s="106"/>
      <c r="G8" s="106"/>
      <c r="H8" s="106"/>
      <c r="I8" s="106"/>
      <c r="J8" s="106"/>
      <c r="L8" s="105"/>
    </row>
    <row r="9" spans="1:14" ht="12.75" customHeight="1" x14ac:dyDescent="0.25">
      <c r="A9" s="103"/>
      <c r="C9" s="107" t="s">
        <v>181</v>
      </c>
      <c r="D9" s="107"/>
      <c r="E9" s="107"/>
      <c r="F9" s="107"/>
      <c r="G9" s="107"/>
      <c r="H9" s="107"/>
      <c r="I9" s="107"/>
      <c r="J9" s="107"/>
      <c r="L9" s="105"/>
    </row>
    <row r="10" spans="1:14" ht="12.75" customHeight="1" x14ac:dyDescent="0.25">
      <c r="A10" s="103"/>
      <c r="C10" s="107" t="s">
        <v>182</v>
      </c>
      <c r="D10" s="107"/>
      <c r="E10" s="107"/>
      <c r="F10" s="107"/>
      <c r="G10" s="107"/>
      <c r="H10" s="107"/>
      <c r="I10" s="107"/>
      <c r="J10" s="107"/>
      <c r="L10" s="105"/>
    </row>
    <row r="11" spans="1:14" ht="12.75" customHeight="1" x14ac:dyDescent="0.25">
      <c r="A11" s="103"/>
      <c r="C11" s="107" t="s">
        <v>183</v>
      </c>
      <c r="D11" s="107"/>
      <c r="E11" s="107"/>
      <c r="F11" s="107"/>
      <c r="G11" s="107"/>
      <c r="H11" s="107"/>
      <c r="I11" s="107"/>
      <c r="J11" s="107"/>
      <c r="L11" s="105"/>
    </row>
    <row r="12" spans="1:14" ht="12.75" customHeight="1" x14ac:dyDescent="0.2">
      <c r="A12" s="103"/>
      <c r="C12" s="108" t="s">
        <v>184</v>
      </c>
      <c r="D12" s="108"/>
      <c r="E12" s="108"/>
      <c r="F12" s="108"/>
      <c r="G12" s="108"/>
      <c r="H12" s="108"/>
      <c r="I12" s="108"/>
      <c r="J12" s="108"/>
      <c r="L12" s="105"/>
    </row>
    <row r="13" spans="1:14" ht="12.75" customHeight="1" x14ac:dyDescent="0.2">
      <c r="A13" s="103"/>
      <c r="L13" s="105"/>
    </row>
    <row r="14" spans="1:14" x14ac:dyDescent="0.2">
      <c r="A14" s="124" t="s">
        <v>0</v>
      </c>
      <c r="B14" s="124" t="s">
        <v>1</v>
      </c>
      <c r="C14" s="124" t="s">
        <v>3</v>
      </c>
      <c r="D14" s="124" t="s">
        <v>2</v>
      </c>
      <c r="E14" s="125" t="s">
        <v>176</v>
      </c>
      <c r="F14" s="126"/>
      <c r="G14" s="127" t="s">
        <v>177</v>
      </c>
      <c r="H14" s="127"/>
      <c r="I14" s="118" t="s">
        <v>178</v>
      </c>
      <c r="J14" s="118"/>
      <c r="K14" s="119" t="s">
        <v>188</v>
      </c>
      <c r="L14" s="119"/>
    </row>
    <row r="15" spans="1:14" ht="38.25" x14ac:dyDescent="0.2">
      <c r="A15" s="124"/>
      <c r="B15" s="124"/>
      <c r="C15" s="124"/>
      <c r="D15" s="124"/>
      <c r="E15" s="49" t="s">
        <v>174</v>
      </c>
      <c r="F15" s="49" t="s">
        <v>175</v>
      </c>
      <c r="G15" s="50" t="s">
        <v>174</v>
      </c>
      <c r="H15" s="50" t="s">
        <v>175</v>
      </c>
      <c r="I15" s="51" t="s">
        <v>174</v>
      </c>
      <c r="J15" s="68" t="s">
        <v>175</v>
      </c>
      <c r="K15" s="80" t="s">
        <v>189</v>
      </c>
      <c r="L15" s="79" t="s">
        <v>186</v>
      </c>
    </row>
    <row r="16" spans="1:14" ht="15.75" thickBot="1" x14ac:dyDescent="0.25">
      <c r="A16" s="4">
        <v>1</v>
      </c>
      <c r="B16" s="4" t="s">
        <v>4</v>
      </c>
      <c r="C16" s="5"/>
      <c r="D16" s="26"/>
      <c r="E16" s="52"/>
      <c r="F16" s="52"/>
      <c r="G16" s="120"/>
      <c r="H16" s="120"/>
      <c r="I16" s="120"/>
      <c r="J16" s="121"/>
      <c r="K16" s="122"/>
      <c r="L16" s="122"/>
      <c r="M16" s="122"/>
      <c r="N16" s="123"/>
    </row>
    <row r="17" spans="1:12" ht="15.75" thickBot="1" x14ac:dyDescent="0.25">
      <c r="A17" s="7" t="s">
        <v>105</v>
      </c>
      <c r="B17" s="8" t="s">
        <v>5</v>
      </c>
      <c r="C17" s="9" t="s">
        <v>6</v>
      </c>
      <c r="D17" s="27">
        <v>5</v>
      </c>
      <c r="E17" s="86">
        <v>583333</v>
      </c>
      <c r="F17" s="54">
        <f>E17*D17</f>
        <v>2916665</v>
      </c>
      <c r="G17" s="60">
        <v>606900</v>
      </c>
      <c r="H17" s="60">
        <f>G17*D17</f>
        <v>3034500</v>
      </c>
      <c r="I17" s="60">
        <v>595000</v>
      </c>
      <c r="J17" s="81">
        <f>I17*D17</f>
        <v>2975000</v>
      </c>
      <c r="K17" s="97">
        <f>ROUND(AVERAGE(E17,G17,I17),0)</f>
        <v>595078</v>
      </c>
      <c r="L17" s="97">
        <f>ROUND(AVERAGE(K17*D17),0)</f>
        <v>2975390</v>
      </c>
    </row>
    <row r="18" spans="1:12" ht="15.75" thickBot="1" x14ac:dyDescent="0.25">
      <c r="A18" s="7" t="s">
        <v>106</v>
      </c>
      <c r="B18" s="8" t="s">
        <v>7</v>
      </c>
      <c r="C18" s="9" t="s">
        <v>8</v>
      </c>
      <c r="D18" s="27">
        <v>1</v>
      </c>
      <c r="E18" s="88">
        <v>633333</v>
      </c>
      <c r="F18" s="54">
        <f t="shared" ref="F18:F29" si="0">E18*D18</f>
        <v>633333</v>
      </c>
      <c r="G18" s="60">
        <v>658920</v>
      </c>
      <c r="H18" s="60">
        <f t="shared" ref="H18:H80" si="1">G18*D18</f>
        <v>658920</v>
      </c>
      <c r="I18" s="60">
        <v>646000</v>
      </c>
      <c r="J18" s="81">
        <f t="shared" ref="J18:J80" si="2">I18*D18</f>
        <v>646000</v>
      </c>
      <c r="K18" s="97">
        <f t="shared" ref="K18:K80" si="3">ROUND(AVERAGE(E18,G18,I18),0)</f>
        <v>646084</v>
      </c>
      <c r="L18" s="97">
        <f t="shared" ref="L18:L80" si="4">ROUND(AVERAGE(K18*D18),0)</f>
        <v>646084</v>
      </c>
    </row>
    <row r="19" spans="1:12" ht="15.75" thickBot="1" x14ac:dyDescent="0.25">
      <c r="A19" s="7" t="s">
        <v>107</v>
      </c>
      <c r="B19" s="10" t="s">
        <v>9</v>
      </c>
      <c r="C19" s="9" t="s">
        <v>8</v>
      </c>
      <c r="D19" s="27">
        <v>1</v>
      </c>
      <c r="E19" s="88">
        <v>700000</v>
      </c>
      <c r="F19" s="54">
        <f t="shared" si="0"/>
        <v>700000</v>
      </c>
      <c r="G19" s="60">
        <v>728280</v>
      </c>
      <c r="H19" s="60">
        <f t="shared" si="1"/>
        <v>728280</v>
      </c>
      <c r="I19" s="60">
        <v>714000</v>
      </c>
      <c r="J19" s="81">
        <f t="shared" si="2"/>
        <v>714000</v>
      </c>
      <c r="K19" s="97">
        <f t="shared" si="3"/>
        <v>714093</v>
      </c>
      <c r="L19" s="97">
        <f t="shared" si="4"/>
        <v>714093</v>
      </c>
    </row>
    <row r="20" spans="1:12" ht="15.75" thickBot="1" x14ac:dyDescent="0.25">
      <c r="A20" s="7" t="s">
        <v>108</v>
      </c>
      <c r="B20" s="8" t="s">
        <v>10</v>
      </c>
      <c r="C20" s="9" t="s">
        <v>8</v>
      </c>
      <c r="D20" s="27">
        <v>1</v>
      </c>
      <c r="E20" s="88">
        <v>466667</v>
      </c>
      <c r="F20" s="54">
        <f t="shared" si="0"/>
        <v>466667</v>
      </c>
      <c r="G20" s="60">
        <v>485520</v>
      </c>
      <c r="H20" s="60">
        <f t="shared" si="1"/>
        <v>485520</v>
      </c>
      <c r="I20" s="60">
        <v>476000</v>
      </c>
      <c r="J20" s="81">
        <f t="shared" si="2"/>
        <v>476000</v>
      </c>
      <c r="K20" s="97">
        <f t="shared" si="3"/>
        <v>476062</v>
      </c>
      <c r="L20" s="97">
        <f t="shared" si="4"/>
        <v>476062</v>
      </c>
    </row>
    <row r="21" spans="1:12" ht="30.75" thickBot="1" x14ac:dyDescent="0.25">
      <c r="A21" s="7" t="s">
        <v>109</v>
      </c>
      <c r="B21" s="8" t="s">
        <v>11</v>
      </c>
      <c r="C21" s="9" t="s">
        <v>12</v>
      </c>
      <c r="D21" s="27">
        <v>1</v>
      </c>
      <c r="E21" s="88">
        <v>750000</v>
      </c>
      <c r="F21" s="54">
        <f t="shared" si="0"/>
        <v>750000</v>
      </c>
      <c r="G21" s="60">
        <v>780300</v>
      </c>
      <c r="H21" s="60">
        <f t="shared" si="1"/>
        <v>780300</v>
      </c>
      <c r="I21" s="60">
        <v>765000</v>
      </c>
      <c r="J21" s="81">
        <f t="shared" si="2"/>
        <v>765000</v>
      </c>
      <c r="K21" s="97">
        <f t="shared" si="3"/>
        <v>765100</v>
      </c>
      <c r="L21" s="97">
        <f t="shared" si="4"/>
        <v>765100</v>
      </c>
    </row>
    <row r="22" spans="1:12" ht="15.75" thickBot="1" x14ac:dyDescent="0.25">
      <c r="A22" s="7" t="s">
        <v>110</v>
      </c>
      <c r="B22" s="8" t="s">
        <v>13</v>
      </c>
      <c r="C22" s="9" t="s">
        <v>14</v>
      </c>
      <c r="D22" s="27">
        <v>1</v>
      </c>
      <c r="E22" s="88">
        <v>2083333</v>
      </c>
      <c r="F22" s="54">
        <f t="shared" si="0"/>
        <v>2083333</v>
      </c>
      <c r="G22" s="60">
        <v>2167500</v>
      </c>
      <c r="H22" s="60">
        <f t="shared" si="1"/>
        <v>2167500</v>
      </c>
      <c r="I22" s="60">
        <v>2125000</v>
      </c>
      <c r="J22" s="81">
        <f t="shared" si="2"/>
        <v>2125000</v>
      </c>
      <c r="K22" s="97">
        <f t="shared" si="3"/>
        <v>2125278</v>
      </c>
      <c r="L22" s="97">
        <f t="shared" si="4"/>
        <v>2125278</v>
      </c>
    </row>
    <row r="23" spans="1:12" ht="15.75" thickBot="1" x14ac:dyDescent="0.25">
      <c r="A23" s="7" t="s">
        <v>111</v>
      </c>
      <c r="B23" s="8" t="s">
        <v>15</v>
      </c>
      <c r="C23" s="9" t="s">
        <v>14</v>
      </c>
      <c r="D23" s="27">
        <v>2</v>
      </c>
      <c r="E23" s="88">
        <v>1083333</v>
      </c>
      <c r="F23" s="54">
        <f t="shared" si="0"/>
        <v>2166666</v>
      </c>
      <c r="G23" s="60">
        <v>1127100</v>
      </c>
      <c r="H23" s="60">
        <f t="shared" si="1"/>
        <v>2254200</v>
      </c>
      <c r="I23" s="60">
        <v>1105000</v>
      </c>
      <c r="J23" s="81">
        <f t="shared" si="2"/>
        <v>2210000</v>
      </c>
      <c r="K23" s="97">
        <f t="shared" si="3"/>
        <v>1105144</v>
      </c>
      <c r="L23" s="97">
        <f t="shared" si="4"/>
        <v>2210288</v>
      </c>
    </row>
    <row r="24" spans="1:12" ht="15.75" thickBot="1" x14ac:dyDescent="0.25">
      <c r="A24" s="7" t="s">
        <v>112</v>
      </c>
      <c r="B24" s="8" t="s">
        <v>16</v>
      </c>
      <c r="C24" s="9" t="s">
        <v>14</v>
      </c>
      <c r="D24" s="27">
        <v>2</v>
      </c>
      <c r="E24" s="88">
        <v>1250000</v>
      </c>
      <c r="F24" s="54">
        <f t="shared" si="0"/>
        <v>2500000</v>
      </c>
      <c r="G24" s="60">
        <v>1300500</v>
      </c>
      <c r="H24" s="60">
        <f t="shared" si="1"/>
        <v>2601000</v>
      </c>
      <c r="I24" s="60">
        <v>1275000</v>
      </c>
      <c r="J24" s="81">
        <f t="shared" si="2"/>
        <v>2550000</v>
      </c>
      <c r="K24" s="97">
        <f t="shared" si="3"/>
        <v>1275167</v>
      </c>
      <c r="L24" s="97">
        <f t="shared" si="4"/>
        <v>2550334</v>
      </c>
    </row>
    <row r="25" spans="1:12" ht="30.75" customHeight="1" thickBot="1" x14ac:dyDescent="0.25">
      <c r="A25" s="7" t="s">
        <v>113</v>
      </c>
      <c r="B25" s="8" t="s">
        <v>17</v>
      </c>
      <c r="C25" s="9" t="s">
        <v>18</v>
      </c>
      <c r="D25" s="27">
        <v>1</v>
      </c>
      <c r="E25" s="88">
        <v>416667</v>
      </c>
      <c r="F25" s="54">
        <f t="shared" si="0"/>
        <v>416667</v>
      </c>
      <c r="G25" s="60">
        <v>433500</v>
      </c>
      <c r="H25" s="60">
        <f t="shared" si="1"/>
        <v>433500</v>
      </c>
      <c r="I25" s="60">
        <v>425000</v>
      </c>
      <c r="J25" s="81">
        <f t="shared" si="2"/>
        <v>425000</v>
      </c>
      <c r="K25" s="97">
        <f t="shared" si="3"/>
        <v>425056</v>
      </c>
      <c r="L25" s="97">
        <f t="shared" si="4"/>
        <v>425056</v>
      </c>
    </row>
    <row r="26" spans="1:12" ht="30.75" thickBot="1" x14ac:dyDescent="0.25">
      <c r="A26" s="7" t="s">
        <v>114</v>
      </c>
      <c r="B26" s="8" t="s">
        <v>19</v>
      </c>
      <c r="C26" s="9" t="s">
        <v>14</v>
      </c>
      <c r="D26" s="27">
        <v>2</v>
      </c>
      <c r="E26" s="88">
        <v>300000</v>
      </c>
      <c r="F26" s="54">
        <f t="shared" si="0"/>
        <v>600000</v>
      </c>
      <c r="G26" s="60">
        <v>312120</v>
      </c>
      <c r="H26" s="60">
        <f t="shared" si="1"/>
        <v>624240</v>
      </c>
      <c r="I26" s="60">
        <v>306000</v>
      </c>
      <c r="J26" s="81">
        <f t="shared" si="2"/>
        <v>612000</v>
      </c>
      <c r="K26" s="97">
        <f t="shared" si="3"/>
        <v>306040</v>
      </c>
      <c r="L26" s="97">
        <f t="shared" si="4"/>
        <v>612080</v>
      </c>
    </row>
    <row r="27" spans="1:12" ht="15.75" thickBot="1" x14ac:dyDescent="0.25">
      <c r="A27" s="7" t="s">
        <v>115</v>
      </c>
      <c r="B27" s="8" t="s">
        <v>116</v>
      </c>
      <c r="C27" s="9" t="s">
        <v>18</v>
      </c>
      <c r="D27" s="27">
        <v>1</v>
      </c>
      <c r="E27" s="88">
        <v>3333333</v>
      </c>
      <c r="F27" s="54">
        <f t="shared" si="0"/>
        <v>3333333</v>
      </c>
      <c r="G27" s="60">
        <v>3468000</v>
      </c>
      <c r="H27" s="60">
        <f t="shared" si="1"/>
        <v>3468000</v>
      </c>
      <c r="I27" s="60">
        <v>3400000</v>
      </c>
      <c r="J27" s="81">
        <f t="shared" si="2"/>
        <v>3400000</v>
      </c>
      <c r="K27" s="97">
        <f t="shared" si="3"/>
        <v>3400444</v>
      </c>
      <c r="L27" s="97">
        <f t="shared" si="4"/>
        <v>3400444</v>
      </c>
    </row>
    <row r="28" spans="1:12" ht="60.75" thickBot="1" x14ac:dyDescent="0.25">
      <c r="A28" s="7" t="s">
        <v>117</v>
      </c>
      <c r="B28" s="8" t="s">
        <v>20</v>
      </c>
      <c r="C28" s="9" t="s">
        <v>21</v>
      </c>
      <c r="D28" s="27">
        <v>1</v>
      </c>
      <c r="E28" s="88">
        <v>2500000</v>
      </c>
      <c r="F28" s="54">
        <f t="shared" si="0"/>
        <v>2500000</v>
      </c>
      <c r="G28" s="60">
        <v>2601000</v>
      </c>
      <c r="H28" s="60">
        <f t="shared" si="1"/>
        <v>2601000</v>
      </c>
      <c r="I28" s="60">
        <v>2550000</v>
      </c>
      <c r="J28" s="81">
        <f t="shared" si="2"/>
        <v>2550000</v>
      </c>
      <c r="K28" s="97">
        <f t="shared" si="3"/>
        <v>2550333</v>
      </c>
      <c r="L28" s="97">
        <f t="shared" si="4"/>
        <v>2550333</v>
      </c>
    </row>
    <row r="29" spans="1:12" ht="15.75" thickBot="1" x14ac:dyDescent="0.25">
      <c r="A29" s="7" t="s">
        <v>118</v>
      </c>
      <c r="B29" s="11" t="s">
        <v>22</v>
      </c>
      <c r="C29" s="9" t="s">
        <v>14</v>
      </c>
      <c r="D29" s="27">
        <v>1</v>
      </c>
      <c r="E29" s="88">
        <v>1250000</v>
      </c>
      <c r="F29" s="54">
        <f t="shared" si="0"/>
        <v>1250000</v>
      </c>
      <c r="G29" s="60">
        <v>1300500</v>
      </c>
      <c r="H29" s="60">
        <f t="shared" si="1"/>
        <v>1300500</v>
      </c>
      <c r="I29" s="60">
        <v>1275000</v>
      </c>
      <c r="J29" s="81">
        <f t="shared" si="2"/>
        <v>1275000</v>
      </c>
      <c r="K29" s="97">
        <f t="shared" si="3"/>
        <v>1275167</v>
      </c>
      <c r="L29" s="97">
        <f t="shared" si="4"/>
        <v>1275167</v>
      </c>
    </row>
    <row r="30" spans="1:12" ht="15.75" thickBot="1" x14ac:dyDescent="0.25">
      <c r="A30" s="12" t="s">
        <v>119</v>
      </c>
      <c r="B30" s="13" t="s">
        <v>23</v>
      </c>
      <c r="C30" s="15"/>
      <c r="D30" s="28"/>
      <c r="E30" s="87"/>
      <c r="F30" s="28"/>
      <c r="G30" s="28"/>
      <c r="H30" s="28"/>
      <c r="I30" s="28"/>
      <c r="J30" s="28"/>
      <c r="K30" s="87"/>
      <c r="L30" s="87"/>
    </row>
    <row r="31" spans="1:12" ht="15.75" thickBot="1" x14ac:dyDescent="0.25">
      <c r="A31" s="16" t="s">
        <v>120</v>
      </c>
      <c r="B31" s="8" t="s">
        <v>24</v>
      </c>
      <c r="C31" s="17" t="s">
        <v>14</v>
      </c>
      <c r="D31" s="29">
        <v>2</v>
      </c>
      <c r="E31" s="88">
        <v>200000</v>
      </c>
      <c r="F31" s="55">
        <f>E31*D31</f>
        <v>400000</v>
      </c>
      <c r="G31" s="60">
        <v>208080</v>
      </c>
      <c r="H31" s="60">
        <f t="shared" si="1"/>
        <v>416160</v>
      </c>
      <c r="I31" s="60">
        <v>204000</v>
      </c>
      <c r="J31" s="81">
        <f t="shared" si="2"/>
        <v>408000</v>
      </c>
      <c r="K31" s="97">
        <f t="shared" si="3"/>
        <v>204027</v>
      </c>
      <c r="L31" s="97">
        <f t="shared" si="4"/>
        <v>408054</v>
      </c>
    </row>
    <row r="32" spans="1:12" ht="15.75" thickBot="1" x14ac:dyDescent="0.25">
      <c r="A32" s="16" t="s">
        <v>121</v>
      </c>
      <c r="B32" s="8" t="s">
        <v>5</v>
      </c>
      <c r="C32" s="17" t="s">
        <v>6</v>
      </c>
      <c r="D32" s="29">
        <v>1</v>
      </c>
      <c r="E32" s="88">
        <v>583333</v>
      </c>
      <c r="F32" s="55">
        <f t="shared" ref="F32:F95" si="5">E32*D32</f>
        <v>583333</v>
      </c>
      <c r="G32" s="60">
        <v>606900</v>
      </c>
      <c r="H32" s="60">
        <f t="shared" si="1"/>
        <v>606900</v>
      </c>
      <c r="I32" s="60">
        <v>595000</v>
      </c>
      <c r="J32" s="81">
        <f t="shared" si="2"/>
        <v>595000</v>
      </c>
      <c r="K32" s="97">
        <f t="shared" si="3"/>
        <v>595078</v>
      </c>
      <c r="L32" s="97">
        <f t="shared" si="4"/>
        <v>595078</v>
      </c>
    </row>
    <row r="33" spans="1:12" ht="15.75" thickBot="1" x14ac:dyDescent="0.25">
      <c r="A33" s="16" t="s">
        <v>122</v>
      </c>
      <c r="B33" s="8" t="s">
        <v>25</v>
      </c>
      <c r="C33" s="17" t="s">
        <v>14</v>
      </c>
      <c r="D33" s="29">
        <v>2</v>
      </c>
      <c r="E33" s="88">
        <v>216667</v>
      </c>
      <c r="F33" s="55">
        <f t="shared" si="5"/>
        <v>433334</v>
      </c>
      <c r="G33" s="60">
        <v>225420</v>
      </c>
      <c r="H33" s="60">
        <f t="shared" si="1"/>
        <v>450840</v>
      </c>
      <c r="I33" s="60">
        <v>221000</v>
      </c>
      <c r="J33" s="81">
        <f t="shared" si="2"/>
        <v>442000</v>
      </c>
      <c r="K33" s="97">
        <f t="shared" si="3"/>
        <v>221029</v>
      </c>
      <c r="L33" s="97">
        <f t="shared" si="4"/>
        <v>442058</v>
      </c>
    </row>
    <row r="34" spans="1:12" ht="15.75" thickBot="1" x14ac:dyDescent="0.25">
      <c r="A34" s="16" t="s">
        <v>123</v>
      </c>
      <c r="B34" s="8" t="s">
        <v>16</v>
      </c>
      <c r="C34" s="17" t="s">
        <v>14</v>
      </c>
      <c r="D34" s="29">
        <v>1</v>
      </c>
      <c r="E34" s="94">
        <v>1083333</v>
      </c>
      <c r="F34" s="55">
        <f t="shared" si="5"/>
        <v>1083333</v>
      </c>
      <c r="G34" s="60">
        <v>1127100</v>
      </c>
      <c r="H34" s="60">
        <f t="shared" si="1"/>
        <v>1127100</v>
      </c>
      <c r="I34" s="60">
        <v>1105000</v>
      </c>
      <c r="J34" s="81">
        <f t="shared" si="2"/>
        <v>1105000</v>
      </c>
      <c r="K34" s="97">
        <f t="shared" si="3"/>
        <v>1105144</v>
      </c>
      <c r="L34" s="97">
        <f t="shared" si="4"/>
        <v>1105144</v>
      </c>
    </row>
    <row r="35" spans="1:12" ht="15.75" thickBot="1" x14ac:dyDescent="0.25">
      <c r="A35" s="12" t="s">
        <v>124</v>
      </c>
      <c r="B35" s="13" t="s">
        <v>26</v>
      </c>
      <c r="C35" s="15"/>
      <c r="D35" s="28"/>
      <c r="E35" s="87"/>
      <c r="F35" s="28"/>
      <c r="G35" s="28"/>
      <c r="H35" s="28"/>
      <c r="I35" s="28"/>
      <c r="J35" s="28"/>
      <c r="K35" s="87"/>
      <c r="L35" s="87"/>
    </row>
    <row r="36" spans="1:12" ht="15.75" thickBot="1" x14ac:dyDescent="0.25">
      <c r="A36" s="16" t="s">
        <v>125</v>
      </c>
      <c r="B36" s="8" t="s">
        <v>9</v>
      </c>
      <c r="C36" s="17" t="s">
        <v>14</v>
      </c>
      <c r="D36" s="29">
        <v>2</v>
      </c>
      <c r="E36" s="88">
        <v>200000</v>
      </c>
      <c r="F36" s="55">
        <f t="shared" si="5"/>
        <v>400000</v>
      </c>
      <c r="G36" s="60">
        <v>208080</v>
      </c>
      <c r="H36" s="60">
        <f t="shared" si="1"/>
        <v>416160</v>
      </c>
      <c r="I36" s="60">
        <v>204000</v>
      </c>
      <c r="J36" s="81">
        <f t="shared" si="2"/>
        <v>408000</v>
      </c>
      <c r="K36" s="97">
        <f t="shared" si="3"/>
        <v>204027</v>
      </c>
      <c r="L36" s="97">
        <f t="shared" si="4"/>
        <v>408054</v>
      </c>
    </row>
    <row r="37" spans="1:12" ht="15.75" thickBot="1" x14ac:dyDescent="0.25">
      <c r="A37" s="16" t="s">
        <v>126</v>
      </c>
      <c r="B37" s="8" t="s">
        <v>5</v>
      </c>
      <c r="C37" s="17" t="s">
        <v>6</v>
      </c>
      <c r="D37" s="29">
        <v>2</v>
      </c>
      <c r="E37" s="88">
        <v>583333</v>
      </c>
      <c r="F37" s="55">
        <f t="shared" si="5"/>
        <v>1166666</v>
      </c>
      <c r="G37" s="60">
        <v>606900</v>
      </c>
      <c r="H37" s="60">
        <f t="shared" si="1"/>
        <v>1213800</v>
      </c>
      <c r="I37" s="60">
        <v>595000</v>
      </c>
      <c r="J37" s="81">
        <f t="shared" si="2"/>
        <v>1190000</v>
      </c>
      <c r="K37" s="97">
        <f t="shared" si="3"/>
        <v>595078</v>
      </c>
      <c r="L37" s="97">
        <f t="shared" si="4"/>
        <v>1190156</v>
      </c>
    </row>
    <row r="38" spans="1:12" ht="75.75" thickBot="1" x14ac:dyDescent="0.25">
      <c r="A38" s="16" t="s">
        <v>127</v>
      </c>
      <c r="B38" s="8" t="s">
        <v>27</v>
      </c>
      <c r="C38" s="17" t="s">
        <v>18</v>
      </c>
      <c r="D38" s="29">
        <v>1</v>
      </c>
      <c r="E38" s="88">
        <v>1250000</v>
      </c>
      <c r="F38" s="55">
        <f t="shared" si="5"/>
        <v>1250000</v>
      </c>
      <c r="G38" s="60">
        <v>1300500</v>
      </c>
      <c r="H38" s="60">
        <f t="shared" si="1"/>
        <v>1300500</v>
      </c>
      <c r="I38" s="60">
        <v>1275000</v>
      </c>
      <c r="J38" s="81">
        <f t="shared" si="2"/>
        <v>1275000</v>
      </c>
      <c r="K38" s="97">
        <f t="shared" si="3"/>
        <v>1275167</v>
      </c>
      <c r="L38" s="97">
        <f t="shared" si="4"/>
        <v>1275167</v>
      </c>
    </row>
    <row r="39" spans="1:12" ht="15.75" thickBot="1" x14ac:dyDescent="0.25">
      <c r="A39" s="16" t="s">
        <v>128</v>
      </c>
      <c r="B39" s="8" t="s">
        <v>28</v>
      </c>
      <c r="C39" s="17" t="s">
        <v>29</v>
      </c>
      <c r="D39" s="29">
        <v>5</v>
      </c>
      <c r="E39" s="94">
        <v>1083333</v>
      </c>
      <c r="F39" s="55">
        <f t="shared" si="5"/>
        <v>5416665</v>
      </c>
      <c r="G39" s="60">
        <v>1127100</v>
      </c>
      <c r="H39" s="60">
        <f t="shared" si="1"/>
        <v>5635500</v>
      </c>
      <c r="I39" s="60">
        <v>1105000</v>
      </c>
      <c r="J39" s="81">
        <f t="shared" si="2"/>
        <v>5525000</v>
      </c>
      <c r="K39" s="97">
        <f t="shared" si="3"/>
        <v>1105144</v>
      </c>
      <c r="L39" s="97">
        <f t="shared" si="4"/>
        <v>5525720</v>
      </c>
    </row>
    <row r="40" spans="1:12" ht="15.75" thickBot="1" x14ac:dyDescent="0.25">
      <c r="A40" s="16" t="s">
        <v>129</v>
      </c>
      <c r="B40" s="8" t="s">
        <v>30</v>
      </c>
      <c r="C40" s="17" t="s">
        <v>14</v>
      </c>
      <c r="D40" s="29">
        <v>2</v>
      </c>
      <c r="E40" s="88">
        <v>216667</v>
      </c>
      <c r="F40" s="55">
        <f t="shared" si="5"/>
        <v>433334</v>
      </c>
      <c r="G40" s="60">
        <v>225420</v>
      </c>
      <c r="H40" s="60">
        <f t="shared" si="1"/>
        <v>450840</v>
      </c>
      <c r="I40" s="60">
        <v>221000</v>
      </c>
      <c r="J40" s="81">
        <f t="shared" si="2"/>
        <v>442000</v>
      </c>
      <c r="K40" s="97">
        <f t="shared" si="3"/>
        <v>221029</v>
      </c>
      <c r="L40" s="97">
        <f t="shared" si="4"/>
        <v>442058</v>
      </c>
    </row>
    <row r="41" spans="1:12" ht="15.75" thickBot="1" x14ac:dyDescent="0.25">
      <c r="A41" s="16" t="s">
        <v>130</v>
      </c>
      <c r="B41" s="8" t="s">
        <v>31</v>
      </c>
      <c r="C41" s="17" t="s">
        <v>32</v>
      </c>
      <c r="D41" s="29">
        <v>1</v>
      </c>
      <c r="E41" s="88">
        <v>1250000</v>
      </c>
      <c r="F41" s="55">
        <f t="shared" si="5"/>
        <v>1250000</v>
      </c>
      <c r="G41" s="60">
        <v>1300500</v>
      </c>
      <c r="H41" s="60">
        <f t="shared" si="1"/>
        <v>1300500</v>
      </c>
      <c r="I41" s="60">
        <v>1275000</v>
      </c>
      <c r="J41" s="81">
        <f t="shared" si="2"/>
        <v>1275000</v>
      </c>
      <c r="K41" s="97">
        <f t="shared" si="3"/>
        <v>1275167</v>
      </c>
      <c r="L41" s="97">
        <f t="shared" si="4"/>
        <v>1275167</v>
      </c>
    </row>
    <row r="42" spans="1:12" ht="15.75" thickBot="1" x14ac:dyDescent="0.25">
      <c r="A42" s="18" t="s">
        <v>131</v>
      </c>
      <c r="B42" s="13" t="s">
        <v>33</v>
      </c>
      <c r="C42" s="15"/>
      <c r="D42" s="28"/>
      <c r="E42" s="87"/>
      <c r="F42" s="28"/>
      <c r="G42" s="28"/>
      <c r="H42" s="28"/>
      <c r="I42" s="28"/>
      <c r="J42" s="28"/>
      <c r="K42" s="87"/>
      <c r="L42" s="87"/>
    </row>
    <row r="43" spans="1:12" ht="15.75" thickBot="1" x14ac:dyDescent="0.25">
      <c r="A43" s="16" t="s">
        <v>132</v>
      </c>
      <c r="B43" s="10" t="s">
        <v>5</v>
      </c>
      <c r="C43" s="17" t="s">
        <v>6</v>
      </c>
      <c r="D43" s="57" t="s">
        <v>133</v>
      </c>
      <c r="E43" s="88">
        <v>350000</v>
      </c>
      <c r="F43" s="55">
        <f>E43*0.25</f>
        <v>87500</v>
      </c>
      <c r="G43" s="60">
        <v>364140</v>
      </c>
      <c r="H43" s="60">
        <f>G43*0.25</f>
        <v>91035</v>
      </c>
      <c r="I43" s="60">
        <v>357000</v>
      </c>
      <c r="J43" s="81">
        <f>I43*0.25</f>
        <v>89250</v>
      </c>
      <c r="K43" s="97">
        <f t="shared" si="3"/>
        <v>357047</v>
      </c>
      <c r="L43" s="97">
        <f>ROUND(AVERAGE(K43*0.25),0)</f>
        <v>89262</v>
      </c>
    </row>
    <row r="44" spans="1:12" ht="15.75" thickBot="1" x14ac:dyDescent="0.25">
      <c r="A44" s="16" t="s">
        <v>134</v>
      </c>
      <c r="B44" s="10" t="s">
        <v>9</v>
      </c>
      <c r="C44" s="17" t="s">
        <v>14</v>
      </c>
      <c r="D44" s="29">
        <v>1</v>
      </c>
      <c r="E44" s="88">
        <v>80000</v>
      </c>
      <c r="F44" s="55">
        <f t="shared" si="5"/>
        <v>80000</v>
      </c>
      <c r="G44" s="60">
        <v>83232</v>
      </c>
      <c r="H44" s="60">
        <f t="shared" si="1"/>
        <v>83232</v>
      </c>
      <c r="I44" s="60">
        <v>81600</v>
      </c>
      <c r="J44" s="81">
        <f t="shared" si="2"/>
        <v>81600</v>
      </c>
      <c r="K44" s="97">
        <f t="shared" si="3"/>
        <v>81611</v>
      </c>
      <c r="L44" s="97">
        <f>ROUND(AVERAGE(K44*D44),0)</f>
        <v>81611</v>
      </c>
    </row>
    <row r="45" spans="1:12" ht="15.75" thickBot="1" x14ac:dyDescent="0.25">
      <c r="A45" s="16" t="s">
        <v>135</v>
      </c>
      <c r="B45" s="10" t="s">
        <v>34</v>
      </c>
      <c r="C45" s="17" t="s">
        <v>14</v>
      </c>
      <c r="D45" s="29">
        <v>1</v>
      </c>
      <c r="E45" s="88">
        <v>120000</v>
      </c>
      <c r="F45" s="55">
        <f t="shared" si="5"/>
        <v>120000</v>
      </c>
      <c r="G45" s="60">
        <v>124848</v>
      </c>
      <c r="H45" s="60">
        <f t="shared" si="1"/>
        <v>124848</v>
      </c>
      <c r="I45" s="60">
        <v>122400</v>
      </c>
      <c r="J45" s="81">
        <f t="shared" si="2"/>
        <v>122400</v>
      </c>
      <c r="K45" s="97">
        <f t="shared" si="3"/>
        <v>122416</v>
      </c>
      <c r="L45" s="97">
        <f t="shared" si="4"/>
        <v>122416</v>
      </c>
    </row>
    <row r="46" spans="1:12" ht="12.75" customHeight="1" x14ac:dyDescent="0.2">
      <c r="A46" s="43" t="s">
        <v>136</v>
      </c>
      <c r="B46" s="44" t="s">
        <v>35</v>
      </c>
      <c r="C46" s="45" t="s">
        <v>8</v>
      </c>
      <c r="D46" s="61">
        <v>1</v>
      </c>
      <c r="E46" s="90">
        <v>80000</v>
      </c>
      <c r="F46" s="55">
        <f t="shared" si="5"/>
        <v>80000</v>
      </c>
      <c r="G46" s="60">
        <v>83232</v>
      </c>
      <c r="H46" s="60">
        <f t="shared" si="1"/>
        <v>83232</v>
      </c>
      <c r="I46" s="60">
        <v>81600</v>
      </c>
      <c r="J46" s="81">
        <f t="shared" si="2"/>
        <v>81600</v>
      </c>
      <c r="K46" s="97">
        <f t="shared" si="3"/>
        <v>81611</v>
      </c>
      <c r="L46" s="97">
        <f t="shared" si="4"/>
        <v>81611</v>
      </c>
    </row>
    <row r="47" spans="1:12" ht="15.75" thickBot="1" x14ac:dyDescent="0.25">
      <c r="A47" s="12" t="s">
        <v>137</v>
      </c>
      <c r="B47" s="19" t="s">
        <v>36</v>
      </c>
      <c r="C47" s="15"/>
      <c r="D47" s="28"/>
      <c r="E47" s="87"/>
      <c r="F47" s="28"/>
      <c r="G47" s="28"/>
      <c r="H47" s="28"/>
      <c r="I47" s="28"/>
      <c r="J47" s="28"/>
      <c r="K47" s="87"/>
      <c r="L47" s="87"/>
    </row>
    <row r="48" spans="1:12" ht="15.75" thickBot="1" x14ac:dyDescent="0.25">
      <c r="A48" s="16" t="s">
        <v>138</v>
      </c>
      <c r="B48" s="10" t="s">
        <v>24</v>
      </c>
      <c r="C48" s="17" t="s">
        <v>14</v>
      </c>
      <c r="D48" s="29">
        <v>1</v>
      </c>
      <c r="E48" s="88">
        <v>200000</v>
      </c>
      <c r="F48" s="55">
        <f t="shared" si="5"/>
        <v>200000</v>
      </c>
      <c r="G48" s="60">
        <v>208080</v>
      </c>
      <c r="H48" s="60">
        <f t="shared" si="1"/>
        <v>208080</v>
      </c>
      <c r="I48" s="60">
        <v>204000</v>
      </c>
      <c r="J48" s="81">
        <f t="shared" si="2"/>
        <v>204000</v>
      </c>
      <c r="K48" s="97">
        <f t="shared" si="3"/>
        <v>204027</v>
      </c>
      <c r="L48" s="97">
        <f>ROUND(AVERAGE(K48*D48),0)</f>
        <v>204027</v>
      </c>
    </row>
    <row r="49" spans="1:12" ht="15.75" thickBot="1" x14ac:dyDescent="0.25">
      <c r="A49" s="16" t="s">
        <v>139</v>
      </c>
      <c r="B49" s="10" t="s">
        <v>5</v>
      </c>
      <c r="C49" s="17" t="s">
        <v>6</v>
      </c>
      <c r="D49" s="57" t="s">
        <v>133</v>
      </c>
      <c r="E49" s="88">
        <v>583333</v>
      </c>
      <c r="F49" s="55">
        <f>E49*0.25</f>
        <v>145833.25</v>
      </c>
      <c r="G49" s="60">
        <v>606900</v>
      </c>
      <c r="H49" s="60">
        <f>G49*0.25</f>
        <v>151725</v>
      </c>
      <c r="I49" s="60">
        <v>595000</v>
      </c>
      <c r="J49" s="81">
        <f>I49*0.25</f>
        <v>148750</v>
      </c>
      <c r="K49" s="97">
        <f t="shared" si="3"/>
        <v>595078</v>
      </c>
      <c r="L49" s="97">
        <f>ROUND(AVERAGE(K49*0.25),0)</f>
        <v>148770</v>
      </c>
    </row>
    <row r="50" spans="1:12" ht="15.75" thickBot="1" x14ac:dyDescent="0.25">
      <c r="A50" s="16" t="s">
        <v>140</v>
      </c>
      <c r="B50" s="10" t="s">
        <v>37</v>
      </c>
      <c r="C50" s="17" t="s">
        <v>18</v>
      </c>
      <c r="D50" s="29">
        <v>1</v>
      </c>
      <c r="E50" s="88">
        <v>200000</v>
      </c>
      <c r="F50" s="55">
        <f t="shared" si="5"/>
        <v>200000</v>
      </c>
      <c r="G50" s="60">
        <v>208080</v>
      </c>
      <c r="H50" s="60">
        <f t="shared" si="1"/>
        <v>208080</v>
      </c>
      <c r="I50" s="60">
        <v>204000</v>
      </c>
      <c r="J50" s="81">
        <f t="shared" si="2"/>
        <v>204000</v>
      </c>
      <c r="K50" s="97">
        <f t="shared" si="3"/>
        <v>204027</v>
      </c>
      <c r="L50" s="97">
        <f t="shared" si="4"/>
        <v>204027</v>
      </c>
    </row>
    <row r="51" spans="1:12" ht="15.75" thickBot="1" x14ac:dyDescent="0.25">
      <c r="A51" s="16" t="s">
        <v>141</v>
      </c>
      <c r="B51" s="10" t="s">
        <v>38</v>
      </c>
      <c r="C51" s="17" t="s">
        <v>8</v>
      </c>
      <c r="D51" s="29">
        <v>1</v>
      </c>
      <c r="E51" s="88">
        <v>133333</v>
      </c>
      <c r="F51" s="55">
        <f t="shared" si="5"/>
        <v>133333</v>
      </c>
      <c r="G51" s="60">
        <v>138720</v>
      </c>
      <c r="H51" s="60">
        <f t="shared" si="1"/>
        <v>138720</v>
      </c>
      <c r="I51" s="60">
        <v>136000</v>
      </c>
      <c r="J51" s="81">
        <f t="shared" si="2"/>
        <v>136000</v>
      </c>
      <c r="K51" s="97">
        <f t="shared" si="3"/>
        <v>136018</v>
      </c>
      <c r="L51" s="97">
        <f t="shared" si="4"/>
        <v>136018</v>
      </c>
    </row>
    <row r="52" spans="1:12" ht="15.75" thickBot="1" x14ac:dyDescent="0.25">
      <c r="A52" s="12">
        <v>6</v>
      </c>
      <c r="B52" s="19" t="s">
        <v>39</v>
      </c>
      <c r="C52" s="15"/>
      <c r="D52" s="28"/>
      <c r="E52" s="87"/>
      <c r="F52" s="28"/>
      <c r="G52" s="28"/>
      <c r="H52" s="28"/>
      <c r="I52" s="28"/>
      <c r="J52" s="28"/>
      <c r="K52" s="87"/>
      <c r="L52" s="87"/>
    </row>
    <row r="53" spans="1:12" ht="15.75" thickBot="1" x14ac:dyDescent="0.25">
      <c r="A53" s="16" t="s">
        <v>142</v>
      </c>
      <c r="B53" s="10" t="s">
        <v>40</v>
      </c>
      <c r="C53" s="20" t="s">
        <v>14</v>
      </c>
      <c r="D53" s="29">
        <v>8</v>
      </c>
      <c r="E53" s="88">
        <v>200000</v>
      </c>
      <c r="F53" s="55">
        <f t="shared" si="5"/>
        <v>1600000</v>
      </c>
      <c r="G53" s="64">
        <v>208080</v>
      </c>
      <c r="H53" s="60">
        <f t="shared" si="1"/>
        <v>1664640</v>
      </c>
      <c r="I53" s="60">
        <v>204000</v>
      </c>
      <c r="J53" s="81">
        <f t="shared" si="2"/>
        <v>1632000</v>
      </c>
      <c r="K53" s="97">
        <f t="shared" si="3"/>
        <v>204027</v>
      </c>
      <c r="L53" s="97">
        <f t="shared" si="4"/>
        <v>1632216</v>
      </c>
    </row>
    <row r="54" spans="1:12" ht="15.75" thickBot="1" x14ac:dyDescent="0.25">
      <c r="A54" s="12">
        <v>7</v>
      </c>
      <c r="B54" s="19" t="s">
        <v>41</v>
      </c>
      <c r="C54" s="15"/>
      <c r="D54" s="28"/>
      <c r="E54" s="87"/>
      <c r="F54" s="28"/>
      <c r="G54" s="28"/>
      <c r="H54" s="28"/>
      <c r="I54" s="28"/>
      <c r="J54" s="28"/>
      <c r="K54" s="87"/>
      <c r="L54" s="87"/>
    </row>
    <row r="55" spans="1:12" ht="15.75" thickBot="1" x14ac:dyDescent="0.25">
      <c r="A55" s="16" t="s">
        <v>143</v>
      </c>
      <c r="B55" s="21" t="s">
        <v>42</v>
      </c>
      <c r="C55" s="20" t="s">
        <v>14</v>
      </c>
      <c r="D55" s="29">
        <v>2</v>
      </c>
      <c r="E55" s="88">
        <v>1416667</v>
      </c>
      <c r="F55" s="55">
        <f t="shared" si="5"/>
        <v>2833334</v>
      </c>
      <c r="G55" s="60">
        <v>1473900</v>
      </c>
      <c r="H55" s="60">
        <f t="shared" si="1"/>
        <v>2947800</v>
      </c>
      <c r="I55" s="60">
        <v>1445000</v>
      </c>
      <c r="J55" s="81">
        <f t="shared" si="2"/>
        <v>2890000</v>
      </c>
      <c r="K55" s="97">
        <f t="shared" si="3"/>
        <v>1445189</v>
      </c>
      <c r="L55" s="97">
        <f t="shared" si="4"/>
        <v>2890378</v>
      </c>
    </row>
    <row r="56" spans="1:12" ht="15.75" thickBot="1" x14ac:dyDescent="0.25">
      <c r="A56" s="12">
        <v>8</v>
      </c>
      <c r="B56" s="19" t="s">
        <v>43</v>
      </c>
      <c r="C56" s="15"/>
      <c r="D56" s="28"/>
      <c r="E56" s="87"/>
      <c r="F56" s="28"/>
      <c r="G56" s="28"/>
      <c r="H56" s="28"/>
      <c r="I56" s="28"/>
      <c r="J56" s="28"/>
      <c r="K56" s="87"/>
      <c r="L56" s="87"/>
    </row>
    <row r="57" spans="1:12" ht="15.75" thickBot="1" x14ac:dyDescent="0.25">
      <c r="A57" s="16" t="s">
        <v>144</v>
      </c>
      <c r="B57" s="21" t="s">
        <v>44</v>
      </c>
      <c r="C57" s="20" t="s">
        <v>45</v>
      </c>
      <c r="D57" s="29">
        <v>2</v>
      </c>
      <c r="E57" s="88">
        <v>866667</v>
      </c>
      <c r="F57" s="55">
        <f t="shared" si="5"/>
        <v>1733334</v>
      </c>
      <c r="G57" s="60">
        <v>901680</v>
      </c>
      <c r="H57" s="60">
        <f t="shared" si="1"/>
        <v>1803360</v>
      </c>
      <c r="I57" s="60">
        <v>884000</v>
      </c>
      <c r="J57" s="81">
        <f t="shared" si="2"/>
        <v>1768000</v>
      </c>
      <c r="K57" s="97">
        <f t="shared" si="3"/>
        <v>884116</v>
      </c>
      <c r="L57" s="97">
        <f t="shared" si="4"/>
        <v>1768232</v>
      </c>
    </row>
    <row r="58" spans="1:12" ht="15.75" thickBot="1" x14ac:dyDescent="0.25">
      <c r="A58" s="12">
        <v>9</v>
      </c>
      <c r="B58" s="19" t="s">
        <v>41</v>
      </c>
      <c r="C58" s="15"/>
      <c r="D58" s="28"/>
      <c r="E58" s="87"/>
      <c r="F58" s="28"/>
      <c r="G58" s="28"/>
      <c r="H58" s="28"/>
      <c r="I58" s="28"/>
      <c r="J58" s="28"/>
      <c r="K58" s="87"/>
      <c r="L58" s="87"/>
    </row>
    <row r="59" spans="1:12" ht="15.75" thickBot="1" x14ac:dyDescent="0.25">
      <c r="A59" s="16" t="s">
        <v>145</v>
      </c>
      <c r="B59" s="10" t="s">
        <v>46</v>
      </c>
      <c r="C59" s="20" t="s">
        <v>45</v>
      </c>
      <c r="D59" s="29">
        <v>2</v>
      </c>
      <c r="E59" s="89">
        <v>583333</v>
      </c>
      <c r="F59" s="55">
        <f t="shared" si="5"/>
        <v>1166666</v>
      </c>
      <c r="G59" s="65">
        <v>606900</v>
      </c>
      <c r="H59" s="60">
        <f t="shared" si="1"/>
        <v>1213800</v>
      </c>
      <c r="I59" s="60">
        <v>595000</v>
      </c>
      <c r="J59" s="81">
        <f t="shared" si="2"/>
        <v>1190000</v>
      </c>
      <c r="K59" s="97">
        <f t="shared" si="3"/>
        <v>595078</v>
      </c>
      <c r="L59" s="97">
        <f t="shared" si="4"/>
        <v>1190156</v>
      </c>
    </row>
    <row r="60" spans="1:12" ht="15.75" hidden="1" thickBot="1" x14ac:dyDescent="0.25">
      <c r="A60" s="39">
        <v>10</v>
      </c>
      <c r="B60" s="40" t="s">
        <v>146</v>
      </c>
      <c r="C60" s="41"/>
      <c r="D60" s="42"/>
      <c r="E60" s="91"/>
      <c r="F60" s="28"/>
      <c r="G60" s="28"/>
      <c r="H60" s="28"/>
      <c r="I60" s="28"/>
      <c r="J60" s="28"/>
      <c r="K60" s="87"/>
      <c r="L60" s="87"/>
    </row>
    <row r="61" spans="1:12" ht="15" hidden="1" x14ac:dyDescent="0.2">
      <c r="A61" s="35" t="s">
        <v>147</v>
      </c>
      <c r="B61" s="36" t="s">
        <v>148</v>
      </c>
      <c r="C61" s="37" t="s">
        <v>14</v>
      </c>
      <c r="D61" s="110">
        <v>0</v>
      </c>
      <c r="E61" s="89">
        <v>10000000</v>
      </c>
      <c r="F61" s="55">
        <f t="shared" si="5"/>
        <v>0</v>
      </c>
      <c r="G61" s="60">
        <v>10404000</v>
      </c>
      <c r="H61" s="60">
        <f>G61*D61</f>
        <v>0</v>
      </c>
      <c r="I61" s="60">
        <v>10200000</v>
      </c>
      <c r="J61" s="81">
        <f t="shared" si="2"/>
        <v>0</v>
      </c>
      <c r="K61" s="97">
        <f t="shared" si="3"/>
        <v>10201333</v>
      </c>
      <c r="L61" s="97">
        <f t="shared" si="4"/>
        <v>0</v>
      </c>
    </row>
    <row r="62" spans="1:12" ht="45" hidden="1" x14ac:dyDescent="0.2">
      <c r="A62" s="35" t="s">
        <v>149</v>
      </c>
      <c r="B62" s="117" t="s">
        <v>150</v>
      </c>
      <c r="C62" s="37" t="s">
        <v>47</v>
      </c>
      <c r="D62" s="110">
        <v>0</v>
      </c>
      <c r="E62" s="89">
        <v>3000000</v>
      </c>
      <c r="F62" s="55">
        <f t="shared" si="5"/>
        <v>0</v>
      </c>
      <c r="G62" s="60">
        <v>3121200</v>
      </c>
      <c r="H62" s="60">
        <f t="shared" si="1"/>
        <v>0</v>
      </c>
      <c r="I62" s="60">
        <v>3060000</v>
      </c>
      <c r="J62" s="81">
        <f t="shared" si="2"/>
        <v>0</v>
      </c>
      <c r="K62" s="97">
        <f t="shared" si="3"/>
        <v>3060400</v>
      </c>
      <c r="L62" s="97">
        <f t="shared" si="4"/>
        <v>0</v>
      </c>
    </row>
    <row r="63" spans="1:12" ht="15.75" hidden="1" thickBot="1" x14ac:dyDescent="0.25">
      <c r="A63" s="12">
        <v>11</v>
      </c>
      <c r="B63" s="19" t="s">
        <v>48</v>
      </c>
      <c r="C63" s="14"/>
      <c r="D63" s="28"/>
      <c r="E63" s="87"/>
      <c r="F63" s="28"/>
      <c r="G63" s="28"/>
      <c r="H63" s="28"/>
      <c r="I63" s="28"/>
      <c r="J63" s="28"/>
      <c r="K63" s="87"/>
      <c r="L63" s="87"/>
    </row>
    <row r="64" spans="1:12" ht="30.75" hidden="1" thickBot="1" x14ac:dyDescent="0.25">
      <c r="A64" s="16" t="s">
        <v>151</v>
      </c>
      <c r="B64" s="20" t="s">
        <v>49</v>
      </c>
      <c r="C64" s="20" t="s">
        <v>14</v>
      </c>
      <c r="D64" s="111">
        <v>0</v>
      </c>
      <c r="E64" s="88">
        <v>6666667</v>
      </c>
      <c r="F64" s="55">
        <f t="shared" si="5"/>
        <v>0</v>
      </c>
      <c r="G64" s="60">
        <v>6936000</v>
      </c>
      <c r="H64" s="60">
        <f t="shared" si="1"/>
        <v>0</v>
      </c>
      <c r="I64" s="60">
        <v>6800000</v>
      </c>
      <c r="J64" s="81">
        <f t="shared" si="2"/>
        <v>0</v>
      </c>
      <c r="K64" s="97">
        <f t="shared" si="3"/>
        <v>6800889</v>
      </c>
      <c r="L64" s="97">
        <f t="shared" si="4"/>
        <v>0</v>
      </c>
    </row>
    <row r="65" spans="1:12" ht="15.75" thickBot="1" x14ac:dyDescent="0.25">
      <c r="A65" s="12">
        <v>10</v>
      </c>
      <c r="B65" s="19" t="s">
        <v>50</v>
      </c>
      <c r="C65" s="6"/>
      <c r="D65" s="30"/>
      <c r="E65" s="87"/>
      <c r="F65" s="28"/>
      <c r="G65" s="28"/>
      <c r="H65" s="28"/>
      <c r="I65" s="28"/>
      <c r="J65" s="28"/>
      <c r="K65" s="87"/>
      <c r="L65" s="87"/>
    </row>
    <row r="66" spans="1:12" ht="45.75" thickBot="1" x14ac:dyDescent="0.25">
      <c r="A66" s="16">
        <v>10.1</v>
      </c>
      <c r="B66" s="23" t="s">
        <v>51</v>
      </c>
      <c r="C66" s="20" t="s">
        <v>14</v>
      </c>
      <c r="D66" s="31">
        <v>6</v>
      </c>
      <c r="E66" s="88">
        <v>200000</v>
      </c>
      <c r="F66" s="55">
        <f t="shared" si="5"/>
        <v>1200000</v>
      </c>
      <c r="G66" s="60">
        <v>208080</v>
      </c>
      <c r="H66" s="60">
        <f t="shared" si="1"/>
        <v>1248480</v>
      </c>
      <c r="I66" s="66">
        <v>204000</v>
      </c>
      <c r="J66" s="81">
        <f t="shared" si="2"/>
        <v>1224000</v>
      </c>
      <c r="K66" s="97">
        <f t="shared" si="3"/>
        <v>204027</v>
      </c>
      <c r="L66" s="97">
        <f t="shared" si="4"/>
        <v>1224162</v>
      </c>
    </row>
    <row r="67" spans="1:12" ht="45.75" thickBot="1" x14ac:dyDescent="0.25">
      <c r="A67" s="16">
        <v>10.199999999999999</v>
      </c>
      <c r="B67" s="23" t="s">
        <v>52</v>
      </c>
      <c r="C67" s="20" t="s">
        <v>14</v>
      </c>
      <c r="D67" s="31">
        <v>6</v>
      </c>
      <c r="E67" s="88">
        <v>200000</v>
      </c>
      <c r="F67" s="55">
        <f t="shared" si="5"/>
        <v>1200000</v>
      </c>
      <c r="G67" s="60">
        <v>208080</v>
      </c>
      <c r="H67" s="60">
        <f t="shared" si="1"/>
        <v>1248480</v>
      </c>
      <c r="I67" s="60">
        <v>204000</v>
      </c>
      <c r="J67" s="81">
        <f t="shared" si="2"/>
        <v>1224000</v>
      </c>
      <c r="K67" s="97">
        <f t="shared" si="3"/>
        <v>204027</v>
      </c>
      <c r="L67" s="97">
        <f t="shared" si="4"/>
        <v>1224162</v>
      </c>
    </row>
    <row r="68" spans="1:12" ht="30.75" thickBot="1" x14ac:dyDescent="0.25">
      <c r="A68" s="16">
        <v>10.3</v>
      </c>
      <c r="B68" s="23" t="s">
        <v>53</v>
      </c>
      <c r="C68" s="20" t="s">
        <v>14</v>
      </c>
      <c r="D68" s="113">
        <v>100</v>
      </c>
      <c r="E68" s="92">
        <v>41667</v>
      </c>
      <c r="F68" s="55">
        <f t="shared" si="5"/>
        <v>4166700</v>
      </c>
      <c r="G68" s="60">
        <v>43350</v>
      </c>
      <c r="H68" s="60">
        <f t="shared" si="1"/>
        <v>4335000</v>
      </c>
      <c r="I68" s="60">
        <v>42500</v>
      </c>
      <c r="J68" s="81">
        <f t="shared" si="2"/>
        <v>4250000</v>
      </c>
      <c r="K68" s="97">
        <f t="shared" si="3"/>
        <v>42506</v>
      </c>
      <c r="L68" s="97">
        <f t="shared" si="4"/>
        <v>4250600</v>
      </c>
    </row>
    <row r="69" spans="1:12" ht="45.75" thickBot="1" x14ac:dyDescent="0.25">
      <c r="A69" s="16">
        <v>10.4</v>
      </c>
      <c r="B69" s="23" t="s">
        <v>54</v>
      </c>
      <c r="C69" s="20" t="s">
        <v>14</v>
      </c>
      <c r="D69" s="31">
        <v>6</v>
      </c>
      <c r="E69" s="86">
        <v>583333</v>
      </c>
      <c r="F69" s="55">
        <f t="shared" si="5"/>
        <v>3499998</v>
      </c>
      <c r="G69" s="60">
        <v>606900</v>
      </c>
      <c r="H69" s="60">
        <f t="shared" si="1"/>
        <v>3641400</v>
      </c>
      <c r="I69" s="60">
        <v>595000</v>
      </c>
      <c r="J69" s="81">
        <f t="shared" si="2"/>
        <v>3570000</v>
      </c>
      <c r="K69" s="97">
        <f t="shared" si="3"/>
        <v>595078</v>
      </c>
      <c r="L69" s="97">
        <f t="shared" si="4"/>
        <v>3570468</v>
      </c>
    </row>
    <row r="70" spans="1:12" ht="45.75" thickBot="1" x14ac:dyDescent="0.25">
      <c r="A70" s="16">
        <v>10.5</v>
      </c>
      <c r="B70" s="23" t="s">
        <v>55</v>
      </c>
      <c r="C70" s="20" t="s">
        <v>14</v>
      </c>
      <c r="D70" s="31">
        <v>6</v>
      </c>
      <c r="E70" s="88">
        <v>583333</v>
      </c>
      <c r="F70" s="55">
        <f t="shared" si="5"/>
        <v>3499998</v>
      </c>
      <c r="G70" s="60">
        <v>606900</v>
      </c>
      <c r="H70" s="60">
        <f t="shared" si="1"/>
        <v>3641400</v>
      </c>
      <c r="I70" s="60">
        <v>595000</v>
      </c>
      <c r="J70" s="81">
        <f t="shared" si="2"/>
        <v>3570000</v>
      </c>
      <c r="K70" s="97">
        <f t="shared" si="3"/>
        <v>595078</v>
      </c>
      <c r="L70" s="97">
        <f t="shared" si="4"/>
        <v>3570468</v>
      </c>
    </row>
    <row r="71" spans="1:12" ht="15.75" thickBot="1" x14ac:dyDescent="0.25">
      <c r="A71" s="12">
        <v>11</v>
      </c>
      <c r="B71" s="19" t="s">
        <v>56</v>
      </c>
      <c r="C71" s="14"/>
      <c r="D71" s="32"/>
      <c r="E71" s="87"/>
      <c r="F71" s="28"/>
      <c r="G71" s="28"/>
      <c r="H71" s="28"/>
      <c r="I71" s="28"/>
      <c r="J71" s="28"/>
      <c r="K71" s="87"/>
      <c r="L71" s="87"/>
    </row>
    <row r="72" spans="1:12" ht="30.75" thickBot="1" x14ac:dyDescent="0.25">
      <c r="A72" s="16">
        <v>11.1</v>
      </c>
      <c r="B72" s="20" t="s">
        <v>57</v>
      </c>
      <c r="C72" s="20" t="s">
        <v>18</v>
      </c>
      <c r="D72" s="31">
        <v>1</v>
      </c>
      <c r="E72" s="88">
        <v>1083333</v>
      </c>
      <c r="F72" s="55">
        <f t="shared" si="5"/>
        <v>1083333</v>
      </c>
      <c r="G72" s="60">
        <v>1127100</v>
      </c>
      <c r="H72" s="60">
        <f t="shared" si="1"/>
        <v>1127100</v>
      </c>
      <c r="I72" s="60">
        <v>1105000</v>
      </c>
      <c r="J72" s="81">
        <f t="shared" si="2"/>
        <v>1105000</v>
      </c>
      <c r="K72" s="97">
        <f t="shared" si="3"/>
        <v>1105144</v>
      </c>
      <c r="L72" s="97">
        <f t="shared" si="4"/>
        <v>1105144</v>
      </c>
    </row>
    <row r="73" spans="1:12" ht="15.75" thickBot="1" x14ac:dyDescent="0.25">
      <c r="A73" s="12">
        <v>12</v>
      </c>
      <c r="B73" s="19" t="s">
        <v>58</v>
      </c>
      <c r="C73" s="14"/>
      <c r="D73" s="32"/>
      <c r="E73" s="87"/>
      <c r="F73" s="28"/>
      <c r="G73" s="28"/>
      <c r="H73" s="28"/>
      <c r="I73" s="28"/>
      <c r="J73" s="28"/>
      <c r="K73" s="87"/>
      <c r="L73" s="87"/>
    </row>
    <row r="74" spans="1:12" ht="15.75" thickBot="1" x14ac:dyDescent="0.25">
      <c r="A74" s="16">
        <v>12.1</v>
      </c>
      <c r="B74" s="114" t="s">
        <v>59</v>
      </c>
      <c r="C74" s="20" t="s">
        <v>14</v>
      </c>
      <c r="D74" s="113">
        <v>2</v>
      </c>
      <c r="E74" s="88">
        <v>583333</v>
      </c>
      <c r="F74" s="55">
        <f t="shared" si="5"/>
        <v>1166666</v>
      </c>
      <c r="G74" s="60">
        <v>606900</v>
      </c>
      <c r="H74" s="60">
        <f t="shared" si="1"/>
        <v>1213800</v>
      </c>
      <c r="I74" s="60">
        <v>595000</v>
      </c>
      <c r="J74" s="81">
        <f t="shared" si="2"/>
        <v>1190000</v>
      </c>
      <c r="K74" s="97">
        <f t="shared" si="3"/>
        <v>595078</v>
      </c>
      <c r="L74" s="97">
        <f t="shared" si="4"/>
        <v>1190156</v>
      </c>
    </row>
    <row r="75" spans="1:12" ht="30.75" thickBot="1" x14ac:dyDescent="0.25">
      <c r="A75" s="16">
        <v>12.2</v>
      </c>
      <c r="B75" s="20" t="s">
        <v>60</v>
      </c>
      <c r="C75" s="20" t="s">
        <v>18</v>
      </c>
      <c r="D75" s="113">
        <v>2</v>
      </c>
      <c r="E75" s="94">
        <v>1083333</v>
      </c>
      <c r="F75" s="55">
        <f t="shared" si="5"/>
        <v>2166666</v>
      </c>
      <c r="G75" s="60">
        <v>1127100</v>
      </c>
      <c r="H75" s="60">
        <f t="shared" si="1"/>
        <v>2254200</v>
      </c>
      <c r="I75" s="60">
        <v>1105000</v>
      </c>
      <c r="J75" s="81">
        <f t="shared" si="2"/>
        <v>2210000</v>
      </c>
      <c r="K75" s="97">
        <f t="shared" si="3"/>
        <v>1105144</v>
      </c>
      <c r="L75" s="97">
        <f t="shared" si="4"/>
        <v>2210288</v>
      </c>
    </row>
    <row r="76" spans="1:12" ht="15.75" thickBot="1" x14ac:dyDescent="0.25">
      <c r="A76" s="16">
        <v>12.3</v>
      </c>
      <c r="B76" s="114" t="s">
        <v>61</v>
      </c>
      <c r="C76" s="20" t="s">
        <v>62</v>
      </c>
      <c r="D76" s="113">
        <v>3</v>
      </c>
      <c r="E76" s="88">
        <v>200000</v>
      </c>
      <c r="F76" s="55">
        <f t="shared" si="5"/>
        <v>600000</v>
      </c>
      <c r="G76" s="60">
        <v>208080</v>
      </c>
      <c r="H76" s="60">
        <f t="shared" si="1"/>
        <v>624240</v>
      </c>
      <c r="I76" s="60">
        <v>204000</v>
      </c>
      <c r="J76" s="81">
        <f t="shared" si="2"/>
        <v>612000</v>
      </c>
      <c r="K76" s="97">
        <f t="shared" si="3"/>
        <v>204027</v>
      </c>
      <c r="L76" s="97">
        <f t="shared" si="4"/>
        <v>612081</v>
      </c>
    </row>
    <row r="77" spans="1:12" ht="15.75" thickBot="1" x14ac:dyDescent="0.25">
      <c r="A77" s="12">
        <v>13</v>
      </c>
      <c r="B77" s="19" t="s">
        <v>63</v>
      </c>
      <c r="C77" s="14"/>
      <c r="D77" s="32"/>
      <c r="E77" s="87"/>
      <c r="F77" s="28"/>
      <c r="G77" s="28"/>
      <c r="H77" s="28"/>
      <c r="I77" s="28"/>
      <c r="J77" s="28"/>
      <c r="K77" s="87"/>
      <c r="L77" s="87"/>
    </row>
    <row r="78" spans="1:12" ht="30.75" thickBot="1" x14ac:dyDescent="0.25">
      <c r="A78" s="16">
        <v>13.1</v>
      </c>
      <c r="B78" s="115" t="s">
        <v>162</v>
      </c>
      <c r="C78" s="20" t="s">
        <v>64</v>
      </c>
      <c r="D78" s="31">
        <v>2</v>
      </c>
      <c r="E78" s="88">
        <v>583333</v>
      </c>
      <c r="F78" s="55">
        <f t="shared" si="5"/>
        <v>1166666</v>
      </c>
      <c r="G78" s="60">
        <v>606900</v>
      </c>
      <c r="H78" s="60">
        <f t="shared" si="1"/>
        <v>1213800</v>
      </c>
      <c r="I78" s="60">
        <v>595000</v>
      </c>
      <c r="J78" s="81">
        <f t="shared" si="2"/>
        <v>1190000</v>
      </c>
      <c r="K78" s="97">
        <f t="shared" si="3"/>
        <v>595078</v>
      </c>
      <c r="L78" s="97">
        <f t="shared" si="4"/>
        <v>1190156</v>
      </c>
    </row>
    <row r="79" spans="1:12" ht="15.75" thickBot="1" x14ac:dyDescent="0.25">
      <c r="A79" s="12">
        <v>14</v>
      </c>
      <c r="B79" s="19" t="s">
        <v>65</v>
      </c>
      <c r="C79" s="14"/>
      <c r="D79" s="32"/>
      <c r="E79" s="87"/>
      <c r="F79" s="28"/>
      <c r="G79" s="28"/>
      <c r="H79" s="28"/>
      <c r="I79" s="28"/>
      <c r="J79" s="28"/>
      <c r="K79" s="87"/>
      <c r="L79" s="87"/>
    </row>
    <row r="80" spans="1:12" ht="30.75" thickBot="1" x14ac:dyDescent="0.25">
      <c r="A80" s="16">
        <v>14.1</v>
      </c>
      <c r="B80" s="115" t="s">
        <v>66</v>
      </c>
      <c r="C80" s="20" t="s">
        <v>67</v>
      </c>
      <c r="D80" s="31">
        <v>1</v>
      </c>
      <c r="E80" s="88">
        <v>250000</v>
      </c>
      <c r="F80" s="55">
        <f t="shared" si="5"/>
        <v>250000</v>
      </c>
      <c r="G80" s="60">
        <v>260100</v>
      </c>
      <c r="H80" s="60">
        <f t="shared" si="1"/>
        <v>260100</v>
      </c>
      <c r="I80" s="60">
        <v>255000</v>
      </c>
      <c r="J80" s="81">
        <f t="shared" si="2"/>
        <v>255000</v>
      </c>
      <c r="K80" s="97">
        <f t="shared" si="3"/>
        <v>255033</v>
      </c>
      <c r="L80" s="97">
        <f t="shared" si="4"/>
        <v>255033</v>
      </c>
    </row>
    <row r="81" spans="1:12" ht="15.75" thickBot="1" x14ac:dyDescent="0.25">
      <c r="A81" s="12">
        <v>15</v>
      </c>
      <c r="B81" s="19" t="s">
        <v>68</v>
      </c>
      <c r="C81" s="14"/>
      <c r="D81" s="32"/>
      <c r="E81" s="87"/>
      <c r="F81" s="28"/>
      <c r="G81" s="28"/>
      <c r="H81" s="28"/>
      <c r="I81" s="28"/>
      <c r="J81" s="28"/>
      <c r="K81" s="87"/>
      <c r="L81" s="87"/>
    </row>
    <row r="82" spans="1:12" ht="12.75" customHeight="1" x14ac:dyDescent="0.2">
      <c r="A82" s="43">
        <v>15.1</v>
      </c>
      <c r="B82" s="116" t="s">
        <v>75</v>
      </c>
      <c r="C82" s="48" t="s">
        <v>18</v>
      </c>
      <c r="D82" s="62">
        <v>1</v>
      </c>
      <c r="E82" s="93">
        <v>166667</v>
      </c>
      <c r="F82" s="55">
        <f t="shared" si="5"/>
        <v>166667</v>
      </c>
      <c r="G82" s="60">
        <v>173400</v>
      </c>
      <c r="H82" s="60">
        <f t="shared" ref="H82:H104" si="6">G82*D82</f>
        <v>173400</v>
      </c>
      <c r="I82" s="60">
        <v>170000</v>
      </c>
      <c r="J82" s="81">
        <f t="shared" ref="J82:J104" si="7">I82*D82</f>
        <v>170000</v>
      </c>
      <c r="K82" s="97">
        <f t="shared" ref="K82:K104" si="8">ROUND(AVERAGE(E82,G82,I82),0)</f>
        <v>170022</v>
      </c>
      <c r="L82" s="97">
        <f t="shared" ref="L82:L104" si="9">ROUND(AVERAGE(K82*D82),0)</f>
        <v>170022</v>
      </c>
    </row>
    <row r="83" spans="1:12" ht="15.75" thickBot="1" x14ac:dyDescent="0.25">
      <c r="A83" s="16">
        <v>15.2</v>
      </c>
      <c r="B83" s="114" t="s">
        <v>69</v>
      </c>
      <c r="C83" s="20" t="s">
        <v>70</v>
      </c>
      <c r="D83" s="31">
        <v>2</v>
      </c>
      <c r="E83" s="88">
        <v>166667</v>
      </c>
      <c r="F83" s="55">
        <f t="shared" si="5"/>
        <v>333334</v>
      </c>
      <c r="G83" s="65">
        <v>173400</v>
      </c>
      <c r="H83" s="60">
        <f t="shared" si="6"/>
        <v>346800</v>
      </c>
      <c r="I83" s="60">
        <v>170000</v>
      </c>
      <c r="J83" s="81">
        <f t="shared" si="7"/>
        <v>340000</v>
      </c>
      <c r="K83" s="97">
        <f t="shared" si="8"/>
        <v>170022</v>
      </c>
      <c r="L83" s="97">
        <f t="shared" si="9"/>
        <v>340044</v>
      </c>
    </row>
    <row r="84" spans="1:12" ht="15.75" thickBot="1" x14ac:dyDescent="0.25">
      <c r="A84" s="16">
        <v>15.3</v>
      </c>
      <c r="B84" s="114" t="s">
        <v>71</v>
      </c>
      <c r="C84" s="20" t="s">
        <v>64</v>
      </c>
      <c r="D84" s="31">
        <v>2</v>
      </c>
      <c r="E84" s="88">
        <v>583333</v>
      </c>
      <c r="F84" s="55">
        <f t="shared" si="5"/>
        <v>1166666</v>
      </c>
      <c r="G84" s="60">
        <v>606900</v>
      </c>
      <c r="H84" s="60">
        <f t="shared" si="6"/>
        <v>1213800</v>
      </c>
      <c r="I84" s="60">
        <v>595000</v>
      </c>
      <c r="J84" s="81">
        <f t="shared" si="7"/>
        <v>1190000</v>
      </c>
      <c r="K84" s="97">
        <f t="shared" si="8"/>
        <v>595078</v>
      </c>
      <c r="L84" s="97">
        <f t="shared" si="9"/>
        <v>1190156</v>
      </c>
    </row>
    <row r="85" spans="1:12" ht="15.75" thickBot="1" x14ac:dyDescent="0.25">
      <c r="A85" s="12">
        <v>16</v>
      </c>
      <c r="B85" s="19" t="s">
        <v>72</v>
      </c>
      <c r="C85" s="14"/>
      <c r="D85" s="32"/>
      <c r="E85" s="87"/>
      <c r="F85" s="28"/>
      <c r="G85" s="28"/>
      <c r="H85" s="28"/>
      <c r="I85" s="28"/>
      <c r="J85" s="28"/>
      <c r="K85" s="87"/>
      <c r="L85" s="87"/>
    </row>
    <row r="86" spans="1:12" ht="15.75" thickBot="1" x14ac:dyDescent="0.25">
      <c r="A86" s="16">
        <v>16.100000000000001</v>
      </c>
      <c r="B86" s="114" t="s">
        <v>73</v>
      </c>
      <c r="C86" s="20" t="s">
        <v>62</v>
      </c>
      <c r="D86" s="31">
        <v>2</v>
      </c>
      <c r="E86" s="88">
        <v>200000</v>
      </c>
      <c r="F86" s="55">
        <f t="shared" si="5"/>
        <v>400000</v>
      </c>
      <c r="G86" s="60">
        <v>208080</v>
      </c>
      <c r="H86" s="60">
        <f t="shared" si="6"/>
        <v>416160</v>
      </c>
      <c r="I86" s="60">
        <v>204000</v>
      </c>
      <c r="J86" s="81">
        <f t="shared" si="7"/>
        <v>408000</v>
      </c>
      <c r="K86" s="97">
        <f t="shared" si="8"/>
        <v>204027</v>
      </c>
      <c r="L86" s="97">
        <f t="shared" si="9"/>
        <v>408054</v>
      </c>
    </row>
    <row r="87" spans="1:12" ht="15.75" thickBot="1" x14ac:dyDescent="0.25">
      <c r="A87" s="16">
        <v>16.2</v>
      </c>
      <c r="B87" s="114" t="s">
        <v>74</v>
      </c>
      <c r="C87" s="20" t="s">
        <v>14</v>
      </c>
      <c r="D87" s="31">
        <v>1</v>
      </c>
      <c r="E87" s="88">
        <v>133333</v>
      </c>
      <c r="F87" s="55">
        <f t="shared" si="5"/>
        <v>133333</v>
      </c>
      <c r="G87" s="60">
        <v>138720</v>
      </c>
      <c r="H87" s="60">
        <f t="shared" si="6"/>
        <v>138720</v>
      </c>
      <c r="I87" s="60">
        <v>136000</v>
      </c>
      <c r="J87" s="81">
        <f t="shared" si="7"/>
        <v>136000</v>
      </c>
      <c r="K87" s="97">
        <f t="shared" si="8"/>
        <v>136018</v>
      </c>
      <c r="L87" s="97">
        <f t="shared" si="9"/>
        <v>136018</v>
      </c>
    </row>
    <row r="88" spans="1:12" ht="15.75" thickBot="1" x14ac:dyDescent="0.25">
      <c r="A88" s="16">
        <v>16.3</v>
      </c>
      <c r="B88" s="114" t="s">
        <v>75</v>
      </c>
      <c r="C88" s="20" t="s">
        <v>18</v>
      </c>
      <c r="D88" s="31">
        <v>1</v>
      </c>
      <c r="E88" s="88">
        <v>300000</v>
      </c>
      <c r="F88" s="55">
        <f t="shared" si="5"/>
        <v>300000</v>
      </c>
      <c r="G88" s="60">
        <v>312120</v>
      </c>
      <c r="H88" s="60">
        <f t="shared" si="6"/>
        <v>312120</v>
      </c>
      <c r="I88" s="60">
        <v>306000</v>
      </c>
      <c r="J88" s="81">
        <f t="shared" si="7"/>
        <v>306000</v>
      </c>
      <c r="K88" s="97">
        <f t="shared" si="8"/>
        <v>306040</v>
      </c>
      <c r="L88" s="97">
        <f>ROUND(AVERAGE(K88*D88),0)</f>
        <v>306040</v>
      </c>
    </row>
    <row r="89" spans="1:12" ht="15.75" thickBot="1" x14ac:dyDescent="0.25">
      <c r="A89" s="12">
        <v>17</v>
      </c>
      <c r="B89" s="19" t="s">
        <v>76</v>
      </c>
      <c r="C89" s="14"/>
      <c r="D89" s="32"/>
      <c r="E89" s="87"/>
      <c r="F89" s="28"/>
      <c r="G89" s="28"/>
      <c r="H89" s="28"/>
      <c r="I89" s="28"/>
      <c r="J89" s="28"/>
      <c r="K89" s="87"/>
      <c r="L89" s="87"/>
    </row>
    <row r="90" spans="1:12" ht="15.75" thickBot="1" x14ac:dyDescent="0.25">
      <c r="A90" s="16">
        <v>17.100000000000001</v>
      </c>
      <c r="B90" s="114" t="s">
        <v>77</v>
      </c>
      <c r="C90" s="20" t="s">
        <v>78</v>
      </c>
      <c r="D90" s="31">
        <v>2</v>
      </c>
      <c r="E90" s="88">
        <v>300000</v>
      </c>
      <c r="F90" s="55">
        <f t="shared" si="5"/>
        <v>600000</v>
      </c>
      <c r="G90" s="60">
        <v>312120</v>
      </c>
      <c r="H90" s="60">
        <f t="shared" si="6"/>
        <v>624240</v>
      </c>
      <c r="I90" s="60">
        <v>306000</v>
      </c>
      <c r="J90" s="81">
        <f t="shared" si="7"/>
        <v>612000</v>
      </c>
      <c r="K90" s="97">
        <f t="shared" si="8"/>
        <v>306040</v>
      </c>
      <c r="L90" s="97">
        <f t="shared" si="9"/>
        <v>612080</v>
      </c>
    </row>
    <row r="91" spans="1:12" ht="15.75" hidden="1" thickBot="1" x14ac:dyDescent="0.25">
      <c r="A91" s="12">
        <v>20</v>
      </c>
      <c r="B91" s="19" t="s">
        <v>171</v>
      </c>
      <c r="C91" s="24"/>
      <c r="D91" s="33"/>
      <c r="E91" s="87"/>
      <c r="F91" s="28"/>
      <c r="G91" s="28"/>
      <c r="H91" s="28"/>
      <c r="I91" s="28"/>
      <c r="J91" s="28"/>
      <c r="K91" s="87"/>
      <c r="L91" s="87"/>
    </row>
    <row r="92" spans="1:12" ht="15.75" hidden="1" thickBot="1" x14ac:dyDescent="0.25">
      <c r="A92" s="16" t="s">
        <v>172</v>
      </c>
      <c r="B92" s="114" t="s">
        <v>79</v>
      </c>
      <c r="C92" s="20" t="s">
        <v>14</v>
      </c>
      <c r="D92" s="112">
        <v>0</v>
      </c>
      <c r="E92" s="88">
        <v>7500000</v>
      </c>
      <c r="F92" s="55">
        <f t="shared" si="5"/>
        <v>0</v>
      </c>
      <c r="G92" s="60">
        <v>7803000</v>
      </c>
      <c r="H92" s="60">
        <f t="shared" si="6"/>
        <v>0</v>
      </c>
      <c r="I92" s="60">
        <v>7650000</v>
      </c>
      <c r="J92" s="81">
        <f t="shared" si="7"/>
        <v>0</v>
      </c>
      <c r="K92" s="97">
        <f t="shared" si="8"/>
        <v>7651000</v>
      </c>
      <c r="L92" s="97">
        <f t="shared" si="9"/>
        <v>0</v>
      </c>
    </row>
    <row r="93" spans="1:12" ht="15.75" hidden="1" thickBot="1" x14ac:dyDescent="0.25">
      <c r="A93" s="12">
        <v>21</v>
      </c>
      <c r="B93" s="19" t="s">
        <v>80</v>
      </c>
      <c r="C93" s="24"/>
      <c r="D93" s="33"/>
      <c r="E93" s="87"/>
      <c r="F93" s="28"/>
      <c r="G93" s="28"/>
      <c r="H93" s="28"/>
      <c r="I93" s="28"/>
      <c r="J93" s="28"/>
      <c r="K93" s="87"/>
      <c r="L93" s="87"/>
    </row>
    <row r="94" spans="1:12" ht="15.75" hidden="1" thickBot="1" x14ac:dyDescent="0.25">
      <c r="A94" s="16" t="s">
        <v>81</v>
      </c>
      <c r="B94" s="114" t="s">
        <v>82</v>
      </c>
      <c r="C94" s="20" t="s">
        <v>14</v>
      </c>
      <c r="D94" s="31">
        <v>0</v>
      </c>
      <c r="E94" s="88">
        <v>300000</v>
      </c>
      <c r="F94" s="55">
        <f t="shared" si="5"/>
        <v>0</v>
      </c>
      <c r="G94" s="60">
        <v>312120</v>
      </c>
      <c r="H94" s="60">
        <f t="shared" si="6"/>
        <v>0</v>
      </c>
      <c r="I94" s="60">
        <v>306000</v>
      </c>
      <c r="J94" s="81">
        <f t="shared" si="7"/>
        <v>0</v>
      </c>
      <c r="K94" s="97">
        <f t="shared" si="8"/>
        <v>306040</v>
      </c>
      <c r="L94" s="97">
        <f t="shared" si="9"/>
        <v>0</v>
      </c>
    </row>
    <row r="95" spans="1:12" ht="15.75" hidden="1" thickBot="1" x14ac:dyDescent="0.25">
      <c r="A95" s="16" t="s">
        <v>83</v>
      </c>
      <c r="B95" s="114" t="s">
        <v>84</v>
      </c>
      <c r="C95" s="20" t="s">
        <v>85</v>
      </c>
      <c r="D95" s="31">
        <v>0</v>
      </c>
      <c r="E95" s="88">
        <v>583333</v>
      </c>
      <c r="F95" s="55">
        <f t="shared" si="5"/>
        <v>0</v>
      </c>
      <c r="G95" s="60">
        <v>606900</v>
      </c>
      <c r="H95" s="60">
        <f t="shared" si="6"/>
        <v>0</v>
      </c>
      <c r="I95" s="60">
        <v>595000</v>
      </c>
      <c r="J95" s="81">
        <f t="shared" si="7"/>
        <v>0</v>
      </c>
      <c r="K95" s="97">
        <f t="shared" si="8"/>
        <v>595078</v>
      </c>
      <c r="L95" s="97">
        <f t="shared" si="9"/>
        <v>0</v>
      </c>
    </row>
    <row r="96" spans="1:12" ht="15.75" hidden="1" thickBot="1" x14ac:dyDescent="0.25">
      <c r="A96" s="16" t="s">
        <v>87</v>
      </c>
      <c r="B96" s="114" t="s">
        <v>86</v>
      </c>
      <c r="C96" s="20" t="s">
        <v>14</v>
      </c>
      <c r="D96" s="31">
        <v>0</v>
      </c>
      <c r="E96" s="88">
        <v>583333</v>
      </c>
      <c r="F96" s="55">
        <f t="shared" ref="F96:F104" si="10">E96*D96</f>
        <v>0</v>
      </c>
      <c r="G96" s="60">
        <v>606900</v>
      </c>
      <c r="H96" s="60">
        <f t="shared" si="6"/>
        <v>0</v>
      </c>
      <c r="I96" s="60">
        <v>595000</v>
      </c>
      <c r="J96" s="81">
        <f t="shared" si="7"/>
        <v>0</v>
      </c>
      <c r="K96" s="97">
        <f t="shared" si="8"/>
        <v>595078</v>
      </c>
      <c r="L96" s="97">
        <f t="shared" si="9"/>
        <v>0</v>
      </c>
    </row>
    <row r="97" spans="1:12" ht="15.75" hidden="1" thickBot="1" x14ac:dyDescent="0.25">
      <c r="A97" s="16" t="s">
        <v>89</v>
      </c>
      <c r="B97" s="114" t="s">
        <v>88</v>
      </c>
      <c r="C97" s="20" t="s">
        <v>14</v>
      </c>
      <c r="D97" s="31">
        <v>0</v>
      </c>
      <c r="E97" s="88">
        <v>416667</v>
      </c>
      <c r="F97" s="55">
        <f t="shared" si="10"/>
        <v>0</v>
      </c>
      <c r="G97" s="60">
        <v>433500</v>
      </c>
      <c r="H97" s="60">
        <f t="shared" si="6"/>
        <v>0</v>
      </c>
      <c r="I97" s="60">
        <v>425000</v>
      </c>
      <c r="J97" s="81">
        <f t="shared" si="7"/>
        <v>0</v>
      </c>
      <c r="K97" s="97">
        <f t="shared" si="8"/>
        <v>425056</v>
      </c>
      <c r="L97" s="97">
        <f t="shared" si="9"/>
        <v>0</v>
      </c>
    </row>
    <row r="98" spans="1:12" ht="15.75" hidden="1" thickBot="1" x14ac:dyDescent="0.25">
      <c r="A98" s="25" t="s">
        <v>91</v>
      </c>
      <c r="B98" s="114" t="s">
        <v>90</v>
      </c>
      <c r="C98" s="20" t="s">
        <v>85</v>
      </c>
      <c r="D98" s="31">
        <v>0</v>
      </c>
      <c r="E98" s="88">
        <v>333333</v>
      </c>
      <c r="F98" s="55">
        <f t="shared" si="10"/>
        <v>0</v>
      </c>
      <c r="G98" s="60">
        <v>346800</v>
      </c>
      <c r="H98" s="60">
        <f t="shared" si="6"/>
        <v>0</v>
      </c>
      <c r="I98" s="60">
        <v>340000</v>
      </c>
      <c r="J98" s="81">
        <f t="shared" si="7"/>
        <v>0</v>
      </c>
      <c r="K98" s="97">
        <f t="shared" si="8"/>
        <v>340044</v>
      </c>
      <c r="L98" s="97">
        <f t="shared" si="9"/>
        <v>0</v>
      </c>
    </row>
    <row r="99" spans="1:12" ht="15.75" hidden="1" thickBot="1" x14ac:dyDescent="0.25">
      <c r="A99" s="25" t="s">
        <v>94</v>
      </c>
      <c r="B99" s="114" t="s">
        <v>92</v>
      </c>
      <c r="C99" s="20" t="s">
        <v>93</v>
      </c>
      <c r="D99" s="31">
        <v>0</v>
      </c>
      <c r="E99" s="88">
        <v>1083333</v>
      </c>
      <c r="F99" s="55">
        <f t="shared" si="10"/>
        <v>0</v>
      </c>
      <c r="G99" s="60">
        <v>1127100</v>
      </c>
      <c r="H99" s="60">
        <f t="shared" si="6"/>
        <v>0</v>
      </c>
      <c r="I99" s="60">
        <v>1105000</v>
      </c>
      <c r="J99" s="81">
        <f t="shared" si="7"/>
        <v>0</v>
      </c>
      <c r="K99" s="97">
        <f t="shared" si="8"/>
        <v>1105144</v>
      </c>
      <c r="L99" s="97">
        <f t="shared" si="9"/>
        <v>0</v>
      </c>
    </row>
    <row r="100" spans="1:12" ht="15.75" hidden="1" thickBot="1" x14ac:dyDescent="0.25">
      <c r="A100" s="25" t="s">
        <v>96</v>
      </c>
      <c r="B100" s="114" t="s">
        <v>95</v>
      </c>
      <c r="C100" s="20" t="s">
        <v>14</v>
      </c>
      <c r="D100" s="31">
        <v>0</v>
      </c>
      <c r="E100" s="88">
        <v>2000000</v>
      </c>
      <c r="F100" s="55">
        <f t="shared" si="10"/>
        <v>0</v>
      </c>
      <c r="G100" s="60">
        <v>2080800</v>
      </c>
      <c r="H100" s="60">
        <f t="shared" si="6"/>
        <v>0</v>
      </c>
      <c r="I100" s="60">
        <v>2040000</v>
      </c>
      <c r="J100" s="81">
        <f t="shared" si="7"/>
        <v>0</v>
      </c>
      <c r="K100" s="97">
        <f t="shared" si="8"/>
        <v>2040267</v>
      </c>
      <c r="L100" s="97">
        <f t="shared" si="9"/>
        <v>0</v>
      </c>
    </row>
    <row r="101" spans="1:12" ht="15.75" hidden="1" thickBot="1" x14ac:dyDescent="0.25">
      <c r="A101" s="25" t="s">
        <v>98</v>
      </c>
      <c r="B101" s="114" t="s">
        <v>97</v>
      </c>
      <c r="C101" s="20" t="s">
        <v>93</v>
      </c>
      <c r="D101" s="31">
        <v>0</v>
      </c>
      <c r="E101" s="88">
        <v>583333</v>
      </c>
      <c r="F101" s="55">
        <f t="shared" si="10"/>
        <v>0</v>
      </c>
      <c r="G101" s="60">
        <v>606900</v>
      </c>
      <c r="H101" s="60">
        <f t="shared" si="6"/>
        <v>0</v>
      </c>
      <c r="I101" s="60">
        <v>595000</v>
      </c>
      <c r="J101" s="81">
        <f t="shared" si="7"/>
        <v>0</v>
      </c>
      <c r="K101" s="97">
        <f t="shared" si="8"/>
        <v>595078</v>
      </c>
      <c r="L101" s="97">
        <f t="shared" si="9"/>
        <v>0</v>
      </c>
    </row>
    <row r="102" spans="1:12" ht="15.75" hidden="1" thickBot="1" x14ac:dyDescent="0.25">
      <c r="A102" s="25" t="s">
        <v>100</v>
      </c>
      <c r="B102" s="114" t="s">
        <v>99</v>
      </c>
      <c r="C102" s="20" t="s">
        <v>14</v>
      </c>
      <c r="D102" s="31">
        <v>0</v>
      </c>
      <c r="E102" s="88">
        <v>316667</v>
      </c>
      <c r="F102" s="55">
        <f t="shared" si="10"/>
        <v>0</v>
      </c>
      <c r="G102" s="60">
        <v>329460</v>
      </c>
      <c r="H102" s="60">
        <f t="shared" si="6"/>
        <v>0</v>
      </c>
      <c r="I102" s="60">
        <v>323000</v>
      </c>
      <c r="J102" s="81">
        <f t="shared" si="7"/>
        <v>0</v>
      </c>
      <c r="K102" s="97">
        <f t="shared" si="8"/>
        <v>323042</v>
      </c>
      <c r="L102" s="97">
        <f t="shared" si="9"/>
        <v>0</v>
      </c>
    </row>
    <row r="103" spans="1:12" ht="15.75" hidden="1" thickBot="1" x14ac:dyDescent="0.25">
      <c r="A103" s="25" t="s">
        <v>102</v>
      </c>
      <c r="B103" s="114" t="s">
        <v>101</v>
      </c>
      <c r="C103" s="20" t="s">
        <v>14</v>
      </c>
      <c r="D103" s="31">
        <v>0</v>
      </c>
      <c r="E103" s="88">
        <v>416667</v>
      </c>
      <c r="F103" s="55">
        <f t="shared" si="10"/>
        <v>0</v>
      </c>
      <c r="G103" s="60">
        <v>433500</v>
      </c>
      <c r="H103" s="60">
        <f t="shared" si="6"/>
        <v>0</v>
      </c>
      <c r="I103" s="60">
        <v>425000</v>
      </c>
      <c r="J103" s="81">
        <f t="shared" si="7"/>
        <v>0</v>
      </c>
      <c r="K103" s="97">
        <f t="shared" si="8"/>
        <v>425056</v>
      </c>
      <c r="L103" s="97">
        <f t="shared" si="9"/>
        <v>0</v>
      </c>
    </row>
    <row r="104" spans="1:12" ht="15.75" hidden="1" thickBot="1" x14ac:dyDescent="0.25">
      <c r="A104" s="25" t="s">
        <v>173</v>
      </c>
      <c r="B104" s="22" t="s">
        <v>103</v>
      </c>
      <c r="C104" s="20" t="s">
        <v>93</v>
      </c>
      <c r="D104" s="31">
        <v>0</v>
      </c>
      <c r="E104" s="88">
        <v>4166667</v>
      </c>
      <c r="F104" s="56">
        <f t="shared" si="10"/>
        <v>0</v>
      </c>
      <c r="G104" s="60">
        <v>4335000</v>
      </c>
      <c r="H104" s="60">
        <f t="shared" si="6"/>
        <v>0</v>
      </c>
      <c r="I104" s="60">
        <v>4250000</v>
      </c>
      <c r="J104" s="81">
        <f t="shared" si="7"/>
        <v>0</v>
      </c>
      <c r="K104" s="97">
        <f t="shared" si="8"/>
        <v>4250556</v>
      </c>
      <c r="L104" s="97">
        <f t="shared" si="9"/>
        <v>0</v>
      </c>
    </row>
    <row r="105" spans="1:12" ht="26.25" customHeight="1" x14ac:dyDescent="0.2">
      <c r="A105" s="2"/>
      <c r="B105" s="1"/>
      <c r="C105" s="3"/>
      <c r="D105" s="3"/>
      <c r="E105" s="71" t="s">
        <v>185</v>
      </c>
      <c r="F105" s="69">
        <f>SUM(F17:F104)</f>
        <v>64213356.25</v>
      </c>
      <c r="G105" s="73" t="s">
        <v>185</v>
      </c>
      <c r="H105" s="67">
        <f>SUM(H17:H104)</f>
        <v>66807552</v>
      </c>
      <c r="I105" s="75" t="s">
        <v>187</v>
      </c>
      <c r="J105" s="82">
        <f>SUM(J17:J104)</f>
        <v>65497600</v>
      </c>
      <c r="K105" s="75" t="s">
        <v>185</v>
      </c>
      <c r="L105" s="97">
        <f>SUM(L17:L104)</f>
        <v>65506221</v>
      </c>
    </row>
    <row r="106" spans="1:12" x14ac:dyDescent="0.2">
      <c r="A106" s="2"/>
      <c r="B106" s="1"/>
      <c r="C106" s="3"/>
      <c r="D106" s="3"/>
      <c r="E106" s="72" t="s">
        <v>104</v>
      </c>
      <c r="F106" s="69">
        <f>F105*19%</f>
        <v>12200537.6875</v>
      </c>
      <c r="G106" s="72" t="s">
        <v>104</v>
      </c>
      <c r="H106" s="77">
        <f>H105*19%</f>
        <v>12693434.880000001</v>
      </c>
      <c r="I106" s="76" t="s">
        <v>104</v>
      </c>
      <c r="J106" s="83">
        <f>J105*19%</f>
        <v>12444544</v>
      </c>
      <c r="K106" s="76" t="s">
        <v>104</v>
      </c>
      <c r="L106" s="97">
        <f>L105*19%</f>
        <v>12446181.99</v>
      </c>
    </row>
    <row r="107" spans="1:12" x14ac:dyDescent="0.2">
      <c r="A107" s="2"/>
      <c r="B107" s="1"/>
      <c r="C107" s="3"/>
      <c r="D107" s="3"/>
      <c r="E107" s="72" t="s">
        <v>186</v>
      </c>
      <c r="F107" s="98">
        <f>SUM(F105+F106)</f>
        <v>76413893.9375</v>
      </c>
      <c r="G107" s="74" t="s">
        <v>186</v>
      </c>
      <c r="H107" s="96">
        <f>SUM(H105+H106)</f>
        <v>79500986.879999995</v>
      </c>
      <c r="I107" s="76" t="s">
        <v>186</v>
      </c>
      <c r="J107" s="95">
        <f>SUM(J105:J106)</f>
        <v>77942144</v>
      </c>
      <c r="K107" s="76" t="s">
        <v>186</v>
      </c>
      <c r="L107" s="109">
        <f>SUM(L105+L106)</f>
        <v>77952402.989999995</v>
      </c>
    </row>
  </sheetData>
  <mergeCells count="10">
    <mergeCell ref="I14:J14"/>
    <mergeCell ref="K14:L14"/>
    <mergeCell ref="G16:J16"/>
    <mergeCell ref="K16:N16"/>
    <mergeCell ref="A14:A15"/>
    <mergeCell ref="B14:B15"/>
    <mergeCell ref="C14:C15"/>
    <mergeCell ref="D14:D15"/>
    <mergeCell ref="E14:F14"/>
    <mergeCell ref="G14:H14"/>
  </mergeCells>
  <pageMargins left="0.7" right="0.7" top="0.75" bottom="0.75" header="0.3" footer="0.3"/>
  <pageSetup paperSize="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0F07F-08E0-41E0-A290-48EFF34FE0A4}">
  <dimension ref="A7:N107"/>
  <sheetViews>
    <sheetView topLeftCell="A51" workbookViewId="0">
      <selection activeCell="C12" sqref="C12:J12"/>
    </sheetView>
  </sheetViews>
  <sheetFormatPr baseColWidth="10" defaultRowHeight="12.75" x14ac:dyDescent="0.2"/>
  <cols>
    <col min="2" max="2" width="56" customWidth="1"/>
    <col min="3" max="3" width="8.42578125" bestFit="1" customWidth="1"/>
    <col min="4" max="4" width="10.5703125" bestFit="1" customWidth="1"/>
    <col min="5" max="6" width="20.85546875" hidden="1" customWidth="1"/>
    <col min="7" max="7" width="19.42578125" hidden="1" customWidth="1"/>
    <col min="8" max="8" width="18.42578125" hidden="1" customWidth="1"/>
    <col min="9" max="9" width="15.5703125" hidden="1" customWidth="1"/>
    <col min="10" max="10" width="20.7109375" hidden="1" customWidth="1"/>
    <col min="11" max="11" width="18.28515625" customWidth="1"/>
    <col min="12" max="12" width="18" customWidth="1"/>
  </cols>
  <sheetData>
    <row r="7" spans="1:14" ht="15" x14ac:dyDescent="0.25">
      <c r="C7" s="129" t="s">
        <v>179</v>
      </c>
      <c r="D7" s="129"/>
      <c r="E7" s="129"/>
      <c r="F7" s="129"/>
      <c r="G7" s="129"/>
      <c r="H7" s="129"/>
      <c r="I7" s="129"/>
      <c r="J7" s="129"/>
    </row>
    <row r="8" spans="1:14" ht="15" x14ac:dyDescent="0.25">
      <c r="C8" s="130" t="s">
        <v>180</v>
      </c>
      <c r="D8" s="130"/>
      <c r="E8" s="130"/>
      <c r="F8" s="130"/>
      <c r="G8" s="130"/>
      <c r="H8" s="130"/>
      <c r="I8" s="130"/>
      <c r="J8" s="130"/>
    </row>
    <row r="9" spans="1:14" ht="15" x14ac:dyDescent="0.25">
      <c r="C9" s="131" t="s">
        <v>181</v>
      </c>
      <c r="D9" s="131"/>
      <c r="E9" s="131"/>
      <c r="F9" s="131"/>
      <c r="G9" s="131"/>
      <c r="H9" s="131"/>
      <c r="I9" s="131"/>
      <c r="J9" s="131"/>
    </row>
    <row r="10" spans="1:14" ht="15" x14ac:dyDescent="0.25">
      <c r="C10" s="131" t="s">
        <v>182</v>
      </c>
      <c r="D10" s="131"/>
      <c r="E10" s="131"/>
      <c r="F10" s="131"/>
      <c r="G10" s="131"/>
      <c r="H10" s="131"/>
      <c r="I10" s="131"/>
      <c r="J10" s="131"/>
    </row>
    <row r="11" spans="1:14" ht="15" x14ac:dyDescent="0.25">
      <c r="C11" s="131" t="s">
        <v>183</v>
      </c>
      <c r="D11" s="131"/>
      <c r="E11" s="131"/>
      <c r="F11" s="131"/>
      <c r="G11" s="131"/>
      <c r="H11" s="131"/>
      <c r="I11" s="131"/>
      <c r="J11" s="131"/>
    </row>
    <row r="12" spans="1:14" ht="15" x14ac:dyDescent="0.2">
      <c r="C12" s="128" t="s">
        <v>184</v>
      </c>
      <c r="D12" s="128"/>
      <c r="E12" s="128"/>
      <c r="F12" s="128"/>
      <c r="G12" s="128"/>
      <c r="H12" s="128"/>
      <c r="I12" s="128"/>
      <c r="J12" s="128"/>
    </row>
    <row r="14" spans="1:14" x14ac:dyDescent="0.2">
      <c r="A14" s="124" t="s">
        <v>0</v>
      </c>
      <c r="B14" s="124" t="s">
        <v>1</v>
      </c>
      <c r="C14" s="124" t="s">
        <v>3</v>
      </c>
      <c r="D14" s="124" t="s">
        <v>2</v>
      </c>
      <c r="E14" s="125" t="s">
        <v>176</v>
      </c>
      <c r="F14" s="126"/>
      <c r="G14" s="127" t="s">
        <v>177</v>
      </c>
      <c r="H14" s="127"/>
      <c r="I14" s="118" t="s">
        <v>178</v>
      </c>
      <c r="J14" s="118"/>
      <c r="K14" s="119" t="s">
        <v>188</v>
      </c>
      <c r="L14" s="119"/>
    </row>
    <row r="15" spans="1:14" ht="25.5" x14ac:dyDescent="0.2">
      <c r="A15" s="124"/>
      <c r="B15" s="124"/>
      <c r="C15" s="124"/>
      <c r="D15" s="124"/>
      <c r="E15" s="49" t="s">
        <v>174</v>
      </c>
      <c r="F15" s="49" t="s">
        <v>175</v>
      </c>
      <c r="G15" s="50" t="s">
        <v>174</v>
      </c>
      <c r="H15" s="50" t="s">
        <v>175</v>
      </c>
      <c r="I15" s="51" t="s">
        <v>174</v>
      </c>
      <c r="J15" s="68" t="s">
        <v>175</v>
      </c>
      <c r="K15" s="80" t="s">
        <v>189</v>
      </c>
      <c r="L15" s="79" t="s">
        <v>186</v>
      </c>
    </row>
    <row r="16" spans="1:14" ht="15.75" thickBot="1" x14ac:dyDescent="0.25">
      <c r="A16" s="4">
        <v>1</v>
      </c>
      <c r="B16" s="4" t="s">
        <v>4</v>
      </c>
      <c r="C16" s="5"/>
      <c r="D16" s="26"/>
      <c r="E16" s="52"/>
      <c r="F16" s="52"/>
      <c r="G16" s="120"/>
      <c r="H16" s="120"/>
      <c r="I16" s="120"/>
      <c r="J16" s="121"/>
      <c r="K16" s="53"/>
      <c r="L16" s="53"/>
      <c r="M16" s="84"/>
      <c r="N16" s="85"/>
    </row>
    <row r="17" spans="1:12" ht="15.75" thickBot="1" x14ac:dyDescent="0.25">
      <c r="A17" s="7" t="s">
        <v>105</v>
      </c>
      <c r="B17" s="8" t="s">
        <v>5</v>
      </c>
      <c r="C17" s="9" t="s">
        <v>6</v>
      </c>
      <c r="D17" s="27">
        <v>5</v>
      </c>
      <c r="E17" s="54">
        <v>583333</v>
      </c>
      <c r="F17" s="54">
        <f>E17*D17</f>
        <v>2916665</v>
      </c>
      <c r="G17" s="60">
        <v>606900</v>
      </c>
      <c r="H17" s="60">
        <f>G17*D17</f>
        <v>3034500</v>
      </c>
      <c r="I17" s="60">
        <v>595000</v>
      </c>
      <c r="J17" s="81">
        <f>I17*D17</f>
        <v>2975000</v>
      </c>
      <c r="K17" s="60">
        <f>ROUND(AVERAGE(E17,G17,I17),0)</f>
        <v>595078</v>
      </c>
      <c r="L17" s="60">
        <f>ROUND(AVERAGE(K17*D17),0)</f>
        <v>2975390</v>
      </c>
    </row>
    <row r="18" spans="1:12" ht="15.75" thickBot="1" x14ac:dyDescent="0.25">
      <c r="A18" s="7" t="s">
        <v>106</v>
      </c>
      <c r="B18" s="8" t="s">
        <v>7</v>
      </c>
      <c r="C18" s="9" t="s">
        <v>8</v>
      </c>
      <c r="D18" s="27">
        <v>1</v>
      </c>
      <c r="E18" s="55">
        <v>633333</v>
      </c>
      <c r="F18" s="54">
        <f t="shared" ref="F18:F29" si="0">E18*D18</f>
        <v>633333</v>
      </c>
      <c r="G18" s="60">
        <v>658920</v>
      </c>
      <c r="H18" s="60">
        <f t="shared" ref="H18:H80" si="1">G18*D18</f>
        <v>658920</v>
      </c>
      <c r="I18" s="60">
        <v>646000</v>
      </c>
      <c r="J18" s="81">
        <f t="shared" ref="J18:J80" si="2">I18*D18</f>
        <v>646000</v>
      </c>
      <c r="K18" s="60">
        <f t="shared" ref="K18:K80" si="3">ROUND(AVERAGE(E18,G18,I18),0)</f>
        <v>646084</v>
      </c>
      <c r="L18" s="60">
        <f t="shared" ref="L18:L80" si="4">ROUND(AVERAGE(K18*D18),0)</f>
        <v>646084</v>
      </c>
    </row>
    <row r="19" spans="1:12" ht="15.75" thickBot="1" x14ac:dyDescent="0.25">
      <c r="A19" s="7" t="s">
        <v>107</v>
      </c>
      <c r="B19" s="10" t="s">
        <v>9</v>
      </c>
      <c r="C19" s="9" t="s">
        <v>8</v>
      </c>
      <c r="D19" s="27">
        <v>1</v>
      </c>
      <c r="E19" s="55">
        <v>700000</v>
      </c>
      <c r="F19" s="54">
        <f t="shared" si="0"/>
        <v>700000</v>
      </c>
      <c r="G19" s="60">
        <v>728280</v>
      </c>
      <c r="H19" s="60">
        <f t="shared" si="1"/>
        <v>728280</v>
      </c>
      <c r="I19" s="60">
        <v>714000</v>
      </c>
      <c r="J19" s="81">
        <f t="shared" si="2"/>
        <v>714000</v>
      </c>
      <c r="K19" s="60">
        <f t="shared" si="3"/>
        <v>714093</v>
      </c>
      <c r="L19" s="60">
        <f t="shared" si="4"/>
        <v>714093</v>
      </c>
    </row>
    <row r="20" spans="1:12" ht="15.75" thickBot="1" x14ac:dyDescent="0.25">
      <c r="A20" s="7" t="s">
        <v>108</v>
      </c>
      <c r="B20" s="8" t="s">
        <v>10</v>
      </c>
      <c r="C20" s="9" t="s">
        <v>8</v>
      </c>
      <c r="D20" s="27">
        <v>1</v>
      </c>
      <c r="E20" s="55">
        <v>466667</v>
      </c>
      <c r="F20" s="54">
        <f t="shared" si="0"/>
        <v>466667</v>
      </c>
      <c r="G20" s="60">
        <v>485520</v>
      </c>
      <c r="H20" s="60">
        <f t="shared" si="1"/>
        <v>485520</v>
      </c>
      <c r="I20" s="60">
        <v>476000</v>
      </c>
      <c r="J20" s="81">
        <f t="shared" si="2"/>
        <v>476000</v>
      </c>
      <c r="K20" s="60">
        <f t="shared" si="3"/>
        <v>476062</v>
      </c>
      <c r="L20" s="60">
        <f t="shared" si="4"/>
        <v>476062</v>
      </c>
    </row>
    <row r="21" spans="1:12" ht="30.75" thickBot="1" x14ac:dyDescent="0.25">
      <c r="A21" s="7" t="s">
        <v>109</v>
      </c>
      <c r="B21" s="8" t="s">
        <v>11</v>
      </c>
      <c r="C21" s="9" t="s">
        <v>12</v>
      </c>
      <c r="D21" s="27">
        <v>1</v>
      </c>
      <c r="E21" s="55">
        <v>750000</v>
      </c>
      <c r="F21" s="54">
        <f t="shared" si="0"/>
        <v>750000</v>
      </c>
      <c r="G21" s="60">
        <v>780300</v>
      </c>
      <c r="H21" s="60">
        <f t="shared" si="1"/>
        <v>780300</v>
      </c>
      <c r="I21" s="60">
        <v>765000</v>
      </c>
      <c r="J21" s="81">
        <f t="shared" si="2"/>
        <v>765000</v>
      </c>
      <c r="K21" s="60">
        <f t="shared" si="3"/>
        <v>765100</v>
      </c>
      <c r="L21" s="60">
        <f t="shared" si="4"/>
        <v>765100</v>
      </c>
    </row>
    <row r="22" spans="1:12" ht="15.75" thickBot="1" x14ac:dyDescent="0.25">
      <c r="A22" s="7" t="s">
        <v>110</v>
      </c>
      <c r="B22" s="8" t="s">
        <v>13</v>
      </c>
      <c r="C22" s="9" t="s">
        <v>14</v>
      </c>
      <c r="D22" s="27">
        <v>1</v>
      </c>
      <c r="E22" s="55">
        <v>2083333</v>
      </c>
      <c r="F22" s="54">
        <f t="shared" si="0"/>
        <v>2083333</v>
      </c>
      <c r="G22" s="60">
        <v>2167500</v>
      </c>
      <c r="H22" s="60">
        <f t="shared" si="1"/>
        <v>2167500</v>
      </c>
      <c r="I22" s="60">
        <v>2125000</v>
      </c>
      <c r="J22" s="81">
        <f t="shared" si="2"/>
        <v>2125000</v>
      </c>
      <c r="K22" s="60">
        <f t="shared" si="3"/>
        <v>2125278</v>
      </c>
      <c r="L22" s="60">
        <f t="shared" si="4"/>
        <v>2125278</v>
      </c>
    </row>
    <row r="23" spans="1:12" ht="15.75" thickBot="1" x14ac:dyDescent="0.25">
      <c r="A23" s="7" t="s">
        <v>111</v>
      </c>
      <c r="B23" s="8" t="s">
        <v>15</v>
      </c>
      <c r="C23" s="9" t="s">
        <v>14</v>
      </c>
      <c r="D23" s="27">
        <v>2</v>
      </c>
      <c r="E23" s="55">
        <v>1083333</v>
      </c>
      <c r="F23" s="54">
        <f t="shared" si="0"/>
        <v>2166666</v>
      </c>
      <c r="G23" s="60">
        <v>1127100</v>
      </c>
      <c r="H23" s="60">
        <f t="shared" si="1"/>
        <v>2254200</v>
      </c>
      <c r="I23" s="60">
        <v>1105000</v>
      </c>
      <c r="J23" s="81">
        <f t="shared" si="2"/>
        <v>2210000</v>
      </c>
      <c r="K23" s="60">
        <f t="shared" si="3"/>
        <v>1105144</v>
      </c>
      <c r="L23" s="60">
        <f t="shared" si="4"/>
        <v>2210288</v>
      </c>
    </row>
    <row r="24" spans="1:12" ht="15.75" thickBot="1" x14ac:dyDescent="0.25">
      <c r="A24" s="7" t="s">
        <v>112</v>
      </c>
      <c r="B24" s="8" t="s">
        <v>16</v>
      </c>
      <c r="C24" s="9" t="s">
        <v>14</v>
      </c>
      <c r="D24" s="27">
        <v>2</v>
      </c>
      <c r="E24" s="55">
        <v>1250000</v>
      </c>
      <c r="F24" s="54">
        <f t="shared" si="0"/>
        <v>2500000</v>
      </c>
      <c r="G24" s="60">
        <v>1300500</v>
      </c>
      <c r="H24" s="60">
        <f t="shared" si="1"/>
        <v>2601000</v>
      </c>
      <c r="I24" s="60">
        <v>1275000</v>
      </c>
      <c r="J24" s="81">
        <f t="shared" si="2"/>
        <v>2550000</v>
      </c>
      <c r="K24" s="60">
        <f t="shared" si="3"/>
        <v>1275167</v>
      </c>
      <c r="L24" s="60">
        <f t="shared" si="4"/>
        <v>2550334</v>
      </c>
    </row>
    <row r="25" spans="1:12" ht="30.75" customHeight="1" thickBot="1" x14ac:dyDescent="0.25">
      <c r="A25" s="7" t="s">
        <v>113</v>
      </c>
      <c r="B25" s="8" t="s">
        <v>17</v>
      </c>
      <c r="C25" s="9" t="s">
        <v>18</v>
      </c>
      <c r="D25" s="27">
        <v>1</v>
      </c>
      <c r="E25" s="55">
        <v>416667</v>
      </c>
      <c r="F25" s="54">
        <f t="shared" si="0"/>
        <v>416667</v>
      </c>
      <c r="G25" s="60">
        <v>433500</v>
      </c>
      <c r="H25" s="60">
        <f t="shared" si="1"/>
        <v>433500</v>
      </c>
      <c r="I25" s="60">
        <v>425000</v>
      </c>
      <c r="J25" s="81">
        <f t="shared" si="2"/>
        <v>425000</v>
      </c>
      <c r="K25" s="60">
        <f t="shared" si="3"/>
        <v>425056</v>
      </c>
      <c r="L25" s="60">
        <f t="shared" si="4"/>
        <v>425056</v>
      </c>
    </row>
    <row r="26" spans="1:12" ht="30.75" thickBot="1" x14ac:dyDescent="0.25">
      <c r="A26" s="7" t="s">
        <v>114</v>
      </c>
      <c r="B26" s="8" t="s">
        <v>19</v>
      </c>
      <c r="C26" s="9" t="s">
        <v>14</v>
      </c>
      <c r="D26" s="27">
        <v>2</v>
      </c>
      <c r="E26" s="55">
        <v>300000</v>
      </c>
      <c r="F26" s="54">
        <f t="shared" si="0"/>
        <v>600000</v>
      </c>
      <c r="G26" s="60">
        <v>312120</v>
      </c>
      <c r="H26" s="60">
        <f t="shared" si="1"/>
        <v>624240</v>
      </c>
      <c r="I26" s="60">
        <v>306000</v>
      </c>
      <c r="J26" s="81">
        <f t="shared" si="2"/>
        <v>612000</v>
      </c>
      <c r="K26" s="60">
        <f t="shared" si="3"/>
        <v>306040</v>
      </c>
      <c r="L26" s="60">
        <f t="shared" si="4"/>
        <v>612080</v>
      </c>
    </row>
    <row r="27" spans="1:12" ht="15.75" thickBot="1" x14ac:dyDescent="0.25">
      <c r="A27" s="7" t="s">
        <v>115</v>
      </c>
      <c r="B27" s="8" t="s">
        <v>116</v>
      </c>
      <c r="C27" s="9" t="s">
        <v>18</v>
      </c>
      <c r="D27" s="27">
        <v>1</v>
      </c>
      <c r="E27" s="55">
        <v>3333333</v>
      </c>
      <c r="F27" s="54">
        <f t="shared" si="0"/>
        <v>3333333</v>
      </c>
      <c r="G27" s="60">
        <v>3468000</v>
      </c>
      <c r="H27" s="60">
        <f t="shared" si="1"/>
        <v>3468000</v>
      </c>
      <c r="I27" s="60">
        <v>3400000</v>
      </c>
      <c r="J27" s="81">
        <f t="shared" si="2"/>
        <v>3400000</v>
      </c>
      <c r="K27" s="60">
        <f t="shared" si="3"/>
        <v>3400444</v>
      </c>
      <c r="L27" s="60">
        <f t="shared" si="4"/>
        <v>3400444</v>
      </c>
    </row>
    <row r="28" spans="1:12" ht="60.75" thickBot="1" x14ac:dyDescent="0.25">
      <c r="A28" s="7" t="s">
        <v>117</v>
      </c>
      <c r="B28" s="8" t="s">
        <v>20</v>
      </c>
      <c r="C28" s="9" t="s">
        <v>21</v>
      </c>
      <c r="D28" s="27">
        <v>1</v>
      </c>
      <c r="E28" s="55">
        <v>2500000</v>
      </c>
      <c r="F28" s="54">
        <f t="shared" si="0"/>
        <v>2500000</v>
      </c>
      <c r="G28" s="60">
        <v>2601000</v>
      </c>
      <c r="H28" s="60">
        <f t="shared" si="1"/>
        <v>2601000</v>
      </c>
      <c r="I28" s="60">
        <v>2550000</v>
      </c>
      <c r="J28" s="81">
        <f t="shared" si="2"/>
        <v>2550000</v>
      </c>
      <c r="K28" s="60">
        <f t="shared" si="3"/>
        <v>2550333</v>
      </c>
      <c r="L28" s="60">
        <f t="shared" si="4"/>
        <v>2550333</v>
      </c>
    </row>
    <row r="29" spans="1:12" ht="15.75" thickBot="1" x14ac:dyDescent="0.25">
      <c r="A29" s="7" t="s">
        <v>118</v>
      </c>
      <c r="B29" s="11" t="s">
        <v>22</v>
      </c>
      <c r="C29" s="9" t="s">
        <v>14</v>
      </c>
      <c r="D29" s="27">
        <v>1</v>
      </c>
      <c r="E29" s="55">
        <v>1250000</v>
      </c>
      <c r="F29" s="54">
        <f t="shared" si="0"/>
        <v>1250000</v>
      </c>
      <c r="G29" s="60">
        <v>1300500</v>
      </c>
      <c r="H29" s="60">
        <f t="shared" si="1"/>
        <v>1300500</v>
      </c>
      <c r="I29" s="60">
        <v>1275000</v>
      </c>
      <c r="J29" s="81">
        <f t="shared" si="2"/>
        <v>1275000</v>
      </c>
      <c r="K29" s="60">
        <f t="shared" si="3"/>
        <v>1275167</v>
      </c>
      <c r="L29" s="60">
        <f t="shared" si="4"/>
        <v>1275167</v>
      </c>
    </row>
    <row r="30" spans="1:12" ht="15.75" thickBot="1" x14ac:dyDescent="0.25">
      <c r="A30" s="12" t="s">
        <v>119</v>
      </c>
      <c r="B30" s="13" t="s">
        <v>23</v>
      </c>
      <c r="C30" s="15"/>
      <c r="D30" s="28"/>
      <c r="E30" s="28"/>
      <c r="F30" s="28"/>
      <c r="G30" s="28"/>
      <c r="H30" s="28"/>
      <c r="I30" s="28"/>
      <c r="J30" s="28"/>
      <c r="K30" s="28"/>
      <c r="L30" s="28"/>
    </row>
    <row r="31" spans="1:12" ht="15.75" thickBot="1" x14ac:dyDescent="0.25">
      <c r="A31" s="16" t="s">
        <v>120</v>
      </c>
      <c r="B31" s="8" t="s">
        <v>24</v>
      </c>
      <c r="C31" s="17" t="s">
        <v>14</v>
      </c>
      <c r="D31" s="29">
        <v>2</v>
      </c>
      <c r="E31" s="55">
        <v>200000</v>
      </c>
      <c r="F31" s="55">
        <f>E31*D31</f>
        <v>400000</v>
      </c>
      <c r="G31" s="60">
        <v>208080</v>
      </c>
      <c r="H31" s="60">
        <f t="shared" si="1"/>
        <v>416160</v>
      </c>
      <c r="I31" s="60">
        <v>204000</v>
      </c>
      <c r="J31" s="81">
        <f t="shared" si="2"/>
        <v>408000</v>
      </c>
      <c r="K31" s="60">
        <f t="shared" si="3"/>
        <v>204027</v>
      </c>
      <c r="L31" s="60">
        <f t="shared" si="4"/>
        <v>408054</v>
      </c>
    </row>
    <row r="32" spans="1:12" ht="15.75" thickBot="1" x14ac:dyDescent="0.25">
      <c r="A32" s="16" t="s">
        <v>121</v>
      </c>
      <c r="B32" s="8" t="s">
        <v>5</v>
      </c>
      <c r="C32" s="17" t="s">
        <v>6</v>
      </c>
      <c r="D32" s="29">
        <v>1</v>
      </c>
      <c r="E32" s="55">
        <v>583333</v>
      </c>
      <c r="F32" s="55">
        <f t="shared" ref="F32:F95" si="5">E32*D32</f>
        <v>583333</v>
      </c>
      <c r="G32" s="60">
        <v>606900</v>
      </c>
      <c r="H32" s="60">
        <f t="shared" si="1"/>
        <v>606900</v>
      </c>
      <c r="I32" s="60">
        <v>595000</v>
      </c>
      <c r="J32" s="81">
        <f t="shared" si="2"/>
        <v>595000</v>
      </c>
      <c r="K32" s="60">
        <f t="shared" si="3"/>
        <v>595078</v>
      </c>
      <c r="L32" s="60">
        <f t="shared" si="4"/>
        <v>595078</v>
      </c>
    </row>
    <row r="33" spans="1:12" ht="15.75" thickBot="1" x14ac:dyDescent="0.25">
      <c r="A33" s="16" t="s">
        <v>122</v>
      </c>
      <c r="B33" s="8" t="s">
        <v>25</v>
      </c>
      <c r="C33" s="17" t="s">
        <v>14</v>
      </c>
      <c r="D33" s="29">
        <v>2</v>
      </c>
      <c r="E33" s="55">
        <v>216667</v>
      </c>
      <c r="F33" s="55">
        <f t="shared" si="5"/>
        <v>433334</v>
      </c>
      <c r="G33" s="60">
        <v>225420</v>
      </c>
      <c r="H33" s="60">
        <f t="shared" si="1"/>
        <v>450840</v>
      </c>
      <c r="I33" s="60">
        <v>221000</v>
      </c>
      <c r="J33" s="81">
        <f t="shared" si="2"/>
        <v>442000</v>
      </c>
      <c r="K33" s="60">
        <f t="shared" si="3"/>
        <v>221029</v>
      </c>
      <c r="L33" s="60">
        <f t="shared" si="4"/>
        <v>442058</v>
      </c>
    </row>
    <row r="34" spans="1:12" ht="15.75" thickBot="1" x14ac:dyDescent="0.25">
      <c r="A34" s="16" t="s">
        <v>123</v>
      </c>
      <c r="B34" s="8" t="s">
        <v>16</v>
      </c>
      <c r="C34" s="17" t="s">
        <v>14</v>
      </c>
      <c r="D34" s="29">
        <v>1</v>
      </c>
      <c r="E34" s="55">
        <v>1083333</v>
      </c>
      <c r="F34" s="55">
        <f t="shared" si="5"/>
        <v>1083333</v>
      </c>
      <c r="G34" s="60">
        <v>1127100</v>
      </c>
      <c r="H34" s="60">
        <f t="shared" si="1"/>
        <v>1127100</v>
      </c>
      <c r="I34" s="60">
        <v>1105000</v>
      </c>
      <c r="J34" s="81">
        <f t="shared" si="2"/>
        <v>1105000</v>
      </c>
      <c r="K34" s="60">
        <f t="shared" si="3"/>
        <v>1105144</v>
      </c>
      <c r="L34" s="60">
        <f t="shared" si="4"/>
        <v>1105144</v>
      </c>
    </row>
    <row r="35" spans="1:12" ht="15.75" thickBot="1" x14ac:dyDescent="0.25">
      <c r="A35" s="12" t="s">
        <v>124</v>
      </c>
      <c r="B35" s="13" t="s">
        <v>26</v>
      </c>
      <c r="C35" s="15"/>
      <c r="D35" s="28"/>
      <c r="E35" s="28"/>
      <c r="F35" s="28"/>
      <c r="G35" s="28"/>
      <c r="H35" s="28"/>
      <c r="I35" s="28"/>
      <c r="J35" s="28"/>
      <c r="K35" s="28"/>
      <c r="L35" s="28"/>
    </row>
    <row r="36" spans="1:12" ht="15.75" thickBot="1" x14ac:dyDescent="0.25">
      <c r="A36" s="16" t="s">
        <v>125</v>
      </c>
      <c r="B36" s="8" t="s">
        <v>9</v>
      </c>
      <c r="C36" s="17" t="s">
        <v>14</v>
      </c>
      <c r="D36" s="29">
        <v>2</v>
      </c>
      <c r="E36" s="55">
        <v>200000</v>
      </c>
      <c r="F36" s="55">
        <f t="shared" si="5"/>
        <v>400000</v>
      </c>
      <c r="G36" s="60">
        <v>208080</v>
      </c>
      <c r="H36" s="60">
        <f t="shared" si="1"/>
        <v>416160</v>
      </c>
      <c r="I36" s="60">
        <v>204000</v>
      </c>
      <c r="J36" s="81">
        <f t="shared" si="2"/>
        <v>408000</v>
      </c>
      <c r="K36" s="60">
        <f t="shared" si="3"/>
        <v>204027</v>
      </c>
      <c r="L36" s="60">
        <f t="shared" si="4"/>
        <v>408054</v>
      </c>
    </row>
    <row r="37" spans="1:12" ht="15.75" thickBot="1" x14ac:dyDescent="0.25">
      <c r="A37" s="16" t="s">
        <v>126</v>
      </c>
      <c r="B37" s="8" t="s">
        <v>5</v>
      </c>
      <c r="C37" s="17" t="s">
        <v>6</v>
      </c>
      <c r="D37" s="29">
        <v>2</v>
      </c>
      <c r="E37" s="55">
        <v>583333</v>
      </c>
      <c r="F37" s="55">
        <f t="shared" si="5"/>
        <v>1166666</v>
      </c>
      <c r="G37" s="60">
        <v>606900</v>
      </c>
      <c r="H37" s="60">
        <f t="shared" si="1"/>
        <v>1213800</v>
      </c>
      <c r="I37" s="60">
        <v>595000</v>
      </c>
      <c r="J37" s="81">
        <f t="shared" si="2"/>
        <v>1190000</v>
      </c>
      <c r="K37" s="60">
        <f t="shared" si="3"/>
        <v>595078</v>
      </c>
      <c r="L37" s="60">
        <f t="shared" si="4"/>
        <v>1190156</v>
      </c>
    </row>
    <row r="38" spans="1:12" ht="75.75" thickBot="1" x14ac:dyDescent="0.25">
      <c r="A38" s="16" t="s">
        <v>127</v>
      </c>
      <c r="B38" s="8" t="s">
        <v>27</v>
      </c>
      <c r="C38" s="17" t="s">
        <v>18</v>
      </c>
      <c r="D38" s="29">
        <v>1</v>
      </c>
      <c r="E38" s="55">
        <v>1250000</v>
      </c>
      <c r="F38" s="55">
        <f t="shared" si="5"/>
        <v>1250000</v>
      </c>
      <c r="G38" s="60">
        <v>1300500</v>
      </c>
      <c r="H38" s="60">
        <f t="shared" si="1"/>
        <v>1300500</v>
      </c>
      <c r="I38" s="60">
        <v>1275000</v>
      </c>
      <c r="J38" s="81">
        <f t="shared" si="2"/>
        <v>1275000</v>
      </c>
      <c r="K38" s="60">
        <f t="shared" si="3"/>
        <v>1275167</v>
      </c>
      <c r="L38" s="60">
        <f t="shared" si="4"/>
        <v>1275167</v>
      </c>
    </row>
    <row r="39" spans="1:12" ht="15.75" thickBot="1" x14ac:dyDescent="0.25">
      <c r="A39" s="16" t="s">
        <v>128</v>
      </c>
      <c r="B39" s="8" t="s">
        <v>28</v>
      </c>
      <c r="C39" s="17" t="s">
        <v>29</v>
      </c>
      <c r="D39" s="29">
        <v>5</v>
      </c>
      <c r="E39" s="55">
        <v>1083000</v>
      </c>
      <c r="F39" s="55">
        <f t="shared" si="5"/>
        <v>5415000</v>
      </c>
      <c r="G39" s="60">
        <v>1127100</v>
      </c>
      <c r="H39" s="60">
        <f t="shared" si="1"/>
        <v>5635500</v>
      </c>
      <c r="I39" s="60">
        <v>1105000</v>
      </c>
      <c r="J39" s="81">
        <f t="shared" si="2"/>
        <v>5525000</v>
      </c>
      <c r="K39" s="60">
        <f t="shared" si="3"/>
        <v>1105033</v>
      </c>
      <c r="L39" s="60">
        <f t="shared" si="4"/>
        <v>5525165</v>
      </c>
    </row>
    <row r="40" spans="1:12" ht="15.75" thickBot="1" x14ac:dyDescent="0.25">
      <c r="A40" s="16" t="s">
        <v>129</v>
      </c>
      <c r="B40" s="8" t="s">
        <v>30</v>
      </c>
      <c r="C40" s="17" t="s">
        <v>14</v>
      </c>
      <c r="D40" s="29">
        <v>2</v>
      </c>
      <c r="E40" s="55">
        <v>216667</v>
      </c>
      <c r="F40" s="55">
        <f t="shared" si="5"/>
        <v>433334</v>
      </c>
      <c r="G40" s="60">
        <v>225420</v>
      </c>
      <c r="H40" s="60">
        <f t="shared" si="1"/>
        <v>450840</v>
      </c>
      <c r="I40" s="60">
        <v>221000</v>
      </c>
      <c r="J40" s="81">
        <f t="shared" si="2"/>
        <v>442000</v>
      </c>
      <c r="K40" s="60">
        <f t="shared" si="3"/>
        <v>221029</v>
      </c>
      <c r="L40" s="60">
        <f t="shared" si="4"/>
        <v>442058</v>
      </c>
    </row>
    <row r="41" spans="1:12" ht="15.75" thickBot="1" x14ac:dyDescent="0.25">
      <c r="A41" s="16" t="s">
        <v>130</v>
      </c>
      <c r="B41" s="8" t="s">
        <v>31</v>
      </c>
      <c r="C41" s="17" t="s">
        <v>32</v>
      </c>
      <c r="D41" s="29">
        <v>1</v>
      </c>
      <c r="E41" s="55">
        <v>1250000</v>
      </c>
      <c r="F41" s="55">
        <f t="shared" si="5"/>
        <v>1250000</v>
      </c>
      <c r="G41" s="60">
        <v>1300500</v>
      </c>
      <c r="H41" s="60">
        <f t="shared" si="1"/>
        <v>1300500</v>
      </c>
      <c r="I41" s="60">
        <v>1275000</v>
      </c>
      <c r="J41" s="81">
        <f t="shared" si="2"/>
        <v>1275000</v>
      </c>
      <c r="K41" s="60">
        <f t="shared" si="3"/>
        <v>1275167</v>
      </c>
      <c r="L41" s="60">
        <f t="shared" si="4"/>
        <v>1275167</v>
      </c>
    </row>
    <row r="42" spans="1:12" ht="15.75" thickBot="1" x14ac:dyDescent="0.25">
      <c r="A42" s="18" t="s">
        <v>131</v>
      </c>
      <c r="B42" s="13" t="s">
        <v>33</v>
      </c>
      <c r="C42" s="15"/>
      <c r="D42" s="28"/>
      <c r="E42" s="28"/>
      <c r="F42" s="28"/>
      <c r="G42" s="28"/>
      <c r="H42" s="28"/>
      <c r="I42" s="28"/>
      <c r="J42" s="28"/>
      <c r="K42" s="28"/>
      <c r="L42" s="28"/>
    </row>
    <row r="43" spans="1:12" ht="15.75" thickBot="1" x14ac:dyDescent="0.25">
      <c r="A43" s="16" t="s">
        <v>132</v>
      </c>
      <c r="B43" s="10" t="s">
        <v>5</v>
      </c>
      <c r="C43" s="17" t="s">
        <v>6</v>
      </c>
      <c r="D43" s="57" t="s">
        <v>133</v>
      </c>
      <c r="E43" s="55">
        <v>350000</v>
      </c>
      <c r="F43" s="55">
        <f>E43*0.25</f>
        <v>87500</v>
      </c>
      <c r="G43" s="60">
        <v>364140</v>
      </c>
      <c r="H43" s="60">
        <f>G43*0.25</f>
        <v>91035</v>
      </c>
      <c r="I43" s="60">
        <v>357000</v>
      </c>
      <c r="J43" s="81">
        <f>I43*0.25</f>
        <v>89250</v>
      </c>
      <c r="K43" s="60">
        <f t="shared" si="3"/>
        <v>357047</v>
      </c>
      <c r="L43" s="60">
        <f>ROUND(AVERAGE(K43*0.25),0)</f>
        <v>89262</v>
      </c>
    </row>
    <row r="44" spans="1:12" ht="15.75" thickBot="1" x14ac:dyDescent="0.25">
      <c r="A44" s="16" t="s">
        <v>134</v>
      </c>
      <c r="B44" s="10" t="s">
        <v>9</v>
      </c>
      <c r="C44" s="17" t="s">
        <v>14</v>
      </c>
      <c r="D44" s="29">
        <v>1</v>
      </c>
      <c r="E44" s="55">
        <v>80000</v>
      </c>
      <c r="F44" s="55">
        <f t="shared" si="5"/>
        <v>80000</v>
      </c>
      <c r="G44" s="60">
        <v>83232</v>
      </c>
      <c r="H44" s="60">
        <f t="shared" si="1"/>
        <v>83232</v>
      </c>
      <c r="I44" s="60">
        <v>81600</v>
      </c>
      <c r="J44" s="81">
        <f t="shared" si="2"/>
        <v>81600</v>
      </c>
      <c r="K44" s="60">
        <f t="shared" si="3"/>
        <v>81611</v>
      </c>
      <c r="L44" s="60">
        <f>ROUND(AVERAGE(K44*D44),0)</f>
        <v>81611</v>
      </c>
    </row>
    <row r="45" spans="1:12" ht="15.75" thickBot="1" x14ac:dyDescent="0.25">
      <c r="A45" s="16" t="s">
        <v>135</v>
      </c>
      <c r="B45" s="10" t="s">
        <v>34</v>
      </c>
      <c r="C45" s="17" t="s">
        <v>14</v>
      </c>
      <c r="D45" s="29">
        <v>1</v>
      </c>
      <c r="E45" s="55">
        <v>120000</v>
      </c>
      <c r="F45" s="55">
        <f t="shared" si="5"/>
        <v>120000</v>
      </c>
      <c r="G45" s="60">
        <v>124848</v>
      </c>
      <c r="H45" s="60">
        <f t="shared" si="1"/>
        <v>124848</v>
      </c>
      <c r="I45" s="60">
        <v>122400</v>
      </c>
      <c r="J45" s="81">
        <f t="shared" si="2"/>
        <v>122400</v>
      </c>
      <c r="K45" s="60">
        <f t="shared" si="3"/>
        <v>122416</v>
      </c>
      <c r="L45" s="60">
        <f t="shared" si="4"/>
        <v>122416</v>
      </c>
    </row>
    <row r="46" spans="1:12" ht="12.75" customHeight="1" x14ac:dyDescent="0.2">
      <c r="A46" s="43" t="s">
        <v>136</v>
      </c>
      <c r="B46" s="44" t="s">
        <v>35</v>
      </c>
      <c r="C46" s="45" t="s">
        <v>8</v>
      </c>
      <c r="D46" s="61">
        <v>1</v>
      </c>
      <c r="E46" s="59">
        <v>80000</v>
      </c>
      <c r="F46" s="55">
        <f t="shared" si="5"/>
        <v>80000</v>
      </c>
      <c r="G46" s="60">
        <v>83232</v>
      </c>
      <c r="H46" s="60">
        <f t="shared" si="1"/>
        <v>83232</v>
      </c>
      <c r="I46" s="60">
        <v>81600</v>
      </c>
      <c r="J46" s="81">
        <f t="shared" si="2"/>
        <v>81600</v>
      </c>
      <c r="K46" s="60">
        <f t="shared" si="3"/>
        <v>81611</v>
      </c>
      <c r="L46" s="60">
        <f t="shared" si="4"/>
        <v>81611</v>
      </c>
    </row>
    <row r="47" spans="1:12" ht="15.75" thickBot="1" x14ac:dyDescent="0.25">
      <c r="A47" s="12" t="s">
        <v>137</v>
      </c>
      <c r="B47" s="19" t="s">
        <v>36</v>
      </c>
      <c r="C47" s="15"/>
      <c r="D47" s="28"/>
      <c r="E47" s="28"/>
      <c r="F47" s="28"/>
      <c r="G47" s="28"/>
      <c r="H47" s="28"/>
      <c r="I47" s="28"/>
      <c r="J47" s="28"/>
      <c r="K47" s="28"/>
      <c r="L47" s="28"/>
    </row>
    <row r="48" spans="1:12" ht="15.75" thickBot="1" x14ac:dyDescent="0.25">
      <c r="A48" s="16" t="s">
        <v>138</v>
      </c>
      <c r="B48" s="10" t="s">
        <v>24</v>
      </c>
      <c r="C48" s="17" t="s">
        <v>14</v>
      </c>
      <c r="D48" s="29">
        <v>1</v>
      </c>
      <c r="E48" s="55">
        <v>200000</v>
      </c>
      <c r="F48" s="55">
        <f t="shared" si="5"/>
        <v>200000</v>
      </c>
      <c r="G48" s="60">
        <v>208080</v>
      </c>
      <c r="H48" s="60">
        <f t="shared" si="1"/>
        <v>208080</v>
      </c>
      <c r="I48" s="60">
        <v>204000</v>
      </c>
      <c r="J48" s="81">
        <f t="shared" si="2"/>
        <v>204000</v>
      </c>
      <c r="K48" s="60">
        <f t="shared" si="3"/>
        <v>204027</v>
      </c>
      <c r="L48" s="60">
        <f>ROUND(AVERAGE(K48*D48),0)</f>
        <v>204027</v>
      </c>
    </row>
    <row r="49" spans="1:12" ht="15.75" thickBot="1" x14ac:dyDescent="0.25">
      <c r="A49" s="16" t="s">
        <v>139</v>
      </c>
      <c r="B49" s="10" t="s">
        <v>5</v>
      </c>
      <c r="C49" s="17" t="s">
        <v>6</v>
      </c>
      <c r="D49" s="57" t="s">
        <v>133</v>
      </c>
      <c r="E49" s="55">
        <v>583333</v>
      </c>
      <c r="F49" s="55">
        <f>E49*0.25</f>
        <v>145833.25</v>
      </c>
      <c r="G49" s="60">
        <v>606900</v>
      </c>
      <c r="H49" s="60">
        <f>G49*0.25</f>
        <v>151725</v>
      </c>
      <c r="I49" s="60">
        <v>595000</v>
      </c>
      <c r="J49" s="81">
        <f>I49*0.25</f>
        <v>148750</v>
      </c>
      <c r="K49" s="60">
        <f t="shared" si="3"/>
        <v>595078</v>
      </c>
      <c r="L49" s="60">
        <f>ROUND(AVERAGE(K49*0.25),0)</f>
        <v>148770</v>
      </c>
    </row>
    <row r="50" spans="1:12" ht="15.75" thickBot="1" x14ac:dyDescent="0.25">
      <c r="A50" s="16" t="s">
        <v>140</v>
      </c>
      <c r="B50" s="10" t="s">
        <v>37</v>
      </c>
      <c r="C50" s="17" t="s">
        <v>18</v>
      </c>
      <c r="D50" s="29">
        <v>1</v>
      </c>
      <c r="E50" s="55">
        <v>200000</v>
      </c>
      <c r="F50" s="55">
        <f t="shared" si="5"/>
        <v>200000</v>
      </c>
      <c r="G50" s="60">
        <v>208080</v>
      </c>
      <c r="H50" s="60">
        <f t="shared" si="1"/>
        <v>208080</v>
      </c>
      <c r="I50" s="60">
        <v>204000</v>
      </c>
      <c r="J50" s="81">
        <f t="shared" si="2"/>
        <v>204000</v>
      </c>
      <c r="K50" s="60">
        <f t="shared" si="3"/>
        <v>204027</v>
      </c>
      <c r="L50" s="60">
        <f t="shared" si="4"/>
        <v>204027</v>
      </c>
    </row>
    <row r="51" spans="1:12" ht="15.75" thickBot="1" x14ac:dyDescent="0.25">
      <c r="A51" s="16" t="s">
        <v>141</v>
      </c>
      <c r="B51" s="10" t="s">
        <v>38</v>
      </c>
      <c r="C51" s="17" t="s">
        <v>8</v>
      </c>
      <c r="D51" s="29">
        <v>1</v>
      </c>
      <c r="E51" s="55">
        <v>133333</v>
      </c>
      <c r="F51" s="55">
        <f t="shared" si="5"/>
        <v>133333</v>
      </c>
      <c r="G51" s="60">
        <v>138720</v>
      </c>
      <c r="H51" s="60">
        <f t="shared" si="1"/>
        <v>138720</v>
      </c>
      <c r="I51" s="60">
        <v>136000</v>
      </c>
      <c r="J51" s="81">
        <f t="shared" si="2"/>
        <v>136000</v>
      </c>
      <c r="K51" s="60">
        <f t="shared" si="3"/>
        <v>136018</v>
      </c>
      <c r="L51" s="60">
        <f t="shared" si="4"/>
        <v>136018</v>
      </c>
    </row>
    <row r="52" spans="1:12" ht="15.75" thickBot="1" x14ac:dyDescent="0.25">
      <c r="A52" s="12">
        <v>6</v>
      </c>
      <c r="B52" s="19" t="s">
        <v>39</v>
      </c>
      <c r="C52" s="15"/>
      <c r="D52" s="28"/>
      <c r="E52" s="28"/>
      <c r="F52" s="28"/>
      <c r="G52" s="28"/>
      <c r="H52" s="28"/>
      <c r="I52" s="28"/>
      <c r="J52" s="28"/>
      <c r="K52" s="28"/>
      <c r="L52" s="28"/>
    </row>
    <row r="53" spans="1:12" ht="15.75" thickBot="1" x14ac:dyDescent="0.25">
      <c r="A53" s="16" t="s">
        <v>142</v>
      </c>
      <c r="B53" s="10" t="s">
        <v>40</v>
      </c>
      <c r="C53" s="20" t="s">
        <v>14</v>
      </c>
      <c r="D53" s="29">
        <v>8</v>
      </c>
      <c r="E53" s="55">
        <v>200000</v>
      </c>
      <c r="F53" s="55">
        <f t="shared" si="5"/>
        <v>1600000</v>
      </c>
      <c r="G53" s="64">
        <v>208080</v>
      </c>
      <c r="H53" s="60">
        <f t="shared" si="1"/>
        <v>1664640</v>
      </c>
      <c r="I53" s="60">
        <v>204000</v>
      </c>
      <c r="J53" s="81">
        <f t="shared" si="2"/>
        <v>1632000</v>
      </c>
      <c r="K53" s="60">
        <f t="shared" si="3"/>
        <v>204027</v>
      </c>
      <c r="L53" s="60">
        <f t="shared" si="4"/>
        <v>1632216</v>
      </c>
    </row>
    <row r="54" spans="1:12" ht="15.75" thickBot="1" x14ac:dyDescent="0.25">
      <c r="A54" s="12">
        <v>7</v>
      </c>
      <c r="B54" s="19" t="s">
        <v>41</v>
      </c>
      <c r="C54" s="15"/>
      <c r="D54" s="28"/>
      <c r="E54" s="28"/>
      <c r="F54" s="28"/>
      <c r="G54" s="28"/>
      <c r="H54" s="28"/>
      <c r="I54" s="28"/>
      <c r="J54" s="28"/>
      <c r="K54" s="28"/>
      <c r="L54" s="28"/>
    </row>
    <row r="55" spans="1:12" ht="15.75" thickBot="1" x14ac:dyDescent="0.25">
      <c r="A55" s="16" t="s">
        <v>143</v>
      </c>
      <c r="B55" s="21" t="s">
        <v>42</v>
      </c>
      <c r="C55" s="20" t="s">
        <v>14</v>
      </c>
      <c r="D55" s="29">
        <v>2</v>
      </c>
      <c r="E55" s="55">
        <v>1416667</v>
      </c>
      <c r="F55" s="55">
        <f t="shared" si="5"/>
        <v>2833334</v>
      </c>
      <c r="G55" s="60">
        <v>1473900</v>
      </c>
      <c r="H55" s="60">
        <f t="shared" si="1"/>
        <v>2947800</v>
      </c>
      <c r="I55" s="60">
        <v>1445000</v>
      </c>
      <c r="J55" s="81">
        <f t="shared" si="2"/>
        <v>2890000</v>
      </c>
      <c r="K55" s="60">
        <f t="shared" si="3"/>
        <v>1445189</v>
      </c>
      <c r="L55" s="60">
        <f t="shared" si="4"/>
        <v>2890378</v>
      </c>
    </row>
    <row r="56" spans="1:12" ht="15.75" thickBot="1" x14ac:dyDescent="0.25">
      <c r="A56" s="12">
        <v>8</v>
      </c>
      <c r="B56" s="19" t="s">
        <v>43</v>
      </c>
      <c r="C56" s="15"/>
      <c r="D56" s="28"/>
      <c r="E56" s="28"/>
      <c r="F56" s="28"/>
      <c r="G56" s="28"/>
      <c r="H56" s="28"/>
      <c r="I56" s="28"/>
      <c r="J56" s="28"/>
      <c r="K56" s="28"/>
      <c r="L56" s="28"/>
    </row>
    <row r="57" spans="1:12" ht="15.75" thickBot="1" x14ac:dyDescent="0.25">
      <c r="A57" s="16" t="s">
        <v>144</v>
      </c>
      <c r="B57" s="21" t="s">
        <v>44</v>
      </c>
      <c r="C57" s="20" t="s">
        <v>45</v>
      </c>
      <c r="D57" s="29">
        <v>2</v>
      </c>
      <c r="E57" s="55">
        <v>866667</v>
      </c>
      <c r="F57" s="55">
        <f t="shared" si="5"/>
        <v>1733334</v>
      </c>
      <c r="G57" s="60">
        <v>901680</v>
      </c>
      <c r="H57" s="60">
        <f t="shared" si="1"/>
        <v>1803360</v>
      </c>
      <c r="I57" s="60">
        <v>884000</v>
      </c>
      <c r="J57" s="81">
        <f t="shared" si="2"/>
        <v>1768000</v>
      </c>
      <c r="K57" s="60">
        <f t="shared" si="3"/>
        <v>884116</v>
      </c>
      <c r="L57" s="60">
        <f t="shared" si="4"/>
        <v>1768232</v>
      </c>
    </row>
    <row r="58" spans="1:12" ht="15.75" thickBot="1" x14ac:dyDescent="0.25">
      <c r="A58" s="12">
        <v>9</v>
      </c>
      <c r="B58" s="19" t="s">
        <v>41</v>
      </c>
      <c r="C58" s="15"/>
      <c r="D58" s="28"/>
      <c r="E58" s="28"/>
      <c r="F58" s="28"/>
      <c r="G58" s="28"/>
      <c r="H58" s="28"/>
      <c r="I58" s="28"/>
      <c r="J58" s="28"/>
      <c r="K58" s="28"/>
      <c r="L58" s="28"/>
    </row>
    <row r="59" spans="1:12" ht="15.75" thickBot="1" x14ac:dyDescent="0.25">
      <c r="A59" s="16" t="s">
        <v>145</v>
      </c>
      <c r="B59" s="10" t="s">
        <v>46</v>
      </c>
      <c r="C59" s="20" t="s">
        <v>45</v>
      </c>
      <c r="D59" s="29">
        <v>2</v>
      </c>
      <c r="E59" s="56">
        <v>583333</v>
      </c>
      <c r="F59" s="55">
        <f t="shared" si="5"/>
        <v>1166666</v>
      </c>
      <c r="G59" s="65">
        <v>606900</v>
      </c>
      <c r="H59" s="60">
        <f t="shared" si="1"/>
        <v>1213800</v>
      </c>
      <c r="I59" s="60">
        <v>595000</v>
      </c>
      <c r="J59" s="81">
        <f t="shared" si="2"/>
        <v>1190000</v>
      </c>
      <c r="K59" s="60">
        <f t="shared" si="3"/>
        <v>595078</v>
      </c>
      <c r="L59" s="60">
        <f t="shared" si="4"/>
        <v>1190156</v>
      </c>
    </row>
    <row r="60" spans="1:12" ht="15.75" thickBot="1" x14ac:dyDescent="0.25">
      <c r="A60" s="39">
        <v>10</v>
      </c>
      <c r="B60" s="40" t="s">
        <v>146</v>
      </c>
      <c r="C60" s="41"/>
      <c r="D60" s="42"/>
      <c r="E60" s="34"/>
      <c r="F60" s="28"/>
      <c r="G60" s="28"/>
      <c r="H60" s="28"/>
      <c r="I60" s="28"/>
      <c r="J60" s="28"/>
      <c r="K60" s="28"/>
      <c r="L60" s="28"/>
    </row>
    <row r="61" spans="1:12" ht="15" x14ac:dyDescent="0.2">
      <c r="A61" s="35" t="s">
        <v>147</v>
      </c>
      <c r="B61" s="36" t="s">
        <v>148</v>
      </c>
      <c r="C61" s="37" t="s">
        <v>14</v>
      </c>
      <c r="D61" s="38">
        <v>2</v>
      </c>
      <c r="E61" s="56">
        <v>10000000</v>
      </c>
      <c r="F61" s="55">
        <f t="shared" si="5"/>
        <v>20000000</v>
      </c>
      <c r="G61" s="60">
        <v>10404000</v>
      </c>
      <c r="H61" s="60">
        <f>G61*D61</f>
        <v>20808000</v>
      </c>
      <c r="I61" s="60">
        <v>10200000</v>
      </c>
      <c r="J61" s="81">
        <f t="shared" si="2"/>
        <v>20400000</v>
      </c>
      <c r="K61" s="60">
        <f t="shared" si="3"/>
        <v>10201333</v>
      </c>
      <c r="L61" s="60">
        <f t="shared" si="4"/>
        <v>20402666</v>
      </c>
    </row>
    <row r="62" spans="1:12" ht="45" x14ac:dyDescent="0.2">
      <c r="A62" s="35" t="s">
        <v>149</v>
      </c>
      <c r="B62" s="63" t="s">
        <v>150</v>
      </c>
      <c r="C62" s="37" t="s">
        <v>47</v>
      </c>
      <c r="D62" s="38">
        <v>2</v>
      </c>
      <c r="E62" s="56">
        <v>3000000</v>
      </c>
      <c r="F62" s="55">
        <f t="shared" si="5"/>
        <v>6000000</v>
      </c>
      <c r="G62" s="60">
        <v>3121200</v>
      </c>
      <c r="H62" s="60">
        <f t="shared" si="1"/>
        <v>6242400</v>
      </c>
      <c r="I62" s="60">
        <v>3060000</v>
      </c>
      <c r="J62" s="81">
        <f t="shared" si="2"/>
        <v>6120000</v>
      </c>
      <c r="K62" s="60">
        <f t="shared" si="3"/>
        <v>3060400</v>
      </c>
      <c r="L62" s="60">
        <f t="shared" si="4"/>
        <v>6120800</v>
      </c>
    </row>
    <row r="63" spans="1:12" ht="15.75" thickBot="1" x14ac:dyDescent="0.25">
      <c r="A63" s="12">
        <v>11</v>
      </c>
      <c r="B63" s="19" t="s">
        <v>48</v>
      </c>
      <c r="C63" s="14"/>
      <c r="D63" s="28"/>
      <c r="E63" s="28"/>
      <c r="F63" s="28"/>
      <c r="G63" s="28"/>
      <c r="H63" s="28"/>
      <c r="I63" s="28"/>
      <c r="J63" s="28"/>
      <c r="K63" s="28"/>
      <c r="L63" s="28"/>
    </row>
    <row r="64" spans="1:12" ht="30.75" thickBot="1" x14ac:dyDescent="0.25">
      <c r="A64" s="16" t="s">
        <v>151</v>
      </c>
      <c r="B64" s="20" t="s">
        <v>49</v>
      </c>
      <c r="C64" s="20" t="s">
        <v>14</v>
      </c>
      <c r="D64" s="29">
        <v>1</v>
      </c>
      <c r="E64" s="55">
        <v>6666667</v>
      </c>
      <c r="F64" s="55">
        <f t="shared" si="5"/>
        <v>6666667</v>
      </c>
      <c r="G64" s="60">
        <v>6936000</v>
      </c>
      <c r="H64" s="60">
        <f t="shared" si="1"/>
        <v>6936000</v>
      </c>
      <c r="I64" s="60">
        <v>6800000</v>
      </c>
      <c r="J64" s="81">
        <f t="shared" si="2"/>
        <v>6800000</v>
      </c>
      <c r="K64" s="60">
        <f t="shared" si="3"/>
        <v>6800889</v>
      </c>
      <c r="L64" s="60">
        <f t="shared" si="4"/>
        <v>6800889</v>
      </c>
    </row>
    <row r="65" spans="1:12" ht="15.75" thickBot="1" x14ac:dyDescent="0.25">
      <c r="A65" s="12">
        <v>12</v>
      </c>
      <c r="B65" s="19" t="s">
        <v>50</v>
      </c>
      <c r="C65" s="6"/>
      <c r="D65" s="30"/>
      <c r="E65" s="28"/>
      <c r="F65" s="28"/>
      <c r="G65" s="28"/>
      <c r="H65" s="28"/>
      <c r="I65" s="28"/>
      <c r="J65" s="28"/>
      <c r="K65" s="28"/>
      <c r="L65" s="28"/>
    </row>
    <row r="66" spans="1:12" ht="45.75" thickBot="1" x14ac:dyDescent="0.25">
      <c r="A66" s="16" t="s">
        <v>152</v>
      </c>
      <c r="B66" s="23" t="s">
        <v>51</v>
      </c>
      <c r="C66" s="20" t="s">
        <v>14</v>
      </c>
      <c r="D66" s="31">
        <v>6</v>
      </c>
      <c r="E66" s="55">
        <v>200000</v>
      </c>
      <c r="F66" s="55">
        <f t="shared" si="5"/>
        <v>1200000</v>
      </c>
      <c r="G66" s="60">
        <v>208080</v>
      </c>
      <c r="H66" s="60">
        <f t="shared" si="1"/>
        <v>1248480</v>
      </c>
      <c r="I66" s="66">
        <v>204000</v>
      </c>
      <c r="J66" s="81">
        <f t="shared" si="2"/>
        <v>1224000</v>
      </c>
      <c r="K66" s="60">
        <f t="shared" si="3"/>
        <v>204027</v>
      </c>
      <c r="L66" s="60">
        <f t="shared" si="4"/>
        <v>1224162</v>
      </c>
    </row>
    <row r="67" spans="1:12" ht="45.75" thickBot="1" x14ac:dyDescent="0.25">
      <c r="A67" s="16" t="s">
        <v>153</v>
      </c>
      <c r="B67" s="23" t="s">
        <v>52</v>
      </c>
      <c r="C67" s="20" t="s">
        <v>14</v>
      </c>
      <c r="D67" s="31">
        <v>6</v>
      </c>
      <c r="E67" s="55">
        <v>200000</v>
      </c>
      <c r="F67" s="55">
        <f t="shared" si="5"/>
        <v>1200000</v>
      </c>
      <c r="G67" s="60">
        <v>208080</v>
      </c>
      <c r="H67" s="60">
        <f t="shared" si="1"/>
        <v>1248480</v>
      </c>
      <c r="I67" s="60">
        <v>204000</v>
      </c>
      <c r="J67" s="81">
        <f t="shared" si="2"/>
        <v>1224000</v>
      </c>
      <c r="K67" s="60">
        <f t="shared" si="3"/>
        <v>204027</v>
      </c>
      <c r="L67" s="60">
        <f t="shared" si="4"/>
        <v>1224162</v>
      </c>
    </row>
    <row r="68" spans="1:12" ht="30.75" thickBot="1" x14ac:dyDescent="0.25">
      <c r="A68" s="16" t="s">
        <v>154</v>
      </c>
      <c r="B68" s="23" t="s">
        <v>53</v>
      </c>
      <c r="C68" s="20" t="s">
        <v>14</v>
      </c>
      <c r="D68" s="31">
        <v>100</v>
      </c>
      <c r="E68" s="58">
        <v>41667</v>
      </c>
      <c r="F68" s="55">
        <f t="shared" si="5"/>
        <v>4166700</v>
      </c>
      <c r="G68" s="60">
        <v>43350</v>
      </c>
      <c r="H68" s="60">
        <f t="shared" si="1"/>
        <v>4335000</v>
      </c>
      <c r="I68" s="60">
        <v>42500</v>
      </c>
      <c r="J68" s="81">
        <f t="shared" si="2"/>
        <v>4250000</v>
      </c>
      <c r="K68" s="60">
        <f t="shared" si="3"/>
        <v>42506</v>
      </c>
      <c r="L68" s="60">
        <f t="shared" si="4"/>
        <v>4250600</v>
      </c>
    </row>
    <row r="69" spans="1:12" ht="45.75" thickBot="1" x14ac:dyDescent="0.25">
      <c r="A69" s="16" t="s">
        <v>155</v>
      </c>
      <c r="B69" s="23" t="s">
        <v>54</v>
      </c>
      <c r="C69" s="20" t="s">
        <v>14</v>
      </c>
      <c r="D69" s="31">
        <v>6</v>
      </c>
      <c r="E69" s="54">
        <v>583333</v>
      </c>
      <c r="F69" s="55">
        <f t="shared" si="5"/>
        <v>3499998</v>
      </c>
      <c r="G69" s="60">
        <v>606900</v>
      </c>
      <c r="H69" s="60">
        <f t="shared" si="1"/>
        <v>3641400</v>
      </c>
      <c r="I69" s="60">
        <v>595000</v>
      </c>
      <c r="J69" s="81">
        <f t="shared" si="2"/>
        <v>3570000</v>
      </c>
      <c r="K69" s="60">
        <f t="shared" si="3"/>
        <v>595078</v>
      </c>
      <c r="L69" s="60">
        <f t="shared" si="4"/>
        <v>3570468</v>
      </c>
    </row>
    <row r="70" spans="1:12" ht="45.75" thickBot="1" x14ac:dyDescent="0.25">
      <c r="A70" s="16" t="s">
        <v>156</v>
      </c>
      <c r="B70" s="23" t="s">
        <v>55</v>
      </c>
      <c r="C70" s="20" t="s">
        <v>14</v>
      </c>
      <c r="D70" s="31">
        <v>6</v>
      </c>
      <c r="E70" s="55">
        <v>583333</v>
      </c>
      <c r="F70" s="55">
        <f t="shared" si="5"/>
        <v>3499998</v>
      </c>
      <c r="G70" s="60">
        <v>606900</v>
      </c>
      <c r="H70" s="60">
        <f t="shared" si="1"/>
        <v>3641400</v>
      </c>
      <c r="I70" s="60">
        <v>595000</v>
      </c>
      <c r="J70" s="81">
        <f t="shared" si="2"/>
        <v>3570000</v>
      </c>
      <c r="K70" s="60">
        <f t="shared" si="3"/>
        <v>595078</v>
      </c>
      <c r="L70" s="60">
        <f t="shared" si="4"/>
        <v>3570468</v>
      </c>
    </row>
    <row r="71" spans="1:12" ht="15.75" thickBot="1" x14ac:dyDescent="0.25">
      <c r="A71" s="12">
        <v>13</v>
      </c>
      <c r="B71" s="19" t="s">
        <v>56</v>
      </c>
      <c r="C71" s="14"/>
      <c r="D71" s="32"/>
      <c r="E71" s="28"/>
      <c r="F71" s="28"/>
      <c r="G71" s="28"/>
      <c r="H71" s="28"/>
      <c r="I71" s="28"/>
      <c r="J71" s="28"/>
      <c r="K71" s="28"/>
      <c r="L71" s="28"/>
    </row>
    <row r="72" spans="1:12" ht="30.75" thickBot="1" x14ac:dyDescent="0.25">
      <c r="A72" s="16" t="s">
        <v>157</v>
      </c>
      <c r="B72" s="20" t="s">
        <v>57</v>
      </c>
      <c r="C72" s="20" t="s">
        <v>18</v>
      </c>
      <c r="D72" s="31">
        <v>1</v>
      </c>
      <c r="E72" s="55">
        <v>1083333</v>
      </c>
      <c r="F72" s="55">
        <f t="shared" si="5"/>
        <v>1083333</v>
      </c>
      <c r="G72" s="60">
        <v>1127100</v>
      </c>
      <c r="H72" s="60">
        <f t="shared" si="1"/>
        <v>1127100</v>
      </c>
      <c r="I72" s="60">
        <v>1105000</v>
      </c>
      <c r="J72" s="81">
        <f t="shared" si="2"/>
        <v>1105000</v>
      </c>
      <c r="K72" s="60">
        <f t="shared" si="3"/>
        <v>1105144</v>
      </c>
      <c r="L72" s="60">
        <f t="shared" si="4"/>
        <v>1105144</v>
      </c>
    </row>
    <row r="73" spans="1:12" ht="15.75" thickBot="1" x14ac:dyDescent="0.25">
      <c r="A73" s="12">
        <v>14</v>
      </c>
      <c r="B73" s="19" t="s">
        <v>58</v>
      </c>
      <c r="C73" s="14"/>
      <c r="D73" s="32"/>
      <c r="E73" s="28"/>
      <c r="F73" s="28"/>
      <c r="G73" s="28"/>
      <c r="H73" s="28"/>
      <c r="I73" s="28"/>
      <c r="J73" s="28"/>
      <c r="K73" s="28"/>
      <c r="L73" s="28"/>
    </row>
    <row r="74" spans="1:12" ht="15.75" thickBot="1" x14ac:dyDescent="0.25">
      <c r="A74" s="16" t="s">
        <v>158</v>
      </c>
      <c r="B74" s="22" t="s">
        <v>59</v>
      </c>
      <c r="C74" s="20" t="s">
        <v>14</v>
      </c>
      <c r="D74" s="31">
        <v>2</v>
      </c>
      <c r="E74" s="55">
        <v>583333</v>
      </c>
      <c r="F74" s="55">
        <f t="shared" si="5"/>
        <v>1166666</v>
      </c>
      <c r="G74" s="60">
        <v>606900</v>
      </c>
      <c r="H74" s="60">
        <f t="shared" si="1"/>
        <v>1213800</v>
      </c>
      <c r="I74" s="60">
        <v>595000</v>
      </c>
      <c r="J74" s="81">
        <f t="shared" si="2"/>
        <v>1190000</v>
      </c>
      <c r="K74" s="60">
        <f t="shared" si="3"/>
        <v>595078</v>
      </c>
      <c r="L74" s="60">
        <f t="shared" si="4"/>
        <v>1190156</v>
      </c>
    </row>
    <row r="75" spans="1:12" ht="30.75" thickBot="1" x14ac:dyDescent="0.25">
      <c r="A75" s="16" t="s">
        <v>159</v>
      </c>
      <c r="B75" s="20" t="s">
        <v>60</v>
      </c>
      <c r="C75" s="20" t="s">
        <v>18</v>
      </c>
      <c r="D75" s="31">
        <v>2</v>
      </c>
      <c r="E75" s="55">
        <v>1083000</v>
      </c>
      <c r="F75" s="55">
        <f t="shared" si="5"/>
        <v>2166000</v>
      </c>
      <c r="G75" s="60">
        <v>1127100</v>
      </c>
      <c r="H75" s="60">
        <f t="shared" si="1"/>
        <v>2254200</v>
      </c>
      <c r="I75" s="60">
        <v>1105000</v>
      </c>
      <c r="J75" s="81">
        <f t="shared" si="2"/>
        <v>2210000</v>
      </c>
      <c r="K75" s="60">
        <f t="shared" si="3"/>
        <v>1105033</v>
      </c>
      <c r="L75" s="60">
        <f t="shared" si="4"/>
        <v>2210066</v>
      </c>
    </row>
    <row r="76" spans="1:12" ht="15.75" thickBot="1" x14ac:dyDescent="0.25">
      <c r="A76" s="16" t="s">
        <v>160</v>
      </c>
      <c r="B76" s="22" t="s">
        <v>61</v>
      </c>
      <c r="C76" s="20" t="s">
        <v>62</v>
      </c>
      <c r="D76" s="31">
        <v>2</v>
      </c>
      <c r="E76" s="55">
        <v>200000</v>
      </c>
      <c r="F76" s="55">
        <f t="shared" si="5"/>
        <v>400000</v>
      </c>
      <c r="G76" s="60">
        <v>208080</v>
      </c>
      <c r="H76" s="60">
        <f t="shared" si="1"/>
        <v>416160</v>
      </c>
      <c r="I76" s="60">
        <v>204000</v>
      </c>
      <c r="J76" s="81">
        <f t="shared" si="2"/>
        <v>408000</v>
      </c>
      <c r="K76" s="60">
        <f t="shared" si="3"/>
        <v>204027</v>
      </c>
      <c r="L76" s="60">
        <f t="shared" si="4"/>
        <v>408054</v>
      </c>
    </row>
    <row r="77" spans="1:12" ht="15.75" thickBot="1" x14ac:dyDescent="0.25">
      <c r="A77" s="12">
        <v>15</v>
      </c>
      <c r="B77" s="19" t="s">
        <v>63</v>
      </c>
      <c r="C77" s="14"/>
      <c r="D77" s="32"/>
      <c r="E77" s="28"/>
      <c r="F77" s="28"/>
      <c r="G77" s="28"/>
      <c r="H77" s="28"/>
      <c r="I77" s="28"/>
      <c r="J77" s="28"/>
      <c r="K77" s="28"/>
      <c r="L77" s="28"/>
    </row>
    <row r="78" spans="1:12" ht="30.75" thickBot="1" x14ac:dyDescent="0.25">
      <c r="A78" s="16" t="s">
        <v>161</v>
      </c>
      <c r="B78" s="20" t="s">
        <v>162</v>
      </c>
      <c r="C78" s="20" t="s">
        <v>64</v>
      </c>
      <c r="D78" s="31">
        <v>2</v>
      </c>
      <c r="E78" s="55">
        <v>583333</v>
      </c>
      <c r="F78" s="55">
        <f t="shared" si="5"/>
        <v>1166666</v>
      </c>
      <c r="G78" s="60">
        <v>606900</v>
      </c>
      <c r="H78" s="60">
        <f t="shared" si="1"/>
        <v>1213800</v>
      </c>
      <c r="I78" s="60">
        <v>595000</v>
      </c>
      <c r="J78" s="81">
        <f t="shared" si="2"/>
        <v>1190000</v>
      </c>
      <c r="K78" s="60">
        <f t="shared" si="3"/>
        <v>595078</v>
      </c>
      <c r="L78" s="60">
        <f t="shared" si="4"/>
        <v>1190156</v>
      </c>
    </row>
    <row r="79" spans="1:12" ht="15.75" thickBot="1" x14ac:dyDescent="0.25">
      <c r="A79" s="12">
        <v>16</v>
      </c>
      <c r="B79" s="19" t="s">
        <v>65</v>
      </c>
      <c r="C79" s="14"/>
      <c r="D79" s="32"/>
      <c r="E79" s="28"/>
      <c r="F79" s="28"/>
      <c r="G79" s="28"/>
      <c r="H79" s="28"/>
      <c r="I79" s="28"/>
      <c r="J79" s="28"/>
      <c r="K79" s="28"/>
      <c r="L79" s="28"/>
    </row>
    <row r="80" spans="1:12" ht="30.75" thickBot="1" x14ac:dyDescent="0.25">
      <c r="A80" s="16" t="s">
        <v>163</v>
      </c>
      <c r="B80" s="20" t="s">
        <v>66</v>
      </c>
      <c r="C80" s="20" t="s">
        <v>67</v>
      </c>
      <c r="D80" s="31">
        <v>1</v>
      </c>
      <c r="E80" s="55">
        <v>250000</v>
      </c>
      <c r="F80" s="55">
        <f t="shared" si="5"/>
        <v>250000</v>
      </c>
      <c r="G80" s="60">
        <v>260100</v>
      </c>
      <c r="H80" s="60">
        <f t="shared" si="1"/>
        <v>260100</v>
      </c>
      <c r="I80" s="60">
        <v>255000</v>
      </c>
      <c r="J80" s="81">
        <f t="shared" si="2"/>
        <v>255000</v>
      </c>
      <c r="K80" s="60">
        <f t="shared" si="3"/>
        <v>255033</v>
      </c>
      <c r="L80" s="60">
        <f t="shared" si="4"/>
        <v>255033</v>
      </c>
    </row>
    <row r="81" spans="1:12" ht="15.75" thickBot="1" x14ac:dyDescent="0.25">
      <c r="A81" s="12">
        <v>17</v>
      </c>
      <c r="B81" s="19" t="s">
        <v>68</v>
      </c>
      <c r="C81" s="14"/>
      <c r="D81" s="32"/>
      <c r="E81" s="28"/>
      <c r="F81" s="28"/>
      <c r="G81" s="28"/>
      <c r="H81" s="28"/>
      <c r="I81" s="28"/>
      <c r="J81" s="28"/>
      <c r="K81" s="28"/>
      <c r="L81" s="28"/>
    </row>
    <row r="82" spans="1:12" ht="12.75" customHeight="1" x14ac:dyDescent="0.2">
      <c r="A82" s="43" t="s">
        <v>164</v>
      </c>
      <c r="B82" s="47" t="s">
        <v>75</v>
      </c>
      <c r="C82" s="48" t="s">
        <v>18</v>
      </c>
      <c r="D82" s="62">
        <v>1</v>
      </c>
      <c r="E82" s="46">
        <v>166667</v>
      </c>
      <c r="F82" s="55">
        <f t="shared" si="5"/>
        <v>166667</v>
      </c>
      <c r="G82" s="60">
        <v>173400</v>
      </c>
      <c r="H82" s="60">
        <f t="shared" ref="H82:H104" si="6">G82*D82</f>
        <v>173400</v>
      </c>
      <c r="I82" s="60">
        <v>170000</v>
      </c>
      <c r="J82" s="81">
        <f t="shared" ref="J82:J104" si="7">I82*D82</f>
        <v>170000</v>
      </c>
      <c r="K82" s="60">
        <f t="shared" ref="K82:K104" si="8">ROUND(AVERAGE(E82,G82,I82),0)</f>
        <v>170022</v>
      </c>
      <c r="L82" s="60">
        <f t="shared" ref="L82:L104" si="9">ROUND(AVERAGE(K82*D82),0)</f>
        <v>170022</v>
      </c>
    </row>
    <row r="83" spans="1:12" ht="15.75" thickBot="1" x14ac:dyDescent="0.25">
      <c r="A83" s="16" t="s">
        <v>165</v>
      </c>
      <c r="B83" s="22" t="s">
        <v>69</v>
      </c>
      <c r="C83" s="20" t="s">
        <v>70</v>
      </c>
      <c r="D83" s="31">
        <v>2</v>
      </c>
      <c r="E83" s="55">
        <v>166667</v>
      </c>
      <c r="F83" s="55">
        <f t="shared" si="5"/>
        <v>333334</v>
      </c>
      <c r="G83" s="65">
        <v>173400</v>
      </c>
      <c r="H83" s="60">
        <f t="shared" si="6"/>
        <v>346800</v>
      </c>
      <c r="I83" s="60">
        <v>170000</v>
      </c>
      <c r="J83" s="81">
        <f t="shared" si="7"/>
        <v>340000</v>
      </c>
      <c r="K83" s="60">
        <f t="shared" si="8"/>
        <v>170022</v>
      </c>
      <c r="L83" s="60">
        <f t="shared" si="9"/>
        <v>340044</v>
      </c>
    </row>
    <row r="84" spans="1:12" ht="15.75" thickBot="1" x14ac:dyDescent="0.25">
      <c r="A84" s="16" t="s">
        <v>166</v>
      </c>
      <c r="B84" s="22" t="s">
        <v>71</v>
      </c>
      <c r="C84" s="20" t="s">
        <v>64</v>
      </c>
      <c r="D84" s="31">
        <v>2</v>
      </c>
      <c r="E84" s="55">
        <v>583333</v>
      </c>
      <c r="F84" s="55">
        <f t="shared" si="5"/>
        <v>1166666</v>
      </c>
      <c r="G84" s="60">
        <v>606900</v>
      </c>
      <c r="H84" s="60">
        <f t="shared" si="6"/>
        <v>1213800</v>
      </c>
      <c r="I84" s="60">
        <v>595000</v>
      </c>
      <c r="J84" s="81">
        <f t="shared" si="7"/>
        <v>1190000</v>
      </c>
      <c r="K84" s="60">
        <f t="shared" si="8"/>
        <v>595078</v>
      </c>
      <c r="L84" s="60">
        <f t="shared" si="9"/>
        <v>1190156</v>
      </c>
    </row>
    <row r="85" spans="1:12" ht="15.75" thickBot="1" x14ac:dyDescent="0.25">
      <c r="A85" s="12">
        <v>18</v>
      </c>
      <c r="B85" s="19" t="s">
        <v>72</v>
      </c>
      <c r="C85" s="14"/>
      <c r="D85" s="32"/>
      <c r="E85" s="28"/>
      <c r="F85" s="28"/>
      <c r="G85" s="28"/>
      <c r="H85" s="28"/>
      <c r="I85" s="28"/>
      <c r="J85" s="28"/>
      <c r="K85" s="28"/>
      <c r="L85" s="28"/>
    </row>
    <row r="86" spans="1:12" ht="15.75" thickBot="1" x14ac:dyDescent="0.25">
      <c r="A86" s="16" t="s">
        <v>167</v>
      </c>
      <c r="B86" s="22" t="s">
        <v>73</v>
      </c>
      <c r="C86" s="20" t="s">
        <v>62</v>
      </c>
      <c r="D86" s="31">
        <v>2</v>
      </c>
      <c r="E86" s="55">
        <v>200000</v>
      </c>
      <c r="F86" s="55">
        <f t="shared" si="5"/>
        <v>400000</v>
      </c>
      <c r="G86" s="60">
        <v>208080</v>
      </c>
      <c r="H86" s="60">
        <f t="shared" si="6"/>
        <v>416160</v>
      </c>
      <c r="I86" s="60">
        <v>204000</v>
      </c>
      <c r="J86" s="81">
        <f t="shared" si="7"/>
        <v>408000</v>
      </c>
      <c r="K86" s="60">
        <f t="shared" si="8"/>
        <v>204027</v>
      </c>
      <c r="L86" s="60">
        <f t="shared" si="9"/>
        <v>408054</v>
      </c>
    </row>
    <row r="87" spans="1:12" ht="15.75" thickBot="1" x14ac:dyDescent="0.25">
      <c r="A87" s="16" t="s">
        <v>168</v>
      </c>
      <c r="B87" s="22" t="s">
        <v>74</v>
      </c>
      <c r="C87" s="20" t="s">
        <v>14</v>
      </c>
      <c r="D87" s="31">
        <v>1</v>
      </c>
      <c r="E87" s="55">
        <v>133333</v>
      </c>
      <c r="F87" s="55">
        <f t="shared" si="5"/>
        <v>133333</v>
      </c>
      <c r="G87" s="60">
        <v>138720</v>
      </c>
      <c r="H87" s="60">
        <f t="shared" si="6"/>
        <v>138720</v>
      </c>
      <c r="I87" s="60">
        <v>136000</v>
      </c>
      <c r="J87" s="81">
        <f t="shared" si="7"/>
        <v>136000</v>
      </c>
      <c r="K87" s="60">
        <f t="shared" si="8"/>
        <v>136018</v>
      </c>
      <c r="L87" s="60">
        <f t="shared" si="9"/>
        <v>136018</v>
      </c>
    </row>
    <row r="88" spans="1:12" ht="15.75" thickBot="1" x14ac:dyDescent="0.25">
      <c r="A88" s="16" t="s">
        <v>169</v>
      </c>
      <c r="B88" s="22" t="s">
        <v>75</v>
      </c>
      <c r="C88" s="20" t="s">
        <v>18</v>
      </c>
      <c r="D88" s="31">
        <v>1</v>
      </c>
      <c r="E88" s="55">
        <v>300000</v>
      </c>
      <c r="F88" s="55">
        <f t="shared" si="5"/>
        <v>300000</v>
      </c>
      <c r="G88" s="60">
        <v>312120</v>
      </c>
      <c r="H88" s="60">
        <f t="shared" si="6"/>
        <v>312120</v>
      </c>
      <c r="I88" s="60">
        <v>306000</v>
      </c>
      <c r="J88" s="81">
        <f t="shared" si="7"/>
        <v>306000</v>
      </c>
      <c r="K88" s="60">
        <f t="shared" si="8"/>
        <v>306040</v>
      </c>
      <c r="L88" s="60">
        <f t="shared" si="9"/>
        <v>306040</v>
      </c>
    </row>
    <row r="89" spans="1:12" ht="15.75" thickBot="1" x14ac:dyDescent="0.25">
      <c r="A89" s="12">
        <v>19</v>
      </c>
      <c r="B89" s="19" t="s">
        <v>76</v>
      </c>
      <c r="C89" s="14"/>
      <c r="D89" s="32"/>
      <c r="E89" s="28"/>
      <c r="F89" s="28"/>
      <c r="G89" s="28"/>
      <c r="H89" s="28"/>
      <c r="I89" s="28"/>
      <c r="J89" s="28"/>
      <c r="K89" s="28"/>
      <c r="L89" s="28"/>
    </row>
    <row r="90" spans="1:12" ht="15.75" thickBot="1" x14ac:dyDescent="0.25">
      <c r="A90" s="16" t="s">
        <v>170</v>
      </c>
      <c r="B90" s="22" t="s">
        <v>77</v>
      </c>
      <c r="C90" s="20" t="s">
        <v>78</v>
      </c>
      <c r="D90" s="31">
        <v>2</v>
      </c>
      <c r="E90" s="55">
        <v>300000</v>
      </c>
      <c r="F90" s="55">
        <f t="shared" si="5"/>
        <v>600000</v>
      </c>
      <c r="G90" s="60">
        <v>312120</v>
      </c>
      <c r="H90" s="60">
        <f t="shared" si="6"/>
        <v>624240</v>
      </c>
      <c r="I90" s="60">
        <v>306000</v>
      </c>
      <c r="J90" s="81">
        <f t="shared" si="7"/>
        <v>612000</v>
      </c>
      <c r="K90" s="60">
        <f t="shared" si="8"/>
        <v>306040</v>
      </c>
      <c r="L90" s="60">
        <f t="shared" si="9"/>
        <v>612080</v>
      </c>
    </row>
    <row r="91" spans="1:12" ht="15.75" thickBot="1" x14ac:dyDescent="0.25">
      <c r="A91" s="12">
        <v>20</v>
      </c>
      <c r="B91" s="19" t="s">
        <v>171</v>
      </c>
      <c r="C91" s="24"/>
      <c r="D91" s="33"/>
      <c r="E91" s="28"/>
      <c r="F91" s="28"/>
      <c r="G91" s="28"/>
      <c r="H91" s="28"/>
      <c r="I91" s="28"/>
      <c r="J91" s="28"/>
      <c r="K91" s="28"/>
      <c r="L91" s="28"/>
    </row>
    <row r="92" spans="1:12" ht="15.75" thickBot="1" x14ac:dyDescent="0.25">
      <c r="A92" s="16" t="s">
        <v>172</v>
      </c>
      <c r="B92" s="22" t="s">
        <v>79</v>
      </c>
      <c r="C92" s="20" t="s">
        <v>14</v>
      </c>
      <c r="D92" s="31">
        <v>1</v>
      </c>
      <c r="E92" s="55">
        <v>7500000</v>
      </c>
      <c r="F92" s="55">
        <f t="shared" si="5"/>
        <v>7500000</v>
      </c>
      <c r="G92" s="60">
        <v>7803000</v>
      </c>
      <c r="H92" s="60">
        <f t="shared" si="6"/>
        <v>7803000</v>
      </c>
      <c r="I92" s="60">
        <v>7650000</v>
      </c>
      <c r="J92" s="81">
        <f t="shared" si="7"/>
        <v>7650000</v>
      </c>
      <c r="K92" s="60">
        <f t="shared" si="8"/>
        <v>7651000</v>
      </c>
      <c r="L92" s="60">
        <f t="shared" si="9"/>
        <v>7651000</v>
      </c>
    </row>
    <row r="93" spans="1:12" ht="15.75" thickBot="1" x14ac:dyDescent="0.25">
      <c r="A93" s="12">
        <v>21</v>
      </c>
      <c r="B93" s="19" t="s">
        <v>80</v>
      </c>
      <c r="C93" s="24"/>
      <c r="D93" s="33"/>
      <c r="E93" s="28"/>
      <c r="F93" s="28"/>
      <c r="G93" s="28"/>
      <c r="H93" s="28"/>
      <c r="I93" s="28"/>
      <c r="J93" s="28"/>
      <c r="K93" s="28"/>
      <c r="L93" s="28"/>
    </row>
    <row r="94" spans="1:12" ht="15.75" thickBot="1" x14ac:dyDescent="0.25">
      <c r="A94" s="16" t="s">
        <v>81</v>
      </c>
      <c r="B94" s="22" t="s">
        <v>82</v>
      </c>
      <c r="C94" s="20" t="s">
        <v>14</v>
      </c>
      <c r="D94" s="31">
        <v>2</v>
      </c>
      <c r="E94" s="55">
        <v>300000</v>
      </c>
      <c r="F94" s="55">
        <f t="shared" si="5"/>
        <v>600000</v>
      </c>
      <c r="G94" s="60">
        <v>312120</v>
      </c>
      <c r="H94" s="60">
        <f t="shared" si="6"/>
        <v>624240</v>
      </c>
      <c r="I94" s="60">
        <v>306000</v>
      </c>
      <c r="J94" s="81">
        <f t="shared" si="7"/>
        <v>612000</v>
      </c>
      <c r="K94" s="60">
        <f t="shared" si="8"/>
        <v>306040</v>
      </c>
      <c r="L94" s="60">
        <f t="shared" si="9"/>
        <v>612080</v>
      </c>
    </row>
    <row r="95" spans="1:12" ht="15.75" thickBot="1" x14ac:dyDescent="0.25">
      <c r="A95" s="16" t="s">
        <v>83</v>
      </c>
      <c r="B95" s="22" t="s">
        <v>84</v>
      </c>
      <c r="C95" s="20" t="s">
        <v>85</v>
      </c>
      <c r="D95" s="31">
        <v>5</v>
      </c>
      <c r="E95" s="55">
        <v>583333</v>
      </c>
      <c r="F95" s="55">
        <f t="shared" si="5"/>
        <v>2916665</v>
      </c>
      <c r="G95" s="60">
        <v>606900</v>
      </c>
      <c r="H95" s="60">
        <f t="shared" si="6"/>
        <v>3034500</v>
      </c>
      <c r="I95" s="60">
        <v>595000</v>
      </c>
      <c r="J95" s="81">
        <f t="shared" si="7"/>
        <v>2975000</v>
      </c>
      <c r="K95" s="60">
        <f t="shared" si="8"/>
        <v>595078</v>
      </c>
      <c r="L95" s="60">
        <f t="shared" si="9"/>
        <v>2975390</v>
      </c>
    </row>
    <row r="96" spans="1:12" ht="15.75" thickBot="1" x14ac:dyDescent="0.25">
      <c r="A96" s="16" t="s">
        <v>87</v>
      </c>
      <c r="B96" s="22" t="s">
        <v>86</v>
      </c>
      <c r="C96" s="20" t="s">
        <v>14</v>
      </c>
      <c r="D96" s="31">
        <v>1</v>
      </c>
      <c r="E96" s="55">
        <v>583333</v>
      </c>
      <c r="F96" s="55">
        <f t="shared" ref="F96:F104" si="10">E96*D96</f>
        <v>583333</v>
      </c>
      <c r="G96" s="60">
        <v>606900</v>
      </c>
      <c r="H96" s="60">
        <f t="shared" si="6"/>
        <v>606900</v>
      </c>
      <c r="I96" s="60">
        <v>595000</v>
      </c>
      <c r="J96" s="81">
        <f t="shared" si="7"/>
        <v>595000</v>
      </c>
      <c r="K96" s="60">
        <f t="shared" si="8"/>
        <v>595078</v>
      </c>
      <c r="L96" s="60">
        <f t="shared" si="9"/>
        <v>595078</v>
      </c>
    </row>
    <row r="97" spans="1:12" ht="15.75" thickBot="1" x14ac:dyDescent="0.25">
      <c r="A97" s="16" t="s">
        <v>89</v>
      </c>
      <c r="B97" s="22" t="s">
        <v>88</v>
      </c>
      <c r="C97" s="20" t="s">
        <v>14</v>
      </c>
      <c r="D97" s="31">
        <v>1</v>
      </c>
      <c r="E97" s="55">
        <v>416667</v>
      </c>
      <c r="F97" s="55">
        <f t="shared" si="10"/>
        <v>416667</v>
      </c>
      <c r="G97" s="60">
        <v>433500</v>
      </c>
      <c r="H97" s="60">
        <f t="shared" si="6"/>
        <v>433500</v>
      </c>
      <c r="I97" s="60">
        <v>425000</v>
      </c>
      <c r="J97" s="81">
        <f t="shared" si="7"/>
        <v>425000</v>
      </c>
      <c r="K97" s="60">
        <f t="shared" si="8"/>
        <v>425056</v>
      </c>
      <c r="L97" s="60">
        <f t="shared" si="9"/>
        <v>425056</v>
      </c>
    </row>
    <row r="98" spans="1:12" ht="15.75" thickBot="1" x14ac:dyDescent="0.25">
      <c r="A98" s="25" t="s">
        <v>91</v>
      </c>
      <c r="B98" s="22" t="s">
        <v>90</v>
      </c>
      <c r="C98" s="20" t="s">
        <v>85</v>
      </c>
      <c r="D98" s="31">
        <v>1</v>
      </c>
      <c r="E98" s="55">
        <v>333333</v>
      </c>
      <c r="F98" s="55">
        <f t="shared" si="10"/>
        <v>333333</v>
      </c>
      <c r="G98" s="60">
        <v>346800</v>
      </c>
      <c r="H98" s="60">
        <f t="shared" si="6"/>
        <v>346800</v>
      </c>
      <c r="I98" s="60">
        <v>340000</v>
      </c>
      <c r="J98" s="81">
        <f t="shared" si="7"/>
        <v>340000</v>
      </c>
      <c r="K98" s="60">
        <f t="shared" si="8"/>
        <v>340044</v>
      </c>
      <c r="L98" s="60">
        <f t="shared" si="9"/>
        <v>340044</v>
      </c>
    </row>
    <row r="99" spans="1:12" ht="15.75" thickBot="1" x14ac:dyDescent="0.25">
      <c r="A99" s="25" t="s">
        <v>94</v>
      </c>
      <c r="B99" s="22" t="s">
        <v>92</v>
      </c>
      <c r="C99" s="20" t="s">
        <v>93</v>
      </c>
      <c r="D99" s="31">
        <v>1</v>
      </c>
      <c r="E99" s="55">
        <v>1083333</v>
      </c>
      <c r="F99" s="55">
        <f t="shared" si="10"/>
        <v>1083333</v>
      </c>
      <c r="G99" s="60">
        <v>1127100</v>
      </c>
      <c r="H99" s="60">
        <f t="shared" si="6"/>
        <v>1127100</v>
      </c>
      <c r="I99" s="60">
        <v>1105000</v>
      </c>
      <c r="J99" s="81">
        <f t="shared" si="7"/>
        <v>1105000</v>
      </c>
      <c r="K99" s="60">
        <f t="shared" si="8"/>
        <v>1105144</v>
      </c>
      <c r="L99" s="60">
        <f t="shared" si="9"/>
        <v>1105144</v>
      </c>
    </row>
    <row r="100" spans="1:12" ht="15.75" thickBot="1" x14ac:dyDescent="0.25">
      <c r="A100" s="25" t="s">
        <v>96</v>
      </c>
      <c r="B100" s="22" t="s">
        <v>95</v>
      </c>
      <c r="C100" s="20" t="s">
        <v>14</v>
      </c>
      <c r="D100" s="31">
        <v>1</v>
      </c>
      <c r="E100" s="55">
        <v>2000000</v>
      </c>
      <c r="F100" s="55">
        <f t="shared" si="10"/>
        <v>2000000</v>
      </c>
      <c r="G100" s="60">
        <v>2080800</v>
      </c>
      <c r="H100" s="60">
        <f t="shared" si="6"/>
        <v>2080800</v>
      </c>
      <c r="I100" s="60">
        <v>2040000</v>
      </c>
      <c r="J100" s="81">
        <f t="shared" si="7"/>
        <v>2040000</v>
      </c>
      <c r="K100" s="60">
        <f t="shared" si="8"/>
        <v>2040267</v>
      </c>
      <c r="L100" s="60">
        <f t="shared" si="9"/>
        <v>2040267</v>
      </c>
    </row>
    <row r="101" spans="1:12" ht="15.75" thickBot="1" x14ac:dyDescent="0.25">
      <c r="A101" s="25" t="s">
        <v>98</v>
      </c>
      <c r="B101" s="22" t="s">
        <v>97</v>
      </c>
      <c r="C101" s="20" t="s">
        <v>93</v>
      </c>
      <c r="D101" s="31">
        <v>1</v>
      </c>
      <c r="E101" s="55">
        <v>583333</v>
      </c>
      <c r="F101" s="55">
        <f t="shared" si="10"/>
        <v>583333</v>
      </c>
      <c r="G101" s="60">
        <v>606900</v>
      </c>
      <c r="H101" s="60">
        <f t="shared" si="6"/>
        <v>606900</v>
      </c>
      <c r="I101" s="60">
        <v>595000</v>
      </c>
      <c r="J101" s="81">
        <f t="shared" si="7"/>
        <v>595000</v>
      </c>
      <c r="K101" s="60">
        <f t="shared" si="8"/>
        <v>595078</v>
      </c>
      <c r="L101" s="60">
        <f t="shared" si="9"/>
        <v>595078</v>
      </c>
    </row>
    <row r="102" spans="1:12" ht="15.75" thickBot="1" x14ac:dyDescent="0.25">
      <c r="A102" s="25" t="s">
        <v>100</v>
      </c>
      <c r="B102" s="22" t="s">
        <v>99</v>
      </c>
      <c r="C102" s="20" t="s">
        <v>14</v>
      </c>
      <c r="D102" s="31">
        <v>2</v>
      </c>
      <c r="E102" s="55">
        <v>316667</v>
      </c>
      <c r="F102" s="55">
        <f t="shared" si="10"/>
        <v>633334</v>
      </c>
      <c r="G102" s="60">
        <v>329460</v>
      </c>
      <c r="H102" s="60">
        <f t="shared" si="6"/>
        <v>658920</v>
      </c>
      <c r="I102" s="60">
        <v>323000</v>
      </c>
      <c r="J102" s="81">
        <f t="shared" si="7"/>
        <v>646000</v>
      </c>
      <c r="K102" s="60">
        <f t="shared" si="8"/>
        <v>323042</v>
      </c>
      <c r="L102" s="60">
        <f t="shared" si="9"/>
        <v>646084</v>
      </c>
    </row>
    <row r="103" spans="1:12" ht="15.75" thickBot="1" x14ac:dyDescent="0.25">
      <c r="A103" s="25" t="s">
        <v>102</v>
      </c>
      <c r="B103" s="22" t="s">
        <v>101</v>
      </c>
      <c r="C103" s="20" t="s">
        <v>14</v>
      </c>
      <c r="D103" s="31">
        <v>1</v>
      </c>
      <c r="E103" s="55">
        <v>416667</v>
      </c>
      <c r="F103" s="55">
        <f t="shared" si="10"/>
        <v>416667</v>
      </c>
      <c r="G103" s="60">
        <v>433500</v>
      </c>
      <c r="H103" s="60">
        <f t="shared" si="6"/>
        <v>433500</v>
      </c>
      <c r="I103" s="60">
        <v>425000</v>
      </c>
      <c r="J103" s="81">
        <f t="shared" si="7"/>
        <v>425000</v>
      </c>
      <c r="K103" s="60">
        <f t="shared" si="8"/>
        <v>425056</v>
      </c>
      <c r="L103" s="60">
        <f t="shared" si="9"/>
        <v>425056</v>
      </c>
    </row>
    <row r="104" spans="1:12" ht="15.75" thickBot="1" x14ac:dyDescent="0.25">
      <c r="A104" s="25" t="s">
        <v>173</v>
      </c>
      <c r="B104" s="22" t="s">
        <v>103</v>
      </c>
      <c r="C104" s="20" t="s">
        <v>93</v>
      </c>
      <c r="D104" s="31">
        <v>1</v>
      </c>
      <c r="E104" s="55">
        <v>4166667</v>
      </c>
      <c r="F104" s="56">
        <f t="shared" si="10"/>
        <v>4166667</v>
      </c>
      <c r="G104" s="60">
        <v>4335000</v>
      </c>
      <c r="H104" s="60">
        <f t="shared" si="6"/>
        <v>4335000</v>
      </c>
      <c r="I104" s="60">
        <v>4250000</v>
      </c>
      <c r="J104" s="81">
        <f t="shared" si="7"/>
        <v>4250000</v>
      </c>
      <c r="K104" s="60">
        <f t="shared" si="8"/>
        <v>4250556</v>
      </c>
      <c r="L104" s="60">
        <f t="shared" si="9"/>
        <v>4250556</v>
      </c>
    </row>
    <row r="105" spans="1:12" ht="26.25" customHeight="1" x14ac:dyDescent="0.2">
      <c r="A105" s="2"/>
      <c r="B105" s="1"/>
      <c r="C105" s="3"/>
      <c r="D105" s="3"/>
      <c r="E105" s="71" t="s">
        <v>185</v>
      </c>
      <c r="F105" s="69">
        <f>SUM(F17:F104)</f>
        <v>117911024.25</v>
      </c>
      <c r="G105" s="73" t="s">
        <v>185</v>
      </c>
      <c r="H105" s="67">
        <f>SUM(H17:H104)</f>
        <v>122677032</v>
      </c>
      <c r="I105" s="75" t="s">
        <v>187</v>
      </c>
      <c r="J105" s="82">
        <f>SUM(J17:J104)</f>
        <v>120271600</v>
      </c>
      <c r="K105" s="75" t="s">
        <v>185</v>
      </c>
      <c r="L105" s="60">
        <f>SUM(L17:L104)</f>
        <v>120286605</v>
      </c>
    </row>
    <row r="106" spans="1:12" x14ac:dyDescent="0.2">
      <c r="A106" s="2"/>
      <c r="B106" s="1"/>
      <c r="C106" s="3"/>
      <c r="D106" s="3"/>
      <c r="E106" s="72" t="s">
        <v>104</v>
      </c>
      <c r="F106" s="69">
        <f>F105*19%</f>
        <v>22403094.607500002</v>
      </c>
      <c r="G106" s="72" t="s">
        <v>104</v>
      </c>
      <c r="H106" s="77">
        <f>H105*19%</f>
        <v>23308636.080000002</v>
      </c>
      <c r="I106" s="76" t="s">
        <v>104</v>
      </c>
      <c r="J106" s="83">
        <f>J105*19%</f>
        <v>22851604</v>
      </c>
      <c r="K106" s="76" t="s">
        <v>104</v>
      </c>
      <c r="L106" s="60">
        <f>L105*19%</f>
        <v>22854454.949999999</v>
      </c>
    </row>
    <row r="107" spans="1:12" x14ac:dyDescent="0.2">
      <c r="A107" s="2"/>
      <c r="B107" s="1"/>
      <c r="C107" s="3"/>
      <c r="D107" s="3"/>
      <c r="E107" s="72" t="s">
        <v>186</v>
      </c>
      <c r="F107" s="70">
        <f>SUM(F105+F106)</f>
        <v>140314118.85750002</v>
      </c>
      <c r="G107" s="74" t="s">
        <v>186</v>
      </c>
      <c r="H107" s="78">
        <f>SUM(H105+H106)</f>
        <v>145985668.08000001</v>
      </c>
      <c r="I107" s="76" t="s">
        <v>186</v>
      </c>
      <c r="J107" s="83">
        <f>SUM(J105:J106)</f>
        <v>143123204</v>
      </c>
      <c r="K107" s="76" t="s">
        <v>186</v>
      </c>
      <c r="L107" s="99">
        <f>SUM(L105+L106)</f>
        <v>143141059.94999999</v>
      </c>
    </row>
  </sheetData>
  <mergeCells count="15">
    <mergeCell ref="C12:J12"/>
    <mergeCell ref="C7:J7"/>
    <mergeCell ref="C8:J8"/>
    <mergeCell ref="C9:J9"/>
    <mergeCell ref="C10:J10"/>
    <mergeCell ref="C11:J11"/>
    <mergeCell ref="I14:J14"/>
    <mergeCell ref="K14:L14"/>
    <mergeCell ref="G16:J16"/>
    <mergeCell ref="A14:A15"/>
    <mergeCell ref="B14:B15"/>
    <mergeCell ref="C14:C15"/>
    <mergeCell ref="D14:D15"/>
    <mergeCell ref="E14:F14"/>
    <mergeCell ref="G14:H1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DCDFA-C13A-4D90-B1CD-E5E397935CFD}">
  <dimension ref="A7:N107"/>
  <sheetViews>
    <sheetView topLeftCell="H1" workbookViewId="0">
      <selection activeCell="C7" sqref="C7:J12"/>
    </sheetView>
  </sheetViews>
  <sheetFormatPr baseColWidth="10" defaultRowHeight="12.75" x14ac:dyDescent="0.2"/>
  <cols>
    <col min="2" max="2" width="56" customWidth="1"/>
    <col min="3" max="3" width="8.42578125" bestFit="1" customWidth="1"/>
    <col min="4" max="4" width="10.5703125" bestFit="1" customWidth="1"/>
    <col min="5" max="6" width="20.85546875" customWidth="1"/>
    <col min="7" max="7" width="19.42578125" customWidth="1"/>
    <col min="8" max="8" width="18.42578125" customWidth="1"/>
    <col min="9" max="9" width="15.5703125" customWidth="1"/>
    <col min="10" max="10" width="20.7109375" customWidth="1"/>
    <col min="11" max="11" width="18.28515625" customWidth="1"/>
    <col min="12" max="12" width="18" customWidth="1"/>
  </cols>
  <sheetData>
    <row r="7" spans="1:14" ht="15" x14ac:dyDescent="0.25">
      <c r="C7" s="129" t="s">
        <v>179</v>
      </c>
      <c r="D7" s="129"/>
      <c r="E7" s="129"/>
      <c r="F7" s="129"/>
      <c r="G7" s="129"/>
      <c r="H7" s="129"/>
      <c r="I7" s="129"/>
      <c r="J7" s="129"/>
    </row>
    <row r="8" spans="1:14" ht="15" x14ac:dyDescent="0.25">
      <c r="C8" s="130" t="s">
        <v>180</v>
      </c>
      <c r="D8" s="130"/>
      <c r="E8" s="130"/>
      <c r="F8" s="130"/>
      <c r="G8" s="130"/>
      <c r="H8" s="130"/>
      <c r="I8" s="130"/>
      <c r="J8" s="130"/>
    </row>
    <row r="9" spans="1:14" ht="15" x14ac:dyDescent="0.25">
      <c r="C9" s="131" t="s">
        <v>181</v>
      </c>
      <c r="D9" s="131"/>
      <c r="E9" s="131"/>
      <c r="F9" s="131"/>
      <c r="G9" s="131"/>
      <c r="H9" s="131"/>
      <c r="I9" s="131"/>
      <c r="J9" s="131"/>
    </row>
    <row r="10" spans="1:14" ht="15" x14ac:dyDescent="0.25">
      <c r="C10" s="131" t="s">
        <v>182</v>
      </c>
      <c r="D10" s="131"/>
      <c r="E10" s="131"/>
      <c r="F10" s="131"/>
      <c r="G10" s="131"/>
      <c r="H10" s="131"/>
      <c r="I10" s="131"/>
      <c r="J10" s="131"/>
    </row>
    <row r="11" spans="1:14" ht="15" x14ac:dyDescent="0.25">
      <c r="C11" s="131" t="s">
        <v>183</v>
      </c>
      <c r="D11" s="131"/>
      <c r="E11" s="131"/>
      <c r="F11" s="131"/>
      <c r="G11" s="131"/>
      <c r="H11" s="131"/>
      <c r="I11" s="131"/>
      <c r="J11" s="131"/>
    </row>
    <row r="12" spans="1:14" ht="15" x14ac:dyDescent="0.2">
      <c r="C12" s="128" t="s">
        <v>184</v>
      </c>
      <c r="D12" s="128"/>
      <c r="E12" s="128"/>
      <c r="F12" s="128"/>
      <c r="G12" s="128"/>
      <c r="H12" s="128"/>
      <c r="I12" s="128"/>
      <c r="J12" s="128"/>
    </row>
    <row r="14" spans="1:14" x14ac:dyDescent="0.2">
      <c r="A14" s="124" t="s">
        <v>0</v>
      </c>
      <c r="B14" s="124" t="s">
        <v>1</v>
      </c>
      <c r="C14" s="124" t="s">
        <v>3</v>
      </c>
      <c r="D14" s="124" t="s">
        <v>2</v>
      </c>
      <c r="E14" s="125" t="s">
        <v>176</v>
      </c>
      <c r="F14" s="126"/>
      <c r="G14" s="127" t="s">
        <v>177</v>
      </c>
      <c r="H14" s="127"/>
      <c r="I14" s="118" t="s">
        <v>178</v>
      </c>
      <c r="J14" s="118"/>
      <c r="K14" s="119" t="s">
        <v>188</v>
      </c>
      <c r="L14" s="119"/>
    </row>
    <row r="15" spans="1:14" ht="25.5" x14ac:dyDescent="0.2">
      <c r="A15" s="124"/>
      <c r="B15" s="124"/>
      <c r="C15" s="124"/>
      <c r="D15" s="124"/>
      <c r="E15" s="49" t="s">
        <v>174</v>
      </c>
      <c r="F15" s="49" t="s">
        <v>175</v>
      </c>
      <c r="G15" s="50" t="s">
        <v>174</v>
      </c>
      <c r="H15" s="50" t="s">
        <v>175</v>
      </c>
      <c r="I15" s="51" t="s">
        <v>174</v>
      </c>
      <c r="J15" s="68" t="s">
        <v>175</v>
      </c>
      <c r="K15" s="80" t="s">
        <v>189</v>
      </c>
      <c r="L15" s="79" t="s">
        <v>186</v>
      </c>
    </row>
    <row r="16" spans="1:14" ht="15.75" thickBot="1" x14ac:dyDescent="0.25">
      <c r="A16" s="4">
        <v>1</v>
      </c>
      <c r="B16" s="4" t="s">
        <v>4</v>
      </c>
      <c r="C16" s="5"/>
      <c r="D16" s="26"/>
      <c r="E16" s="52"/>
      <c r="F16" s="52"/>
      <c r="G16" s="120"/>
      <c r="H16" s="120"/>
      <c r="I16" s="120"/>
      <c r="J16" s="121"/>
      <c r="K16" s="120"/>
      <c r="L16" s="120"/>
      <c r="M16" s="120"/>
      <c r="N16" s="121"/>
    </row>
    <row r="17" spans="1:12" ht="15.75" thickBot="1" x14ac:dyDescent="0.25">
      <c r="A17" s="7" t="s">
        <v>105</v>
      </c>
      <c r="B17" s="8" t="s">
        <v>5</v>
      </c>
      <c r="C17" s="9" t="s">
        <v>6</v>
      </c>
      <c r="D17" s="27">
        <v>5</v>
      </c>
      <c r="E17" s="86">
        <v>583333</v>
      </c>
      <c r="F17" s="54">
        <f>E17*D17</f>
        <v>2916665</v>
      </c>
      <c r="G17" s="60">
        <v>606900</v>
      </c>
      <c r="H17" s="60">
        <f>G17*D17</f>
        <v>3034500</v>
      </c>
      <c r="I17" s="60">
        <v>595000</v>
      </c>
      <c r="J17" s="81">
        <f>I17*D17</f>
        <v>2975000</v>
      </c>
      <c r="K17" s="60">
        <f>ROUND(AVERAGE(E17,G17,I17),0)</f>
        <v>595078</v>
      </c>
      <c r="L17" s="60">
        <f>ROUND(AVERAGE(K17*D17),0)</f>
        <v>2975390</v>
      </c>
    </row>
    <row r="18" spans="1:12" ht="15.75" thickBot="1" x14ac:dyDescent="0.25">
      <c r="A18" s="7" t="s">
        <v>106</v>
      </c>
      <c r="B18" s="8" t="s">
        <v>7</v>
      </c>
      <c r="C18" s="9" t="s">
        <v>8</v>
      </c>
      <c r="D18" s="27">
        <v>1</v>
      </c>
      <c r="E18" s="88">
        <v>633333</v>
      </c>
      <c r="F18" s="54">
        <f t="shared" ref="F18:F29" si="0">E18*D18</f>
        <v>633333</v>
      </c>
      <c r="G18" s="60">
        <v>658920</v>
      </c>
      <c r="H18" s="60">
        <f t="shared" ref="H18:H80" si="1">G18*D18</f>
        <v>658920</v>
      </c>
      <c r="I18" s="60">
        <v>646000</v>
      </c>
      <c r="J18" s="81">
        <f t="shared" ref="J18:J80" si="2">I18*D18</f>
        <v>646000</v>
      </c>
      <c r="K18" s="60">
        <f t="shared" ref="K18:K80" si="3">ROUND(AVERAGE(E18,G18,I18),0)</f>
        <v>646084</v>
      </c>
      <c r="L18" s="60">
        <f t="shared" ref="L18:L80" si="4">ROUND(AVERAGE(K18*D18),0)</f>
        <v>646084</v>
      </c>
    </row>
    <row r="19" spans="1:12" ht="15.75" thickBot="1" x14ac:dyDescent="0.25">
      <c r="A19" s="7" t="s">
        <v>107</v>
      </c>
      <c r="B19" s="10" t="s">
        <v>9</v>
      </c>
      <c r="C19" s="9" t="s">
        <v>8</v>
      </c>
      <c r="D19" s="27">
        <v>1</v>
      </c>
      <c r="E19" s="88">
        <v>700000</v>
      </c>
      <c r="F19" s="54">
        <f t="shared" si="0"/>
        <v>700000</v>
      </c>
      <c r="G19" s="60">
        <v>728280</v>
      </c>
      <c r="H19" s="60">
        <f t="shared" si="1"/>
        <v>728280</v>
      </c>
      <c r="I19" s="60">
        <v>714000</v>
      </c>
      <c r="J19" s="81">
        <f t="shared" si="2"/>
        <v>714000</v>
      </c>
      <c r="K19" s="60">
        <f t="shared" si="3"/>
        <v>714093</v>
      </c>
      <c r="L19" s="60">
        <f t="shared" si="4"/>
        <v>714093</v>
      </c>
    </row>
    <row r="20" spans="1:12" ht="15.75" thickBot="1" x14ac:dyDescent="0.25">
      <c r="A20" s="7" t="s">
        <v>108</v>
      </c>
      <c r="B20" s="8" t="s">
        <v>10</v>
      </c>
      <c r="C20" s="9" t="s">
        <v>8</v>
      </c>
      <c r="D20" s="27">
        <v>1</v>
      </c>
      <c r="E20" s="88">
        <v>466667</v>
      </c>
      <c r="F20" s="54">
        <f t="shared" si="0"/>
        <v>466667</v>
      </c>
      <c r="G20" s="60">
        <v>485520</v>
      </c>
      <c r="H20" s="60">
        <f t="shared" si="1"/>
        <v>485520</v>
      </c>
      <c r="I20" s="60">
        <v>476000</v>
      </c>
      <c r="J20" s="81">
        <f t="shared" si="2"/>
        <v>476000</v>
      </c>
      <c r="K20" s="60">
        <f t="shared" si="3"/>
        <v>476062</v>
      </c>
      <c r="L20" s="60">
        <f t="shared" si="4"/>
        <v>476062</v>
      </c>
    </row>
    <row r="21" spans="1:12" ht="30.75" thickBot="1" x14ac:dyDescent="0.25">
      <c r="A21" s="7" t="s">
        <v>109</v>
      </c>
      <c r="B21" s="8" t="s">
        <v>11</v>
      </c>
      <c r="C21" s="9" t="s">
        <v>12</v>
      </c>
      <c r="D21" s="27">
        <v>1</v>
      </c>
      <c r="E21" s="88">
        <v>750000</v>
      </c>
      <c r="F21" s="54">
        <f t="shared" si="0"/>
        <v>750000</v>
      </c>
      <c r="G21" s="60">
        <v>780300</v>
      </c>
      <c r="H21" s="60">
        <f t="shared" si="1"/>
        <v>780300</v>
      </c>
      <c r="I21" s="60">
        <v>765000</v>
      </c>
      <c r="J21" s="81">
        <f t="shared" si="2"/>
        <v>765000</v>
      </c>
      <c r="K21" s="60">
        <f t="shared" si="3"/>
        <v>765100</v>
      </c>
      <c r="L21" s="60">
        <f t="shared" si="4"/>
        <v>765100</v>
      </c>
    </row>
    <row r="22" spans="1:12" ht="15.75" thickBot="1" x14ac:dyDescent="0.25">
      <c r="A22" s="7" t="s">
        <v>110</v>
      </c>
      <c r="B22" s="8" t="s">
        <v>13</v>
      </c>
      <c r="C22" s="9" t="s">
        <v>14</v>
      </c>
      <c r="D22" s="27">
        <v>1</v>
      </c>
      <c r="E22" s="88">
        <v>2083333</v>
      </c>
      <c r="F22" s="54">
        <f t="shared" si="0"/>
        <v>2083333</v>
      </c>
      <c r="G22" s="60">
        <v>2167500</v>
      </c>
      <c r="H22" s="60">
        <f t="shared" si="1"/>
        <v>2167500</v>
      </c>
      <c r="I22" s="60">
        <v>2125000</v>
      </c>
      <c r="J22" s="81">
        <f t="shared" si="2"/>
        <v>2125000</v>
      </c>
      <c r="K22" s="60">
        <f t="shared" si="3"/>
        <v>2125278</v>
      </c>
      <c r="L22" s="60">
        <f t="shared" si="4"/>
        <v>2125278</v>
      </c>
    </row>
    <row r="23" spans="1:12" ht="15.75" thickBot="1" x14ac:dyDescent="0.25">
      <c r="A23" s="7" t="s">
        <v>111</v>
      </c>
      <c r="B23" s="8" t="s">
        <v>15</v>
      </c>
      <c r="C23" s="9" t="s">
        <v>14</v>
      </c>
      <c r="D23" s="27">
        <v>2</v>
      </c>
      <c r="E23" s="88">
        <v>1083333</v>
      </c>
      <c r="F23" s="54">
        <f t="shared" si="0"/>
        <v>2166666</v>
      </c>
      <c r="G23" s="60">
        <v>1127100</v>
      </c>
      <c r="H23" s="60">
        <f t="shared" si="1"/>
        <v>2254200</v>
      </c>
      <c r="I23" s="60">
        <v>1105000</v>
      </c>
      <c r="J23" s="81">
        <f t="shared" si="2"/>
        <v>2210000</v>
      </c>
      <c r="K23" s="60">
        <f t="shared" si="3"/>
        <v>1105144</v>
      </c>
      <c r="L23" s="60">
        <f t="shared" si="4"/>
        <v>2210288</v>
      </c>
    </row>
    <row r="24" spans="1:12" ht="15.75" thickBot="1" x14ac:dyDescent="0.25">
      <c r="A24" s="7" t="s">
        <v>112</v>
      </c>
      <c r="B24" s="8" t="s">
        <v>16</v>
      </c>
      <c r="C24" s="9" t="s">
        <v>14</v>
      </c>
      <c r="D24" s="27">
        <v>2</v>
      </c>
      <c r="E24" s="88">
        <v>1250000</v>
      </c>
      <c r="F24" s="54">
        <f t="shared" si="0"/>
        <v>2500000</v>
      </c>
      <c r="G24" s="60">
        <v>1300500</v>
      </c>
      <c r="H24" s="60">
        <f t="shared" si="1"/>
        <v>2601000</v>
      </c>
      <c r="I24" s="60">
        <v>1275000</v>
      </c>
      <c r="J24" s="81">
        <f t="shared" si="2"/>
        <v>2550000</v>
      </c>
      <c r="K24" s="60">
        <f t="shared" si="3"/>
        <v>1275167</v>
      </c>
      <c r="L24" s="60">
        <f t="shared" si="4"/>
        <v>2550334</v>
      </c>
    </row>
    <row r="25" spans="1:12" ht="30.75" customHeight="1" thickBot="1" x14ac:dyDescent="0.25">
      <c r="A25" s="7" t="s">
        <v>113</v>
      </c>
      <c r="B25" s="8" t="s">
        <v>17</v>
      </c>
      <c r="C25" s="9" t="s">
        <v>18</v>
      </c>
      <c r="D25" s="27">
        <v>1</v>
      </c>
      <c r="E25" s="88">
        <v>416667</v>
      </c>
      <c r="F25" s="54">
        <f t="shared" si="0"/>
        <v>416667</v>
      </c>
      <c r="G25" s="60">
        <v>433500</v>
      </c>
      <c r="H25" s="60">
        <f t="shared" si="1"/>
        <v>433500</v>
      </c>
      <c r="I25" s="60">
        <v>425000</v>
      </c>
      <c r="J25" s="81">
        <f t="shared" si="2"/>
        <v>425000</v>
      </c>
      <c r="K25" s="60">
        <f t="shared" si="3"/>
        <v>425056</v>
      </c>
      <c r="L25" s="60">
        <f t="shared" si="4"/>
        <v>425056</v>
      </c>
    </row>
    <row r="26" spans="1:12" ht="30.75" thickBot="1" x14ac:dyDescent="0.25">
      <c r="A26" s="7" t="s">
        <v>114</v>
      </c>
      <c r="B26" s="8" t="s">
        <v>19</v>
      </c>
      <c r="C26" s="9" t="s">
        <v>14</v>
      </c>
      <c r="D26" s="27">
        <v>2</v>
      </c>
      <c r="E26" s="88">
        <v>300000</v>
      </c>
      <c r="F26" s="54">
        <f t="shared" si="0"/>
        <v>600000</v>
      </c>
      <c r="G26" s="60">
        <v>312120</v>
      </c>
      <c r="H26" s="60">
        <f t="shared" si="1"/>
        <v>624240</v>
      </c>
      <c r="I26" s="60">
        <v>306000</v>
      </c>
      <c r="J26" s="81">
        <f t="shared" si="2"/>
        <v>612000</v>
      </c>
      <c r="K26" s="60">
        <f t="shared" si="3"/>
        <v>306040</v>
      </c>
      <c r="L26" s="60">
        <f t="shared" si="4"/>
        <v>612080</v>
      </c>
    </row>
    <row r="27" spans="1:12" ht="15.75" thickBot="1" x14ac:dyDescent="0.25">
      <c r="A27" s="7" t="s">
        <v>115</v>
      </c>
      <c r="B27" s="8" t="s">
        <v>116</v>
      </c>
      <c r="C27" s="9" t="s">
        <v>18</v>
      </c>
      <c r="D27" s="27">
        <v>1</v>
      </c>
      <c r="E27" s="88">
        <v>3333333</v>
      </c>
      <c r="F27" s="54">
        <f t="shared" si="0"/>
        <v>3333333</v>
      </c>
      <c r="G27" s="60">
        <v>3468000</v>
      </c>
      <c r="H27" s="60">
        <f t="shared" si="1"/>
        <v>3468000</v>
      </c>
      <c r="I27" s="60">
        <v>3400000</v>
      </c>
      <c r="J27" s="81">
        <f t="shared" si="2"/>
        <v>3400000</v>
      </c>
      <c r="K27" s="60">
        <f t="shared" si="3"/>
        <v>3400444</v>
      </c>
      <c r="L27" s="60">
        <f t="shared" si="4"/>
        <v>3400444</v>
      </c>
    </row>
    <row r="28" spans="1:12" ht="60.75" thickBot="1" x14ac:dyDescent="0.25">
      <c r="A28" s="7" t="s">
        <v>117</v>
      </c>
      <c r="B28" s="8" t="s">
        <v>20</v>
      </c>
      <c r="C28" s="9" t="s">
        <v>21</v>
      </c>
      <c r="D28" s="27">
        <v>1</v>
      </c>
      <c r="E28" s="88">
        <v>2500000</v>
      </c>
      <c r="F28" s="54">
        <f t="shared" si="0"/>
        <v>2500000</v>
      </c>
      <c r="G28" s="60">
        <v>2601000</v>
      </c>
      <c r="H28" s="60">
        <f t="shared" si="1"/>
        <v>2601000</v>
      </c>
      <c r="I28" s="60">
        <v>2550000</v>
      </c>
      <c r="J28" s="81">
        <f t="shared" si="2"/>
        <v>2550000</v>
      </c>
      <c r="K28" s="60">
        <f t="shared" si="3"/>
        <v>2550333</v>
      </c>
      <c r="L28" s="60">
        <f t="shared" si="4"/>
        <v>2550333</v>
      </c>
    </row>
    <row r="29" spans="1:12" ht="15.75" thickBot="1" x14ac:dyDescent="0.25">
      <c r="A29" s="7" t="s">
        <v>118</v>
      </c>
      <c r="B29" s="11" t="s">
        <v>22</v>
      </c>
      <c r="C29" s="9" t="s">
        <v>14</v>
      </c>
      <c r="D29" s="27">
        <v>1</v>
      </c>
      <c r="E29" s="88">
        <v>1250000</v>
      </c>
      <c r="F29" s="54">
        <f t="shared" si="0"/>
        <v>1250000</v>
      </c>
      <c r="G29" s="60">
        <v>1300500</v>
      </c>
      <c r="H29" s="60">
        <f t="shared" si="1"/>
        <v>1300500</v>
      </c>
      <c r="I29" s="60">
        <v>1275000</v>
      </c>
      <c r="J29" s="81">
        <f t="shared" si="2"/>
        <v>1275000</v>
      </c>
      <c r="K29" s="60">
        <f t="shared" si="3"/>
        <v>1275167</v>
      </c>
      <c r="L29" s="60">
        <f t="shared" si="4"/>
        <v>1275167</v>
      </c>
    </row>
    <row r="30" spans="1:12" ht="15.75" thickBot="1" x14ac:dyDescent="0.25">
      <c r="A30" s="12" t="s">
        <v>119</v>
      </c>
      <c r="B30" s="13" t="s">
        <v>23</v>
      </c>
      <c r="C30" s="15"/>
      <c r="D30" s="28"/>
      <c r="E30" s="87"/>
      <c r="F30" s="28"/>
      <c r="G30" s="28"/>
      <c r="H30" s="28"/>
      <c r="I30" s="28"/>
      <c r="J30" s="28"/>
      <c r="K30" s="28"/>
      <c r="L30" s="28"/>
    </row>
    <row r="31" spans="1:12" ht="15.75" thickBot="1" x14ac:dyDescent="0.25">
      <c r="A31" s="16" t="s">
        <v>120</v>
      </c>
      <c r="B31" s="8" t="s">
        <v>24</v>
      </c>
      <c r="C31" s="17" t="s">
        <v>14</v>
      </c>
      <c r="D31" s="29">
        <v>2</v>
      </c>
      <c r="E31" s="88">
        <v>200000</v>
      </c>
      <c r="F31" s="55">
        <f>E31*D31</f>
        <v>400000</v>
      </c>
      <c r="G31" s="60">
        <v>208080</v>
      </c>
      <c r="H31" s="60">
        <f t="shared" si="1"/>
        <v>416160</v>
      </c>
      <c r="I31" s="60">
        <v>204000</v>
      </c>
      <c r="J31" s="81">
        <f t="shared" si="2"/>
        <v>408000</v>
      </c>
      <c r="K31" s="60">
        <f t="shared" si="3"/>
        <v>204027</v>
      </c>
      <c r="L31" s="60">
        <f t="shared" si="4"/>
        <v>408054</v>
      </c>
    </row>
    <row r="32" spans="1:12" ht="15.75" thickBot="1" x14ac:dyDescent="0.25">
      <c r="A32" s="16" t="s">
        <v>121</v>
      </c>
      <c r="B32" s="8" t="s">
        <v>5</v>
      </c>
      <c r="C32" s="17" t="s">
        <v>6</v>
      </c>
      <c r="D32" s="29">
        <v>1</v>
      </c>
      <c r="E32" s="88">
        <v>583333</v>
      </c>
      <c r="F32" s="55">
        <f t="shared" ref="F32:F95" si="5">E32*D32</f>
        <v>583333</v>
      </c>
      <c r="G32" s="60">
        <v>606900</v>
      </c>
      <c r="H32" s="60">
        <f t="shared" si="1"/>
        <v>606900</v>
      </c>
      <c r="I32" s="60">
        <v>595000</v>
      </c>
      <c r="J32" s="81">
        <f t="shared" si="2"/>
        <v>595000</v>
      </c>
      <c r="K32" s="60">
        <f t="shared" si="3"/>
        <v>595078</v>
      </c>
      <c r="L32" s="60">
        <f t="shared" si="4"/>
        <v>595078</v>
      </c>
    </row>
    <row r="33" spans="1:12" ht="15.75" thickBot="1" x14ac:dyDescent="0.25">
      <c r="A33" s="16" t="s">
        <v>122</v>
      </c>
      <c r="B33" s="8" t="s">
        <v>25</v>
      </c>
      <c r="C33" s="17" t="s">
        <v>14</v>
      </c>
      <c r="D33" s="29">
        <v>2</v>
      </c>
      <c r="E33" s="88">
        <v>216667</v>
      </c>
      <c r="F33" s="55">
        <f t="shared" si="5"/>
        <v>433334</v>
      </c>
      <c r="G33" s="60">
        <v>225420</v>
      </c>
      <c r="H33" s="60">
        <f t="shared" si="1"/>
        <v>450840</v>
      </c>
      <c r="I33" s="60">
        <v>221000</v>
      </c>
      <c r="J33" s="81">
        <f t="shared" si="2"/>
        <v>442000</v>
      </c>
      <c r="K33" s="60">
        <f t="shared" si="3"/>
        <v>221029</v>
      </c>
      <c r="L33" s="60">
        <f t="shared" si="4"/>
        <v>442058</v>
      </c>
    </row>
    <row r="34" spans="1:12" ht="15.75" thickBot="1" x14ac:dyDescent="0.25">
      <c r="A34" s="16" t="s">
        <v>123</v>
      </c>
      <c r="B34" s="8" t="s">
        <v>16</v>
      </c>
      <c r="C34" s="17" t="s">
        <v>14</v>
      </c>
      <c r="D34" s="29">
        <v>1</v>
      </c>
      <c r="E34" s="94">
        <v>1083333</v>
      </c>
      <c r="F34" s="55">
        <f t="shared" si="5"/>
        <v>1083333</v>
      </c>
      <c r="G34" s="60">
        <v>1127100</v>
      </c>
      <c r="H34" s="60">
        <f t="shared" si="1"/>
        <v>1127100</v>
      </c>
      <c r="I34" s="60">
        <v>1105000</v>
      </c>
      <c r="J34" s="81">
        <f t="shared" si="2"/>
        <v>1105000</v>
      </c>
      <c r="K34" s="60">
        <f t="shared" si="3"/>
        <v>1105144</v>
      </c>
      <c r="L34" s="60">
        <f t="shared" si="4"/>
        <v>1105144</v>
      </c>
    </row>
    <row r="35" spans="1:12" ht="15.75" thickBot="1" x14ac:dyDescent="0.25">
      <c r="A35" s="12" t="s">
        <v>124</v>
      </c>
      <c r="B35" s="13" t="s">
        <v>26</v>
      </c>
      <c r="C35" s="15"/>
      <c r="D35" s="28"/>
      <c r="E35" s="87"/>
      <c r="F35" s="28"/>
      <c r="G35" s="28"/>
      <c r="H35" s="28"/>
      <c r="I35" s="28"/>
      <c r="J35" s="28"/>
      <c r="K35" s="28"/>
      <c r="L35" s="28"/>
    </row>
    <row r="36" spans="1:12" ht="15.75" thickBot="1" x14ac:dyDescent="0.25">
      <c r="A36" s="16" t="s">
        <v>125</v>
      </c>
      <c r="B36" s="8" t="s">
        <v>9</v>
      </c>
      <c r="C36" s="17" t="s">
        <v>14</v>
      </c>
      <c r="D36" s="29">
        <v>2</v>
      </c>
      <c r="E36" s="88">
        <v>200000</v>
      </c>
      <c r="F36" s="55">
        <f t="shared" si="5"/>
        <v>400000</v>
      </c>
      <c r="G36" s="60">
        <v>208080</v>
      </c>
      <c r="H36" s="60">
        <f t="shared" si="1"/>
        <v>416160</v>
      </c>
      <c r="I36" s="60">
        <v>204000</v>
      </c>
      <c r="J36" s="81">
        <f t="shared" si="2"/>
        <v>408000</v>
      </c>
      <c r="K36" s="60">
        <f t="shared" si="3"/>
        <v>204027</v>
      </c>
      <c r="L36" s="60">
        <f t="shared" si="4"/>
        <v>408054</v>
      </c>
    </row>
    <row r="37" spans="1:12" ht="15.75" thickBot="1" x14ac:dyDescent="0.25">
      <c r="A37" s="16" t="s">
        <v>126</v>
      </c>
      <c r="B37" s="8" t="s">
        <v>5</v>
      </c>
      <c r="C37" s="17" t="s">
        <v>6</v>
      </c>
      <c r="D37" s="29">
        <v>2</v>
      </c>
      <c r="E37" s="88">
        <v>583333</v>
      </c>
      <c r="F37" s="55">
        <f t="shared" si="5"/>
        <v>1166666</v>
      </c>
      <c r="G37" s="60">
        <v>606900</v>
      </c>
      <c r="H37" s="60">
        <f t="shared" si="1"/>
        <v>1213800</v>
      </c>
      <c r="I37" s="60">
        <v>595000</v>
      </c>
      <c r="J37" s="81">
        <f t="shared" si="2"/>
        <v>1190000</v>
      </c>
      <c r="K37" s="60">
        <f t="shared" si="3"/>
        <v>595078</v>
      </c>
      <c r="L37" s="60">
        <f t="shared" si="4"/>
        <v>1190156</v>
      </c>
    </row>
    <row r="38" spans="1:12" ht="75.75" thickBot="1" x14ac:dyDescent="0.25">
      <c r="A38" s="16" t="s">
        <v>127</v>
      </c>
      <c r="B38" s="8" t="s">
        <v>27</v>
      </c>
      <c r="C38" s="17" t="s">
        <v>18</v>
      </c>
      <c r="D38" s="29">
        <v>1</v>
      </c>
      <c r="E38" s="88">
        <v>1250000</v>
      </c>
      <c r="F38" s="55">
        <f t="shared" si="5"/>
        <v>1250000</v>
      </c>
      <c r="G38" s="60">
        <v>1300500</v>
      </c>
      <c r="H38" s="60">
        <f t="shared" si="1"/>
        <v>1300500</v>
      </c>
      <c r="I38" s="60">
        <v>1275000</v>
      </c>
      <c r="J38" s="81">
        <f t="shared" si="2"/>
        <v>1275000</v>
      </c>
      <c r="K38" s="60">
        <f t="shared" si="3"/>
        <v>1275167</v>
      </c>
      <c r="L38" s="60">
        <f t="shared" si="4"/>
        <v>1275167</v>
      </c>
    </row>
    <row r="39" spans="1:12" ht="15.75" thickBot="1" x14ac:dyDescent="0.25">
      <c r="A39" s="16" t="s">
        <v>128</v>
      </c>
      <c r="B39" s="8" t="s">
        <v>28</v>
      </c>
      <c r="C39" s="17" t="s">
        <v>29</v>
      </c>
      <c r="D39" s="29">
        <v>5</v>
      </c>
      <c r="E39" s="94">
        <v>1083333</v>
      </c>
      <c r="F39" s="55">
        <f t="shared" si="5"/>
        <v>5416665</v>
      </c>
      <c r="G39" s="60">
        <v>1127100</v>
      </c>
      <c r="H39" s="60">
        <f t="shared" si="1"/>
        <v>5635500</v>
      </c>
      <c r="I39" s="60">
        <v>1105000</v>
      </c>
      <c r="J39" s="81">
        <f t="shared" si="2"/>
        <v>5525000</v>
      </c>
      <c r="K39" s="60">
        <f t="shared" si="3"/>
        <v>1105144</v>
      </c>
      <c r="L39" s="60">
        <f t="shared" si="4"/>
        <v>5525720</v>
      </c>
    </row>
    <row r="40" spans="1:12" ht="15.75" thickBot="1" x14ac:dyDescent="0.25">
      <c r="A40" s="16" t="s">
        <v>129</v>
      </c>
      <c r="B40" s="8" t="s">
        <v>30</v>
      </c>
      <c r="C40" s="17" t="s">
        <v>14</v>
      </c>
      <c r="D40" s="29">
        <v>2</v>
      </c>
      <c r="E40" s="88">
        <v>216667</v>
      </c>
      <c r="F40" s="55">
        <f t="shared" si="5"/>
        <v>433334</v>
      </c>
      <c r="G40" s="60">
        <v>225420</v>
      </c>
      <c r="H40" s="60">
        <f t="shared" si="1"/>
        <v>450840</v>
      </c>
      <c r="I40" s="60">
        <v>221000</v>
      </c>
      <c r="J40" s="81">
        <f t="shared" si="2"/>
        <v>442000</v>
      </c>
      <c r="K40" s="60">
        <f t="shared" si="3"/>
        <v>221029</v>
      </c>
      <c r="L40" s="60">
        <f t="shared" si="4"/>
        <v>442058</v>
      </c>
    </row>
    <row r="41" spans="1:12" ht="15.75" thickBot="1" x14ac:dyDescent="0.25">
      <c r="A41" s="16" t="s">
        <v>130</v>
      </c>
      <c r="B41" s="8" t="s">
        <v>31</v>
      </c>
      <c r="C41" s="17" t="s">
        <v>32</v>
      </c>
      <c r="D41" s="29">
        <v>1</v>
      </c>
      <c r="E41" s="88">
        <v>1250000</v>
      </c>
      <c r="F41" s="55">
        <f t="shared" si="5"/>
        <v>1250000</v>
      </c>
      <c r="G41" s="60">
        <v>1300500</v>
      </c>
      <c r="H41" s="60">
        <f t="shared" si="1"/>
        <v>1300500</v>
      </c>
      <c r="I41" s="60">
        <v>1275000</v>
      </c>
      <c r="J41" s="81">
        <f t="shared" si="2"/>
        <v>1275000</v>
      </c>
      <c r="K41" s="60">
        <f t="shared" si="3"/>
        <v>1275167</v>
      </c>
      <c r="L41" s="60">
        <f t="shared" si="4"/>
        <v>1275167</v>
      </c>
    </row>
    <row r="42" spans="1:12" ht="15.75" thickBot="1" x14ac:dyDescent="0.25">
      <c r="A42" s="18" t="s">
        <v>131</v>
      </c>
      <c r="B42" s="13" t="s">
        <v>33</v>
      </c>
      <c r="C42" s="15"/>
      <c r="D42" s="28"/>
      <c r="E42" s="87"/>
      <c r="F42" s="28"/>
      <c r="G42" s="28"/>
      <c r="H42" s="28"/>
      <c r="I42" s="28"/>
      <c r="J42" s="28"/>
      <c r="K42" s="28"/>
      <c r="L42" s="28"/>
    </row>
    <row r="43" spans="1:12" ht="15.75" thickBot="1" x14ac:dyDescent="0.25">
      <c r="A43" s="16" t="s">
        <v>132</v>
      </c>
      <c r="B43" s="10" t="s">
        <v>5</v>
      </c>
      <c r="C43" s="17" t="s">
        <v>6</v>
      </c>
      <c r="D43" s="57" t="s">
        <v>133</v>
      </c>
      <c r="E43" s="88">
        <v>350000</v>
      </c>
      <c r="F43" s="55">
        <f>E43*0.25</f>
        <v>87500</v>
      </c>
      <c r="G43" s="60">
        <v>364140</v>
      </c>
      <c r="H43" s="60">
        <f>G43*0.25</f>
        <v>91035</v>
      </c>
      <c r="I43" s="60">
        <v>357000</v>
      </c>
      <c r="J43" s="81">
        <f>I43*0.25</f>
        <v>89250</v>
      </c>
      <c r="K43" s="60">
        <f t="shared" si="3"/>
        <v>357047</v>
      </c>
      <c r="L43" s="60">
        <f>ROUND(AVERAGE(K43*0.25),0)</f>
        <v>89262</v>
      </c>
    </row>
    <row r="44" spans="1:12" ht="15.75" thickBot="1" x14ac:dyDescent="0.25">
      <c r="A44" s="16" t="s">
        <v>134</v>
      </c>
      <c r="B44" s="10" t="s">
        <v>9</v>
      </c>
      <c r="C44" s="17" t="s">
        <v>14</v>
      </c>
      <c r="D44" s="29">
        <v>1</v>
      </c>
      <c r="E44" s="88">
        <v>80000</v>
      </c>
      <c r="F44" s="55">
        <f t="shared" si="5"/>
        <v>80000</v>
      </c>
      <c r="G44" s="60">
        <v>83232</v>
      </c>
      <c r="H44" s="60">
        <f t="shared" si="1"/>
        <v>83232</v>
      </c>
      <c r="I44" s="60">
        <v>81600</v>
      </c>
      <c r="J44" s="81">
        <f t="shared" si="2"/>
        <v>81600</v>
      </c>
      <c r="K44" s="60">
        <f t="shared" si="3"/>
        <v>81611</v>
      </c>
      <c r="L44" s="60">
        <f>ROUND(AVERAGE(K44*D44),0)</f>
        <v>81611</v>
      </c>
    </row>
    <row r="45" spans="1:12" ht="15.75" thickBot="1" x14ac:dyDescent="0.25">
      <c r="A45" s="16" t="s">
        <v>135</v>
      </c>
      <c r="B45" s="10" t="s">
        <v>34</v>
      </c>
      <c r="C45" s="17" t="s">
        <v>14</v>
      </c>
      <c r="D45" s="29">
        <v>1</v>
      </c>
      <c r="E45" s="88">
        <v>120000</v>
      </c>
      <c r="F45" s="55">
        <f t="shared" si="5"/>
        <v>120000</v>
      </c>
      <c r="G45" s="60">
        <v>124848</v>
      </c>
      <c r="H45" s="60">
        <f t="shared" si="1"/>
        <v>124848</v>
      </c>
      <c r="I45" s="60">
        <v>122400</v>
      </c>
      <c r="J45" s="81">
        <f t="shared" si="2"/>
        <v>122400</v>
      </c>
      <c r="K45" s="60">
        <f t="shared" si="3"/>
        <v>122416</v>
      </c>
      <c r="L45" s="60">
        <f t="shared" si="4"/>
        <v>122416</v>
      </c>
    </row>
    <row r="46" spans="1:12" ht="12.75" customHeight="1" x14ac:dyDescent="0.2">
      <c r="A46" s="43" t="s">
        <v>136</v>
      </c>
      <c r="B46" s="44" t="s">
        <v>35</v>
      </c>
      <c r="C46" s="45" t="s">
        <v>8</v>
      </c>
      <c r="D46" s="61">
        <v>1</v>
      </c>
      <c r="E46" s="90">
        <v>80000</v>
      </c>
      <c r="F46" s="55">
        <f t="shared" si="5"/>
        <v>80000</v>
      </c>
      <c r="G46" s="60">
        <v>83232</v>
      </c>
      <c r="H46" s="60">
        <f t="shared" si="1"/>
        <v>83232</v>
      </c>
      <c r="I46" s="60">
        <v>81600</v>
      </c>
      <c r="J46" s="81">
        <f t="shared" si="2"/>
        <v>81600</v>
      </c>
      <c r="K46" s="60">
        <f t="shared" si="3"/>
        <v>81611</v>
      </c>
      <c r="L46" s="60">
        <f t="shared" si="4"/>
        <v>81611</v>
      </c>
    </row>
    <row r="47" spans="1:12" ht="15.75" thickBot="1" x14ac:dyDescent="0.25">
      <c r="A47" s="12" t="s">
        <v>137</v>
      </c>
      <c r="B47" s="19" t="s">
        <v>36</v>
      </c>
      <c r="C47" s="15"/>
      <c r="D47" s="28"/>
      <c r="E47" s="87"/>
      <c r="F47" s="28"/>
      <c r="G47" s="28"/>
      <c r="H47" s="28"/>
      <c r="I47" s="28"/>
      <c r="J47" s="28"/>
      <c r="K47" s="28"/>
      <c r="L47" s="28"/>
    </row>
    <row r="48" spans="1:12" ht="15.75" thickBot="1" x14ac:dyDescent="0.25">
      <c r="A48" s="16" t="s">
        <v>138</v>
      </c>
      <c r="B48" s="10" t="s">
        <v>24</v>
      </c>
      <c r="C48" s="17" t="s">
        <v>14</v>
      </c>
      <c r="D48" s="29">
        <v>1</v>
      </c>
      <c r="E48" s="88">
        <v>200000</v>
      </c>
      <c r="F48" s="55">
        <f t="shared" si="5"/>
        <v>200000</v>
      </c>
      <c r="G48" s="60">
        <v>208080</v>
      </c>
      <c r="H48" s="60">
        <f t="shared" si="1"/>
        <v>208080</v>
      </c>
      <c r="I48" s="60">
        <v>204000</v>
      </c>
      <c r="J48" s="81">
        <f t="shared" si="2"/>
        <v>204000</v>
      </c>
      <c r="K48" s="60">
        <f t="shared" si="3"/>
        <v>204027</v>
      </c>
      <c r="L48" s="60">
        <f>ROUND(AVERAGE(K48*D48),0)</f>
        <v>204027</v>
      </c>
    </row>
    <row r="49" spans="1:12" ht="15.75" thickBot="1" x14ac:dyDescent="0.25">
      <c r="A49" s="16" t="s">
        <v>139</v>
      </c>
      <c r="B49" s="10" t="s">
        <v>5</v>
      </c>
      <c r="C49" s="17" t="s">
        <v>6</v>
      </c>
      <c r="D49" s="57" t="s">
        <v>133</v>
      </c>
      <c r="E49" s="88">
        <v>583333</v>
      </c>
      <c r="F49" s="55">
        <f>E49*0.25</f>
        <v>145833.25</v>
      </c>
      <c r="G49" s="60">
        <v>606900</v>
      </c>
      <c r="H49" s="60">
        <f>G49*0.25</f>
        <v>151725</v>
      </c>
      <c r="I49" s="60">
        <v>595000</v>
      </c>
      <c r="J49" s="81">
        <f>I49*0.25</f>
        <v>148750</v>
      </c>
      <c r="K49" s="60">
        <f t="shared" si="3"/>
        <v>595078</v>
      </c>
      <c r="L49" s="60">
        <f>ROUND(AVERAGE(K49*0.25),0)</f>
        <v>148770</v>
      </c>
    </row>
    <row r="50" spans="1:12" ht="15.75" thickBot="1" x14ac:dyDescent="0.25">
      <c r="A50" s="16" t="s">
        <v>140</v>
      </c>
      <c r="B50" s="10" t="s">
        <v>37</v>
      </c>
      <c r="C50" s="17" t="s">
        <v>18</v>
      </c>
      <c r="D50" s="29">
        <v>1</v>
      </c>
      <c r="E50" s="88">
        <v>200000</v>
      </c>
      <c r="F50" s="55">
        <f t="shared" si="5"/>
        <v>200000</v>
      </c>
      <c r="G50" s="60">
        <v>208080</v>
      </c>
      <c r="H50" s="60">
        <f t="shared" si="1"/>
        <v>208080</v>
      </c>
      <c r="I50" s="60">
        <v>204000</v>
      </c>
      <c r="J50" s="81">
        <f t="shared" si="2"/>
        <v>204000</v>
      </c>
      <c r="K50" s="60">
        <f t="shared" si="3"/>
        <v>204027</v>
      </c>
      <c r="L50" s="60">
        <f t="shared" si="4"/>
        <v>204027</v>
      </c>
    </row>
    <row r="51" spans="1:12" ht="15.75" thickBot="1" x14ac:dyDescent="0.25">
      <c r="A51" s="16" t="s">
        <v>141</v>
      </c>
      <c r="B51" s="10" t="s">
        <v>38</v>
      </c>
      <c r="C51" s="17" t="s">
        <v>8</v>
      </c>
      <c r="D51" s="29">
        <v>1</v>
      </c>
      <c r="E51" s="88">
        <v>133333</v>
      </c>
      <c r="F51" s="55">
        <f t="shared" si="5"/>
        <v>133333</v>
      </c>
      <c r="G51" s="60">
        <v>138720</v>
      </c>
      <c r="H51" s="60">
        <f t="shared" si="1"/>
        <v>138720</v>
      </c>
      <c r="I51" s="60">
        <v>136000</v>
      </c>
      <c r="J51" s="81">
        <f t="shared" si="2"/>
        <v>136000</v>
      </c>
      <c r="K51" s="60">
        <f t="shared" si="3"/>
        <v>136018</v>
      </c>
      <c r="L51" s="60">
        <f t="shared" si="4"/>
        <v>136018</v>
      </c>
    </row>
    <row r="52" spans="1:12" ht="15.75" thickBot="1" x14ac:dyDescent="0.25">
      <c r="A52" s="12">
        <v>6</v>
      </c>
      <c r="B52" s="19" t="s">
        <v>39</v>
      </c>
      <c r="C52" s="15"/>
      <c r="D52" s="28"/>
      <c r="E52" s="87"/>
      <c r="F52" s="28"/>
      <c r="G52" s="28"/>
      <c r="H52" s="28"/>
      <c r="I52" s="28"/>
      <c r="J52" s="28"/>
      <c r="K52" s="28"/>
      <c r="L52" s="28"/>
    </row>
    <row r="53" spans="1:12" ht="15.75" thickBot="1" x14ac:dyDescent="0.25">
      <c r="A53" s="16" t="s">
        <v>142</v>
      </c>
      <c r="B53" s="10" t="s">
        <v>40</v>
      </c>
      <c r="C53" s="20" t="s">
        <v>14</v>
      </c>
      <c r="D53" s="29">
        <v>8</v>
      </c>
      <c r="E53" s="88">
        <v>200000</v>
      </c>
      <c r="F53" s="55">
        <f t="shared" si="5"/>
        <v>1600000</v>
      </c>
      <c r="G53" s="64">
        <v>208080</v>
      </c>
      <c r="H53" s="60">
        <f t="shared" si="1"/>
        <v>1664640</v>
      </c>
      <c r="I53" s="60">
        <v>204000</v>
      </c>
      <c r="J53" s="81">
        <f t="shared" si="2"/>
        <v>1632000</v>
      </c>
      <c r="K53" s="60">
        <f t="shared" si="3"/>
        <v>204027</v>
      </c>
      <c r="L53" s="60">
        <f t="shared" si="4"/>
        <v>1632216</v>
      </c>
    </row>
    <row r="54" spans="1:12" ht="15.75" thickBot="1" x14ac:dyDescent="0.25">
      <c r="A54" s="12">
        <v>7</v>
      </c>
      <c r="B54" s="19" t="s">
        <v>41</v>
      </c>
      <c r="C54" s="15"/>
      <c r="D54" s="28"/>
      <c r="E54" s="87"/>
      <c r="F54" s="28"/>
      <c r="G54" s="28"/>
      <c r="H54" s="28"/>
      <c r="I54" s="28"/>
      <c r="J54" s="28"/>
      <c r="K54" s="28"/>
      <c r="L54" s="28"/>
    </row>
    <row r="55" spans="1:12" ht="15.75" thickBot="1" x14ac:dyDescent="0.25">
      <c r="A55" s="16" t="s">
        <v>143</v>
      </c>
      <c r="B55" s="21" t="s">
        <v>42</v>
      </c>
      <c r="C55" s="20" t="s">
        <v>14</v>
      </c>
      <c r="D55" s="29">
        <v>2</v>
      </c>
      <c r="E55" s="88">
        <v>1416667</v>
      </c>
      <c r="F55" s="55">
        <f t="shared" si="5"/>
        <v>2833334</v>
      </c>
      <c r="G55" s="60">
        <v>1473900</v>
      </c>
      <c r="H55" s="60">
        <f t="shared" si="1"/>
        <v>2947800</v>
      </c>
      <c r="I55" s="60">
        <v>1445000</v>
      </c>
      <c r="J55" s="81">
        <f t="shared" si="2"/>
        <v>2890000</v>
      </c>
      <c r="K55" s="60">
        <f t="shared" si="3"/>
        <v>1445189</v>
      </c>
      <c r="L55" s="60">
        <f t="shared" si="4"/>
        <v>2890378</v>
      </c>
    </row>
    <row r="56" spans="1:12" ht="15.75" thickBot="1" x14ac:dyDescent="0.25">
      <c r="A56" s="12">
        <v>8</v>
      </c>
      <c r="B56" s="19" t="s">
        <v>43</v>
      </c>
      <c r="C56" s="15"/>
      <c r="D56" s="28"/>
      <c r="E56" s="87"/>
      <c r="F56" s="28"/>
      <c r="G56" s="28"/>
      <c r="H56" s="28"/>
      <c r="I56" s="28"/>
      <c r="J56" s="28"/>
      <c r="K56" s="28"/>
      <c r="L56" s="28"/>
    </row>
    <row r="57" spans="1:12" ht="15.75" thickBot="1" x14ac:dyDescent="0.25">
      <c r="A57" s="16" t="s">
        <v>144</v>
      </c>
      <c r="B57" s="21" t="s">
        <v>44</v>
      </c>
      <c r="C57" s="20" t="s">
        <v>45</v>
      </c>
      <c r="D57" s="29">
        <v>2</v>
      </c>
      <c r="E57" s="88">
        <v>866667</v>
      </c>
      <c r="F57" s="55">
        <f t="shared" si="5"/>
        <v>1733334</v>
      </c>
      <c r="G57" s="60">
        <v>901680</v>
      </c>
      <c r="H57" s="60">
        <f t="shared" si="1"/>
        <v>1803360</v>
      </c>
      <c r="I57" s="60">
        <v>884000</v>
      </c>
      <c r="J57" s="81">
        <f t="shared" si="2"/>
        <v>1768000</v>
      </c>
      <c r="K57" s="60">
        <f t="shared" si="3"/>
        <v>884116</v>
      </c>
      <c r="L57" s="60">
        <f t="shared" si="4"/>
        <v>1768232</v>
      </c>
    </row>
    <row r="58" spans="1:12" ht="15.75" thickBot="1" x14ac:dyDescent="0.25">
      <c r="A58" s="12">
        <v>9</v>
      </c>
      <c r="B58" s="19" t="s">
        <v>41</v>
      </c>
      <c r="C58" s="15"/>
      <c r="D58" s="28"/>
      <c r="E58" s="87"/>
      <c r="F58" s="28"/>
      <c r="G58" s="28"/>
      <c r="H58" s="28"/>
      <c r="I58" s="28"/>
      <c r="J58" s="28"/>
      <c r="K58" s="28"/>
      <c r="L58" s="28"/>
    </row>
    <row r="59" spans="1:12" ht="15.75" thickBot="1" x14ac:dyDescent="0.25">
      <c r="A59" s="16" t="s">
        <v>145</v>
      </c>
      <c r="B59" s="10" t="s">
        <v>46</v>
      </c>
      <c r="C59" s="20" t="s">
        <v>45</v>
      </c>
      <c r="D59" s="29">
        <v>2</v>
      </c>
      <c r="E59" s="89">
        <v>583333</v>
      </c>
      <c r="F59" s="55">
        <f t="shared" si="5"/>
        <v>1166666</v>
      </c>
      <c r="G59" s="65">
        <v>606900</v>
      </c>
      <c r="H59" s="60">
        <f t="shared" si="1"/>
        <v>1213800</v>
      </c>
      <c r="I59" s="60">
        <v>595000</v>
      </c>
      <c r="J59" s="81">
        <f t="shared" si="2"/>
        <v>1190000</v>
      </c>
      <c r="K59" s="60">
        <f t="shared" si="3"/>
        <v>595078</v>
      </c>
      <c r="L59" s="60">
        <f t="shared" si="4"/>
        <v>1190156</v>
      </c>
    </row>
    <row r="60" spans="1:12" ht="15.75" thickBot="1" x14ac:dyDescent="0.25">
      <c r="A60" s="39">
        <v>10</v>
      </c>
      <c r="B60" s="40" t="s">
        <v>146</v>
      </c>
      <c r="C60" s="41"/>
      <c r="D60" s="42"/>
      <c r="E60" s="91"/>
      <c r="F60" s="28"/>
      <c r="G60" s="28"/>
      <c r="H60" s="28"/>
      <c r="I60" s="28"/>
      <c r="J60" s="28"/>
      <c r="K60" s="28"/>
      <c r="L60" s="28"/>
    </row>
    <row r="61" spans="1:12" ht="15" x14ac:dyDescent="0.2">
      <c r="A61" s="35" t="s">
        <v>147</v>
      </c>
      <c r="B61" s="36" t="s">
        <v>148</v>
      </c>
      <c r="C61" s="37" t="s">
        <v>14</v>
      </c>
      <c r="D61" s="38">
        <v>2</v>
      </c>
      <c r="E61" s="89">
        <v>10000000</v>
      </c>
      <c r="F61" s="55">
        <f t="shared" si="5"/>
        <v>20000000</v>
      </c>
      <c r="G61" s="60">
        <v>10404000</v>
      </c>
      <c r="H61" s="60">
        <f>G61*D61</f>
        <v>20808000</v>
      </c>
      <c r="I61" s="60">
        <v>10200000</v>
      </c>
      <c r="J61" s="81">
        <f t="shared" si="2"/>
        <v>20400000</v>
      </c>
      <c r="K61" s="60">
        <f t="shared" si="3"/>
        <v>10201333</v>
      </c>
      <c r="L61" s="60">
        <f t="shared" si="4"/>
        <v>20402666</v>
      </c>
    </row>
    <row r="62" spans="1:12" ht="45" x14ac:dyDescent="0.2">
      <c r="A62" s="35" t="s">
        <v>149</v>
      </c>
      <c r="B62" s="63" t="s">
        <v>150</v>
      </c>
      <c r="C62" s="37" t="s">
        <v>47</v>
      </c>
      <c r="D62" s="38">
        <v>2</v>
      </c>
      <c r="E62" s="89">
        <v>3000000</v>
      </c>
      <c r="F62" s="55">
        <f t="shared" si="5"/>
        <v>6000000</v>
      </c>
      <c r="G62" s="60">
        <v>3121200</v>
      </c>
      <c r="H62" s="60">
        <f t="shared" si="1"/>
        <v>6242400</v>
      </c>
      <c r="I62" s="60">
        <v>3060000</v>
      </c>
      <c r="J62" s="81">
        <f t="shared" si="2"/>
        <v>6120000</v>
      </c>
      <c r="K62" s="60">
        <f t="shared" si="3"/>
        <v>3060400</v>
      </c>
      <c r="L62" s="60">
        <f t="shared" si="4"/>
        <v>6120800</v>
      </c>
    </row>
    <row r="63" spans="1:12" ht="15.75" thickBot="1" x14ac:dyDescent="0.25">
      <c r="A63" s="12">
        <v>11</v>
      </c>
      <c r="B63" s="19" t="s">
        <v>48</v>
      </c>
      <c r="C63" s="14"/>
      <c r="D63" s="28"/>
      <c r="E63" s="87"/>
      <c r="F63" s="28"/>
      <c r="G63" s="28"/>
      <c r="H63" s="28"/>
      <c r="I63" s="28"/>
      <c r="J63" s="28"/>
      <c r="K63" s="28"/>
      <c r="L63" s="28"/>
    </row>
    <row r="64" spans="1:12" ht="30.75" thickBot="1" x14ac:dyDescent="0.25">
      <c r="A64" s="16" t="s">
        <v>151</v>
      </c>
      <c r="B64" s="20" t="s">
        <v>49</v>
      </c>
      <c r="C64" s="20" t="s">
        <v>14</v>
      </c>
      <c r="D64" s="29">
        <v>1</v>
      </c>
      <c r="E64" s="88">
        <v>6666667</v>
      </c>
      <c r="F64" s="55">
        <f t="shared" si="5"/>
        <v>6666667</v>
      </c>
      <c r="G64" s="60">
        <v>6936000</v>
      </c>
      <c r="H64" s="60">
        <f t="shared" si="1"/>
        <v>6936000</v>
      </c>
      <c r="I64" s="60">
        <v>6800000</v>
      </c>
      <c r="J64" s="81">
        <f t="shared" si="2"/>
        <v>6800000</v>
      </c>
      <c r="K64" s="60">
        <f t="shared" si="3"/>
        <v>6800889</v>
      </c>
      <c r="L64" s="60">
        <f t="shared" si="4"/>
        <v>6800889</v>
      </c>
    </row>
    <row r="65" spans="1:12" ht="15.75" thickBot="1" x14ac:dyDescent="0.25">
      <c r="A65" s="12">
        <v>12</v>
      </c>
      <c r="B65" s="19" t="s">
        <v>50</v>
      </c>
      <c r="C65" s="6"/>
      <c r="D65" s="30"/>
      <c r="E65" s="87"/>
      <c r="F65" s="28"/>
      <c r="G65" s="28"/>
      <c r="H65" s="28"/>
      <c r="I65" s="28"/>
      <c r="J65" s="28"/>
      <c r="K65" s="28"/>
      <c r="L65" s="28"/>
    </row>
    <row r="66" spans="1:12" ht="45.75" thickBot="1" x14ac:dyDescent="0.25">
      <c r="A66" s="16" t="s">
        <v>152</v>
      </c>
      <c r="B66" s="23" t="s">
        <v>51</v>
      </c>
      <c r="C66" s="20" t="s">
        <v>14</v>
      </c>
      <c r="D66" s="31">
        <v>6</v>
      </c>
      <c r="E66" s="88">
        <v>200000</v>
      </c>
      <c r="F66" s="55">
        <f t="shared" si="5"/>
        <v>1200000</v>
      </c>
      <c r="G66" s="60">
        <v>208080</v>
      </c>
      <c r="H66" s="60">
        <f t="shared" si="1"/>
        <v>1248480</v>
      </c>
      <c r="I66" s="66">
        <v>204000</v>
      </c>
      <c r="J66" s="81">
        <f t="shared" si="2"/>
        <v>1224000</v>
      </c>
      <c r="K66" s="60">
        <f t="shared" si="3"/>
        <v>204027</v>
      </c>
      <c r="L66" s="60">
        <f t="shared" si="4"/>
        <v>1224162</v>
      </c>
    </row>
    <row r="67" spans="1:12" ht="45.75" thickBot="1" x14ac:dyDescent="0.25">
      <c r="A67" s="16" t="s">
        <v>153</v>
      </c>
      <c r="B67" s="23" t="s">
        <v>52</v>
      </c>
      <c r="C67" s="20" t="s">
        <v>14</v>
      </c>
      <c r="D67" s="31">
        <v>6</v>
      </c>
      <c r="E67" s="88">
        <v>200000</v>
      </c>
      <c r="F67" s="55">
        <f t="shared" si="5"/>
        <v>1200000</v>
      </c>
      <c r="G67" s="60">
        <v>208080</v>
      </c>
      <c r="H67" s="60">
        <f t="shared" si="1"/>
        <v>1248480</v>
      </c>
      <c r="I67" s="60">
        <v>204000</v>
      </c>
      <c r="J67" s="81">
        <f t="shared" si="2"/>
        <v>1224000</v>
      </c>
      <c r="K67" s="60">
        <f t="shared" si="3"/>
        <v>204027</v>
      </c>
      <c r="L67" s="60">
        <f t="shared" si="4"/>
        <v>1224162</v>
      </c>
    </row>
    <row r="68" spans="1:12" ht="30.75" thickBot="1" x14ac:dyDescent="0.25">
      <c r="A68" s="16" t="s">
        <v>154</v>
      </c>
      <c r="B68" s="23" t="s">
        <v>53</v>
      </c>
      <c r="C68" s="20" t="s">
        <v>14</v>
      </c>
      <c r="D68" s="31">
        <v>100</v>
      </c>
      <c r="E68" s="92">
        <v>41667</v>
      </c>
      <c r="F68" s="55">
        <f t="shared" si="5"/>
        <v>4166700</v>
      </c>
      <c r="G68" s="60">
        <v>43350</v>
      </c>
      <c r="H68" s="60">
        <f t="shared" si="1"/>
        <v>4335000</v>
      </c>
      <c r="I68" s="60">
        <v>42500</v>
      </c>
      <c r="J68" s="81">
        <f t="shared" si="2"/>
        <v>4250000</v>
      </c>
      <c r="K68" s="60">
        <f t="shared" si="3"/>
        <v>42506</v>
      </c>
      <c r="L68" s="60">
        <f t="shared" si="4"/>
        <v>4250600</v>
      </c>
    </row>
    <row r="69" spans="1:12" ht="45.75" thickBot="1" x14ac:dyDescent="0.25">
      <c r="A69" s="16" t="s">
        <v>155</v>
      </c>
      <c r="B69" s="23" t="s">
        <v>54</v>
      </c>
      <c r="C69" s="20" t="s">
        <v>14</v>
      </c>
      <c r="D69" s="31">
        <v>6</v>
      </c>
      <c r="E69" s="86">
        <v>583333</v>
      </c>
      <c r="F69" s="55">
        <f t="shared" si="5"/>
        <v>3499998</v>
      </c>
      <c r="G69" s="60">
        <v>606900</v>
      </c>
      <c r="H69" s="60">
        <f t="shared" si="1"/>
        <v>3641400</v>
      </c>
      <c r="I69" s="60">
        <v>595000</v>
      </c>
      <c r="J69" s="81">
        <f t="shared" si="2"/>
        <v>3570000</v>
      </c>
      <c r="K69" s="60">
        <f t="shared" si="3"/>
        <v>595078</v>
      </c>
      <c r="L69" s="60">
        <f t="shared" si="4"/>
        <v>3570468</v>
      </c>
    </row>
    <row r="70" spans="1:12" ht="45.75" thickBot="1" x14ac:dyDescent="0.25">
      <c r="A70" s="16" t="s">
        <v>156</v>
      </c>
      <c r="B70" s="23" t="s">
        <v>55</v>
      </c>
      <c r="C70" s="20" t="s">
        <v>14</v>
      </c>
      <c r="D70" s="31">
        <v>6</v>
      </c>
      <c r="E70" s="88">
        <v>583333</v>
      </c>
      <c r="F70" s="55">
        <f t="shared" si="5"/>
        <v>3499998</v>
      </c>
      <c r="G70" s="60">
        <v>606900</v>
      </c>
      <c r="H70" s="60">
        <f t="shared" si="1"/>
        <v>3641400</v>
      </c>
      <c r="I70" s="60">
        <v>595000</v>
      </c>
      <c r="J70" s="81">
        <f t="shared" si="2"/>
        <v>3570000</v>
      </c>
      <c r="K70" s="60">
        <f t="shared" si="3"/>
        <v>595078</v>
      </c>
      <c r="L70" s="60">
        <f t="shared" si="4"/>
        <v>3570468</v>
      </c>
    </row>
    <row r="71" spans="1:12" ht="15.75" thickBot="1" x14ac:dyDescent="0.25">
      <c r="A71" s="12">
        <v>13</v>
      </c>
      <c r="B71" s="19" t="s">
        <v>56</v>
      </c>
      <c r="C71" s="14"/>
      <c r="D71" s="32"/>
      <c r="E71" s="87"/>
      <c r="F71" s="28"/>
      <c r="G71" s="28"/>
      <c r="H71" s="28"/>
      <c r="I71" s="28"/>
      <c r="J71" s="28"/>
      <c r="K71" s="28"/>
      <c r="L71" s="28"/>
    </row>
    <row r="72" spans="1:12" ht="30.75" thickBot="1" x14ac:dyDescent="0.25">
      <c r="A72" s="16" t="s">
        <v>157</v>
      </c>
      <c r="B72" s="20" t="s">
        <v>57</v>
      </c>
      <c r="C72" s="20" t="s">
        <v>18</v>
      </c>
      <c r="D72" s="31">
        <v>1</v>
      </c>
      <c r="E72" s="88">
        <v>1083333</v>
      </c>
      <c r="F72" s="55">
        <f t="shared" si="5"/>
        <v>1083333</v>
      </c>
      <c r="G72" s="60">
        <v>1127100</v>
      </c>
      <c r="H72" s="60">
        <f t="shared" si="1"/>
        <v>1127100</v>
      </c>
      <c r="I72" s="60">
        <v>1105000</v>
      </c>
      <c r="J72" s="81">
        <f t="shared" si="2"/>
        <v>1105000</v>
      </c>
      <c r="K72" s="60">
        <f t="shared" si="3"/>
        <v>1105144</v>
      </c>
      <c r="L72" s="60">
        <f t="shared" si="4"/>
        <v>1105144</v>
      </c>
    </row>
    <row r="73" spans="1:12" ht="15.75" thickBot="1" x14ac:dyDescent="0.25">
      <c r="A73" s="12">
        <v>14</v>
      </c>
      <c r="B73" s="19" t="s">
        <v>58</v>
      </c>
      <c r="C73" s="14"/>
      <c r="D73" s="32"/>
      <c r="E73" s="87"/>
      <c r="F73" s="28"/>
      <c r="G73" s="28"/>
      <c r="H73" s="28"/>
      <c r="I73" s="28"/>
      <c r="J73" s="28"/>
      <c r="K73" s="28"/>
      <c r="L73" s="28"/>
    </row>
    <row r="74" spans="1:12" ht="15.75" thickBot="1" x14ac:dyDescent="0.25">
      <c r="A74" s="16" t="s">
        <v>158</v>
      </c>
      <c r="B74" s="22" t="s">
        <v>59</v>
      </c>
      <c r="C74" s="20" t="s">
        <v>14</v>
      </c>
      <c r="D74" s="31">
        <v>2</v>
      </c>
      <c r="E74" s="88">
        <v>583333</v>
      </c>
      <c r="F74" s="55">
        <f t="shared" si="5"/>
        <v>1166666</v>
      </c>
      <c r="G74" s="60">
        <v>606900</v>
      </c>
      <c r="H74" s="60">
        <f t="shared" si="1"/>
        <v>1213800</v>
      </c>
      <c r="I74" s="60">
        <v>595000</v>
      </c>
      <c r="J74" s="81">
        <f t="shared" si="2"/>
        <v>1190000</v>
      </c>
      <c r="K74" s="60">
        <f t="shared" si="3"/>
        <v>595078</v>
      </c>
      <c r="L74" s="60">
        <f t="shared" si="4"/>
        <v>1190156</v>
      </c>
    </row>
    <row r="75" spans="1:12" ht="30.75" thickBot="1" x14ac:dyDescent="0.25">
      <c r="A75" s="16" t="s">
        <v>159</v>
      </c>
      <c r="B75" s="20" t="s">
        <v>60</v>
      </c>
      <c r="C75" s="20" t="s">
        <v>18</v>
      </c>
      <c r="D75" s="31">
        <v>2</v>
      </c>
      <c r="E75" s="94">
        <v>1083333</v>
      </c>
      <c r="F75" s="55">
        <f t="shared" si="5"/>
        <v>2166666</v>
      </c>
      <c r="G75" s="60">
        <v>1127100</v>
      </c>
      <c r="H75" s="60">
        <f t="shared" si="1"/>
        <v>2254200</v>
      </c>
      <c r="I75" s="60">
        <v>1105000</v>
      </c>
      <c r="J75" s="81">
        <f t="shared" si="2"/>
        <v>2210000</v>
      </c>
      <c r="K75" s="60">
        <f t="shared" si="3"/>
        <v>1105144</v>
      </c>
      <c r="L75" s="60">
        <f t="shared" si="4"/>
        <v>2210288</v>
      </c>
    </row>
    <row r="76" spans="1:12" ht="15.75" thickBot="1" x14ac:dyDescent="0.25">
      <c r="A76" s="16" t="s">
        <v>160</v>
      </c>
      <c r="B76" s="22" t="s">
        <v>61</v>
      </c>
      <c r="C76" s="20" t="s">
        <v>62</v>
      </c>
      <c r="D76" s="31">
        <v>2</v>
      </c>
      <c r="E76" s="88">
        <v>200000</v>
      </c>
      <c r="F76" s="55">
        <f t="shared" si="5"/>
        <v>400000</v>
      </c>
      <c r="G76" s="60">
        <v>208080</v>
      </c>
      <c r="H76" s="60">
        <f t="shared" si="1"/>
        <v>416160</v>
      </c>
      <c r="I76" s="60">
        <v>204000</v>
      </c>
      <c r="J76" s="81">
        <f t="shared" si="2"/>
        <v>408000</v>
      </c>
      <c r="K76" s="60">
        <f t="shared" si="3"/>
        <v>204027</v>
      </c>
      <c r="L76" s="60">
        <f t="shared" si="4"/>
        <v>408054</v>
      </c>
    </row>
    <row r="77" spans="1:12" ht="15.75" thickBot="1" x14ac:dyDescent="0.25">
      <c r="A77" s="12">
        <v>15</v>
      </c>
      <c r="B77" s="19" t="s">
        <v>63</v>
      </c>
      <c r="C77" s="14"/>
      <c r="D77" s="32"/>
      <c r="E77" s="87"/>
      <c r="F77" s="28"/>
      <c r="G77" s="28"/>
      <c r="H77" s="28"/>
      <c r="I77" s="28"/>
      <c r="J77" s="28"/>
      <c r="K77" s="28"/>
      <c r="L77" s="28"/>
    </row>
    <row r="78" spans="1:12" ht="30.75" thickBot="1" x14ac:dyDescent="0.25">
      <c r="A78" s="16" t="s">
        <v>161</v>
      </c>
      <c r="B78" s="20" t="s">
        <v>162</v>
      </c>
      <c r="C78" s="20" t="s">
        <v>64</v>
      </c>
      <c r="D78" s="31">
        <v>2</v>
      </c>
      <c r="E78" s="88">
        <v>583333</v>
      </c>
      <c r="F78" s="55">
        <f t="shared" si="5"/>
        <v>1166666</v>
      </c>
      <c r="G78" s="60">
        <v>606900</v>
      </c>
      <c r="H78" s="60">
        <f t="shared" si="1"/>
        <v>1213800</v>
      </c>
      <c r="I78" s="60">
        <v>595000</v>
      </c>
      <c r="J78" s="81">
        <f t="shared" si="2"/>
        <v>1190000</v>
      </c>
      <c r="K78" s="60">
        <f t="shared" si="3"/>
        <v>595078</v>
      </c>
      <c r="L78" s="60">
        <f t="shared" si="4"/>
        <v>1190156</v>
      </c>
    </row>
    <row r="79" spans="1:12" ht="15.75" thickBot="1" x14ac:dyDescent="0.25">
      <c r="A79" s="12">
        <v>16</v>
      </c>
      <c r="B79" s="19" t="s">
        <v>65</v>
      </c>
      <c r="C79" s="14"/>
      <c r="D79" s="32"/>
      <c r="E79" s="87"/>
      <c r="F79" s="28"/>
      <c r="G79" s="28"/>
      <c r="H79" s="28"/>
      <c r="I79" s="28"/>
      <c r="J79" s="28"/>
      <c r="K79" s="28"/>
      <c r="L79" s="28"/>
    </row>
    <row r="80" spans="1:12" ht="30.75" thickBot="1" x14ac:dyDescent="0.25">
      <c r="A80" s="16" t="s">
        <v>163</v>
      </c>
      <c r="B80" s="20" t="s">
        <v>66</v>
      </c>
      <c r="C80" s="20" t="s">
        <v>67</v>
      </c>
      <c r="D80" s="31">
        <v>1</v>
      </c>
      <c r="E80" s="88">
        <v>250000</v>
      </c>
      <c r="F80" s="55">
        <f t="shared" si="5"/>
        <v>250000</v>
      </c>
      <c r="G80" s="60">
        <v>260100</v>
      </c>
      <c r="H80" s="60">
        <f t="shared" si="1"/>
        <v>260100</v>
      </c>
      <c r="I80" s="60">
        <v>255000</v>
      </c>
      <c r="J80" s="81">
        <f t="shared" si="2"/>
        <v>255000</v>
      </c>
      <c r="K80" s="60">
        <f t="shared" si="3"/>
        <v>255033</v>
      </c>
      <c r="L80" s="60">
        <f t="shared" si="4"/>
        <v>255033</v>
      </c>
    </row>
    <row r="81" spans="1:12" ht="15.75" thickBot="1" x14ac:dyDescent="0.25">
      <c r="A81" s="12">
        <v>17</v>
      </c>
      <c r="B81" s="19" t="s">
        <v>68</v>
      </c>
      <c r="C81" s="14"/>
      <c r="D81" s="32"/>
      <c r="E81" s="87"/>
      <c r="F81" s="28"/>
      <c r="G81" s="28"/>
      <c r="H81" s="28"/>
      <c r="I81" s="28"/>
      <c r="J81" s="28"/>
      <c r="K81" s="28"/>
      <c r="L81" s="28"/>
    </row>
    <row r="82" spans="1:12" ht="12.75" customHeight="1" x14ac:dyDescent="0.2">
      <c r="A82" s="43" t="s">
        <v>164</v>
      </c>
      <c r="B82" s="47" t="s">
        <v>75</v>
      </c>
      <c r="C82" s="48" t="s">
        <v>18</v>
      </c>
      <c r="D82" s="62">
        <v>1</v>
      </c>
      <c r="E82" s="93">
        <v>166667</v>
      </c>
      <c r="F82" s="55">
        <f t="shared" si="5"/>
        <v>166667</v>
      </c>
      <c r="G82" s="60">
        <v>173400</v>
      </c>
      <c r="H82" s="60">
        <f t="shared" ref="H82:H104" si="6">G82*D82</f>
        <v>173400</v>
      </c>
      <c r="I82" s="60">
        <v>170000</v>
      </c>
      <c r="J82" s="81">
        <f t="shared" ref="J82:J104" si="7">I82*D82</f>
        <v>170000</v>
      </c>
      <c r="K82" s="60">
        <f t="shared" ref="K82:K104" si="8">ROUND(AVERAGE(E82,G82,I82),0)</f>
        <v>170022</v>
      </c>
      <c r="L82" s="60">
        <f t="shared" ref="L82:L104" si="9">ROUND(AVERAGE(K82*D82),0)</f>
        <v>170022</v>
      </c>
    </row>
    <row r="83" spans="1:12" ht="15.75" thickBot="1" x14ac:dyDescent="0.25">
      <c r="A83" s="16" t="s">
        <v>165</v>
      </c>
      <c r="B83" s="22" t="s">
        <v>69</v>
      </c>
      <c r="C83" s="20" t="s">
        <v>70</v>
      </c>
      <c r="D83" s="31">
        <v>2</v>
      </c>
      <c r="E83" s="88">
        <v>166667</v>
      </c>
      <c r="F83" s="55">
        <f t="shared" si="5"/>
        <v>333334</v>
      </c>
      <c r="G83" s="65">
        <v>173400</v>
      </c>
      <c r="H83" s="60">
        <f t="shared" si="6"/>
        <v>346800</v>
      </c>
      <c r="I83" s="60">
        <v>170000</v>
      </c>
      <c r="J83" s="81">
        <f t="shared" si="7"/>
        <v>340000</v>
      </c>
      <c r="K83" s="60">
        <f t="shared" si="8"/>
        <v>170022</v>
      </c>
      <c r="L83" s="60">
        <f t="shared" si="9"/>
        <v>340044</v>
      </c>
    </row>
    <row r="84" spans="1:12" ht="15.75" thickBot="1" x14ac:dyDescent="0.25">
      <c r="A84" s="16" t="s">
        <v>166</v>
      </c>
      <c r="B84" s="22" t="s">
        <v>71</v>
      </c>
      <c r="C84" s="20" t="s">
        <v>64</v>
      </c>
      <c r="D84" s="31">
        <v>2</v>
      </c>
      <c r="E84" s="88">
        <v>583333</v>
      </c>
      <c r="F84" s="55">
        <f t="shared" si="5"/>
        <v>1166666</v>
      </c>
      <c r="G84" s="60">
        <v>606900</v>
      </c>
      <c r="H84" s="60">
        <f t="shared" si="6"/>
        <v>1213800</v>
      </c>
      <c r="I84" s="60">
        <v>595000</v>
      </c>
      <c r="J84" s="81">
        <f t="shared" si="7"/>
        <v>1190000</v>
      </c>
      <c r="K84" s="60">
        <f t="shared" si="8"/>
        <v>595078</v>
      </c>
      <c r="L84" s="60">
        <f t="shared" si="9"/>
        <v>1190156</v>
      </c>
    </row>
    <row r="85" spans="1:12" ht="15.75" thickBot="1" x14ac:dyDescent="0.25">
      <c r="A85" s="12">
        <v>18</v>
      </c>
      <c r="B85" s="19" t="s">
        <v>72</v>
      </c>
      <c r="C85" s="14"/>
      <c r="D85" s="32"/>
      <c r="E85" s="87"/>
      <c r="F85" s="28"/>
      <c r="G85" s="28"/>
      <c r="H85" s="28"/>
      <c r="I85" s="28"/>
      <c r="J85" s="28"/>
      <c r="K85" s="28"/>
      <c r="L85" s="28"/>
    </row>
    <row r="86" spans="1:12" ht="15.75" thickBot="1" x14ac:dyDescent="0.25">
      <c r="A86" s="16" t="s">
        <v>167</v>
      </c>
      <c r="B86" s="22" t="s">
        <v>73</v>
      </c>
      <c r="C86" s="20" t="s">
        <v>62</v>
      </c>
      <c r="D86" s="31">
        <v>2</v>
      </c>
      <c r="E86" s="88">
        <v>200000</v>
      </c>
      <c r="F86" s="55">
        <f t="shared" si="5"/>
        <v>400000</v>
      </c>
      <c r="G86" s="60">
        <v>208080</v>
      </c>
      <c r="H86" s="60">
        <f t="shared" si="6"/>
        <v>416160</v>
      </c>
      <c r="I86" s="60">
        <v>204000</v>
      </c>
      <c r="J86" s="81">
        <f t="shared" si="7"/>
        <v>408000</v>
      </c>
      <c r="K86" s="60">
        <f t="shared" si="8"/>
        <v>204027</v>
      </c>
      <c r="L86" s="60">
        <f t="shared" si="9"/>
        <v>408054</v>
      </c>
    </row>
    <row r="87" spans="1:12" ht="15.75" thickBot="1" x14ac:dyDescent="0.25">
      <c r="A87" s="16" t="s">
        <v>168</v>
      </c>
      <c r="B87" s="22" t="s">
        <v>74</v>
      </c>
      <c r="C87" s="20" t="s">
        <v>14</v>
      </c>
      <c r="D87" s="31">
        <v>1</v>
      </c>
      <c r="E87" s="88">
        <v>133333</v>
      </c>
      <c r="F87" s="55">
        <f t="shared" si="5"/>
        <v>133333</v>
      </c>
      <c r="G87" s="60">
        <v>138720</v>
      </c>
      <c r="H87" s="60">
        <f t="shared" si="6"/>
        <v>138720</v>
      </c>
      <c r="I87" s="60">
        <v>136000</v>
      </c>
      <c r="J87" s="81">
        <f t="shared" si="7"/>
        <v>136000</v>
      </c>
      <c r="K87" s="60">
        <f t="shared" si="8"/>
        <v>136018</v>
      </c>
      <c r="L87" s="60">
        <f t="shared" si="9"/>
        <v>136018</v>
      </c>
    </row>
    <row r="88" spans="1:12" ht="15.75" thickBot="1" x14ac:dyDescent="0.25">
      <c r="A88" s="16" t="s">
        <v>169</v>
      </c>
      <c r="B88" s="22" t="s">
        <v>75</v>
      </c>
      <c r="C88" s="20" t="s">
        <v>18</v>
      </c>
      <c r="D88" s="31">
        <v>1</v>
      </c>
      <c r="E88" s="88">
        <v>300000</v>
      </c>
      <c r="F88" s="55">
        <f t="shared" si="5"/>
        <v>300000</v>
      </c>
      <c r="G88" s="60">
        <v>312120</v>
      </c>
      <c r="H88" s="60">
        <f t="shared" si="6"/>
        <v>312120</v>
      </c>
      <c r="I88" s="60">
        <v>306000</v>
      </c>
      <c r="J88" s="81">
        <f t="shared" si="7"/>
        <v>306000</v>
      </c>
      <c r="K88" s="60">
        <f t="shared" si="8"/>
        <v>306040</v>
      </c>
      <c r="L88" s="60">
        <f t="shared" si="9"/>
        <v>306040</v>
      </c>
    </row>
    <row r="89" spans="1:12" ht="15.75" thickBot="1" x14ac:dyDescent="0.25">
      <c r="A89" s="12">
        <v>19</v>
      </c>
      <c r="B89" s="19" t="s">
        <v>76</v>
      </c>
      <c r="C89" s="14"/>
      <c r="D89" s="32"/>
      <c r="E89" s="87"/>
      <c r="F89" s="28"/>
      <c r="G89" s="28"/>
      <c r="H89" s="28"/>
      <c r="I89" s="28"/>
      <c r="J89" s="28"/>
      <c r="K89" s="28"/>
      <c r="L89" s="28"/>
    </row>
    <row r="90" spans="1:12" ht="15.75" thickBot="1" x14ac:dyDescent="0.25">
      <c r="A90" s="16" t="s">
        <v>170</v>
      </c>
      <c r="B90" s="22" t="s">
        <v>77</v>
      </c>
      <c r="C90" s="20" t="s">
        <v>78</v>
      </c>
      <c r="D90" s="31">
        <v>2</v>
      </c>
      <c r="E90" s="88">
        <v>300000</v>
      </c>
      <c r="F90" s="55">
        <f t="shared" si="5"/>
        <v>600000</v>
      </c>
      <c r="G90" s="60">
        <v>312120</v>
      </c>
      <c r="H90" s="60">
        <f t="shared" si="6"/>
        <v>624240</v>
      </c>
      <c r="I90" s="60">
        <v>306000</v>
      </c>
      <c r="J90" s="81">
        <f t="shared" si="7"/>
        <v>612000</v>
      </c>
      <c r="K90" s="60">
        <f t="shared" si="8"/>
        <v>306040</v>
      </c>
      <c r="L90" s="60">
        <f t="shared" si="9"/>
        <v>612080</v>
      </c>
    </row>
    <row r="91" spans="1:12" ht="15.75" thickBot="1" x14ac:dyDescent="0.25">
      <c r="A91" s="12">
        <v>20</v>
      </c>
      <c r="B91" s="19" t="s">
        <v>171</v>
      </c>
      <c r="C91" s="24"/>
      <c r="D91" s="33"/>
      <c r="E91" s="87"/>
      <c r="F91" s="28"/>
      <c r="G91" s="28"/>
      <c r="H91" s="28"/>
      <c r="I91" s="28"/>
      <c r="J91" s="28"/>
      <c r="K91" s="28"/>
      <c r="L91" s="28"/>
    </row>
    <row r="92" spans="1:12" ht="15.75" thickBot="1" x14ac:dyDescent="0.25">
      <c r="A92" s="16" t="s">
        <v>172</v>
      </c>
      <c r="B92" s="22" t="s">
        <v>79</v>
      </c>
      <c r="C92" s="20" t="s">
        <v>14</v>
      </c>
      <c r="D92" s="31">
        <v>1</v>
      </c>
      <c r="E92" s="88">
        <v>7500000</v>
      </c>
      <c r="F92" s="55">
        <f t="shared" si="5"/>
        <v>7500000</v>
      </c>
      <c r="G92" s="60">
        <v>7803000</v>
      </c>
      <c r="H92" s="60">
        <f t="shared" si="6"/>
        <v>7803000</v>
      </c>
      <c r="I92" s="60">
        <v>7650000</v>
      </c>
      <c r="J92" s="81">
        <f t="shared" si="7"/>
        <v>7650000</v>
      </c>
      <c r="K92" s="60">
        <f t="shared" si="8"/>
        <v>7651000</v>
      </c>
      <c r="L92" s="60">
        <f t="shared" si="9"/>
        <v>7651000</v>
      </c>
    </row>
    <row r="93" spans="1:12" ht="15.75" thickBot="1" x14ac:dyDescent="0.25">
      <c r="A93" s="12">
        <v>21</v>
      </c>
      <c r="B93" s="19" t="s">
        <v>80</v>
      </c>
      <c r="C93" s="24"/>
      <c r="D93" s="33"/>
      <c r="E93" s="87"/>
      <c r="F93" s="28"/>
      <c r="G93" s="28"/>
      <c r="H93" s="28"/>
      <c r="I93" s="28"/>
      <c r="J93" s="28"/>
      <c r="K93" s="28"/>
      <c r="L93" s="28"/>
    </row>
    <row r="94" spans="1:12" ht="15.75" thickBot="1" x14ac:dyDescent="0.25">
      <c r="A94" s="16" t="s">
        <v>81</v>
      </c>
      <c r="B94" s="22" t="s">
        <v>82</v>
      </c>
      <c r="C94" s="20" t="s">
        <v>14</v>
      </c>
      <c r="D94" s="31">
        <v>2</v>
      </c>
      <c r="E94" s="88">
        <v>300000</v>
      </c>
      <c r="F94" s="55">
        <f t="shared" si="5"/>
        <v>600000</v>
      </c>
      <c r="G94" s="60">
        <v>312120</v>
      </c>
      <c r="H94" s="60">
        <f t="shared" si="6"/>
        <v>624240</v>
      </c>
      <c r="I94" s="60">
        <v>306000</v>
      </c>
      <c r="J94" s="81">
        <f t="shared" si="7"/>
        <v>612000</v>
      </c>
      <c r="K94" s="60">
        <f t="shared" si="8"/>
        <v>306040</v>
      </c>
      <c r="L94" s="60">
        <f t="shared" si="9"/>
        <v>612080</v>
      </c>
    </row>
    <row r="95" spans="1:12" ht="15.75" thickBot="1" x14ac:dyDescent="0.25">
      <c r="A95" s="16" t="s">
        <v>83</v>
      </c>
      <c r="B95" s="22" t="s">
        <v>84</v>
      </c>
      <c r="C95" s="20" t="s">
        <v>85</v>
      </c>
      <c r="D95" s="31">
        <v>5</v>
      </c>
      <c r="E95" s="88">
        <v>583333</v>
      </c>
      <c r="F95" s="55">
        <f t="shared" si="5"/>
        <v>2916665</v>
      </c>
      <c r="G95" s="60">
        <v>606900</v>
      </c>
      <c r="H95" s="60">
        <f t="shared" si="6"/>
        <v>3034500</v>
      </c>
      <c r="I95" s="60">
        <v>595000</v>
      </c>
      <c r="J95" s="81">
        <f t="shared" si="7"/>
        <v>2975000</v>
      </c>
      <c r="K95" s="60">
        <f t="shared" si="8"/>
        <v>595078</v>
      </c>
      <c r="L95" s="60">
        <f t="shared" si="9"/>
        <v>2975390</v>
      </c>
    </row>
    <row r="96" spans="1:12" ht="15.75" thickBot="1" x14ac:dyDescent="0.25">
      <c r="A96" s="16" t="s">
        <v>87</v>
      </c>
      <c r="B96" s="22" t="s">
        <v>86</v>
      </c>
      <c r="C96" s="20" t="s">
        <v>14</v>
      </c>
      <c r="D96" s="31">
        <v>1</v>
      </c>
      <c r="E96" s="88">
        <v>583333</v>
      </c>
      <c r="F96" s="55">
        <f t="shared" ref="F96:F104" si="10">E96*D96</f>
        <v>583333</v>
      </c>
      <c r="G96" s="60">
        <v>606900</v>
      </c>
      <c r="H96" s="60">
        <f t="shared" si="6"/>
        <v>606900</v>
      </c>
      <c r="I96" s="60">
        <v>595000</v>
      </c>
      <c r="J96" s="81">
        <f t="shared" si="7"/>
        <v>595000</v>
      </c>
      <c r="K96" s="60">
        <f t="shared" si="8"/>
        <v>595078</v>
      </c>
      <c r="L96" s="60">
        <f t="shared" si="9"/>
        <v>595078</v>
      </c>
    </row>
    <row r="97" spans="1:12" ht="15.75" thickBot="1" x14ac:dyDescent="0.25">
      <c r="A97" s="16" t="s">
        <v>89</v>
      </c>
      <c r="B97" s="22" t="s">
        <v>88</v>
      </c>
      <c r="C97" s="20" t="s">
        <v>14</v>
      </c>
      <c r="D97" s="31">
        <v>1</v>
      </c>
      <c r="E97" s="88">
        <v>416667</v>
      </c>
      <c r="F97" s="55">
        <f t="shared" si="10"/>
        <v>416667</v>
      </c>
      <c r="G97" s="60">
        <v>433500</v>
      </c>
      <c r="H97" s="60">
        <f t="shared" si="6"/>
        <v>433500</v>
      </c>
      <c r="I97" s="60">
        <v>425000</v>
      </c>
      <c r="J97" s="81">
        <f t="shared" si="7"/>
        <v>425000</v>
      </c>
      <c r="K97" s="60">
        <f t="shared" si="8"/>
        <v>425056</v>
      </c>
      <c r="L97" s="60">
        <f t="shared" si="9"/>
        <v>425056</v>
      </c>
    </row>
    <row r="98" spans="1:12" ht="15.75" thickBot="1" x14ac:dyDescent="0.25">
      <c r="A98" s="25" t="s">
        <v>91</v>
      </c>
      <c r="B98" s="22" t="s">
        <v>90</v>
      </c>
      <c r="C98" s="20" t="s">
        <v>85</v>
      </c>
      <c r="D98" s="31">
        <v>1</v>
      </c>
      <c r="E98" s="88">
        <v>333333</v>
      </c>
      <c r="F98" s="55">
        <f t="shared" si="10"/>
        <v>333333</v>
      </c>
      <c r="G98" s="60">
        <v>346800</v>
      </c>
      <c r="H98" s="60">
        <f t="shared" si="6"/>
        <v>346800</v>
      </c>
      <c r="I98" s="60">
        <v>340000</v>
      </c>
      <c r="J98" s="81">
        <f t="shared" si="7"/>
        <v>340000</v>
      </c>
      <c r="K98" s="60">
        <f t="shared" si="8"/>
        <v>340044</v>
      </c>
      <c r="L98" s="60">
        <f t="shared" si="9"/>
        <v>340044</v>
      </c>
    </row>
    <row r="99" spans="1:12" ht="15.75" thickBot="1" x14ac:dyDescent="0.25">
      <c r="A99" s="25" t="s">
        <v>94</v>
      </c>
      <c r="B99" s="22" t="s">
        <v>92</v>
      </c>
      <c r="C99" s="20" t="s">
        <v>93</v>
      </c>
      <c r="D99" s="31">
        <v>1</v>
      </c>
      <c r="E99" s="88">
        <v>1083333</v>
      </c>
      <c r="F99" s="55">
        <f t="shared" si="10"/>
        <v>1083333</v>
      </c>
      <c r="G99" s="60">
        <v>1127100</v>
      </c>
      <c r="H99" s="60">
        <f t="shared" si="6"/>
        <v>1127100</v>
      </c>
      <c r="I99" s="60">
        <v>1105000</v>
      </c>
      <c r="J99" s="81">
        <f t="shared" si="7"/>
        <v>1105000</v>
      </c>
      <c r="K99" s="60">
        <f t="shared" si="8"/>
        <v>1105144</v>
      </c>
      <c r="L99" s="60">
        <f t="shared" si="9"/>
        <v>1105144</v>
      </c>
    </row>
    <row r="100" spans="1:12" ht="15.75" thickBot="1" x14ac:dyDescent="0.25">
      <c r="A100" s="25" t="s">
        <v>96</v>
      </c>
      <c r="B100" s="22" t="s">
        <v>95</v>
      </c>
      <c r="C100" s="20" t="s">
        <v>14</v>
      </c>
      <c r="D100" s="31">
        <v>1</v>
      </c>
      <c r="E100" s="88">
        <v>2000000</v>
      </c>
      <c r="F100" s="55">
        <f t="shared" si="10"/>
        <v>2000000</v>
      </c>
      <c r="G100" s="60">
        <v>2080800</v>
      </c>
      <c r="H100" s="60">
        <f t="shared" si="6"/>
        <v>2080800</v>
      </c>
      <c r="I100" s="60">
        <v>2040000</v>
      </c>
      <c r="J100" s="81">
        <f t="shared" si="7"/>
        <v>2040000</v>
      </c>
      <c r="K100" s="60">
        <f t="shared" si="8"/>
        <v>2040267</v>
      </c>
      <c r="L100" s="60">
        <f t="shared" si="9"/>
        <v>2040267</v>
      </c>
    </row>
    <row r="101" spans="1:12" ht="15.75" thickBot="1" x14ac:dyDescent="0.25">
      <c r="A101" s="25" t="s">
        <v>98</v>
      </c>
      <c r="B101" s="22" t="s">
        <v>97</v>
      </c>
      <c r="C101" s="20" t="s">
        <v>93</v>
      </c>
      <c r="D101" s="31">
        <v>1</v>
      </c>
      <c r="E101" s="88">
        <v>583333</v>
      </c>
      <c r="F101" s="55">
        <f t="shared" si="10"/>
        <v>583333</v>
      </c>
      <c r="G101" s="60">
        <v>606900</v>
      </c>
      <c r="H101" s="60">
        <f t="shared" si="6"/>
        <v>606900</v>
      </c>
      <c r="I101" s="60">
        <v>595000</v>
      </c>
      <c r="J101" s="81">
        <f t="shared" si="7"/>
        <v>595000</v>
      </c>
      <c r="K101" s="60">
        <f t="shared" si="8"/>
        <v>595078</v>
      </c>
      <c r="L101" s="60">
        <f t="shared" si="9"/>
        <v>595078</v>
      </c>
    </row>
    <row r="102" spans="1:12" ht="15.75" thickBot="1" x14ac:dyDescent="0.25">
      <c r="A102" s="25" t="s">
        <v>100</v>
      </c>
      <c r="B102" s="22" t="s">
        <v>99</v>
      </c>
      <c r="C102" s="20" t="s">
        <v>14</v>
      </c>
      <c r="D102" s="31">
        <v>2</v>
      </c>
      <c r="E102" s="88">
        <v>316667</v>
      </c>
      <c r="F102" s="55">
        <f t="shared" si="10"/>
        <v>633334</v>
      </c>
      <c r="G102" s="60">
        <v>329460</v>
      </c>
      <c r="H102" s="60">
        <f t="shared" si="6"/>
        <v>658920</v>
      </c>
      <c r="I102" s="60">
        <v>323000</v>
      </c>
      <c r="J102" s="81">
        <f t="shared" si="7"/>
        <v>646000</v>
      </c>
      <c r="K102" s="60">
        <f t="shared" si="8"/>
        <v>323042</v>
      </c>
      <c r="L102" s="60">
        <f t="shared" si="9"/>
        <v>646084</v>
      </c>
    </row>
    <row r="103" spans="1:12" ht="15.75" thickBot="1" x14ac:dyDescent="0.25">
      <c r="A103" s="25" t="s">
        <v>102</v>
      </c>
      <c r="B103" s="22" t="s">
        <v>101</v>
      </c>
      <c r="C103" s="20" t="s">
        <v>14</v>
      </c>
      <c r="D103" s="31">
        <v>1</v>
      </c>
      <c r="E103" s="88">
        <v>416667</v>
      </c>
      <c r="F103" s="55">
        <f t="shared" si="10"/>
        <v>416667</v>
      </c>
      <c r="G103" s="60">
        <v>433500</v>
      </c>
      <c r="H103" s="60">
        <f t="shared" si="6"/>
        <v>433500</v>
      </c>
      <c r="I103" s="60">
        <v>425000</v>
      </c>
      <c r="J103" s="81">
        <f t="shared" si="7"/>
        <v>425000</v>
      </c>
      <c r="K103" s="60">
        <f t="shared" si="8"/>
        <v>425056</v>
      </c>
      <c r="L103" s="60">
        <f t="shared" si="9"/>
        <v>425056</v>
      </c>
    </row>
    <row r="104" spans="1:12" ht="15.75" thickBot="1" x14ac:dyDescent="0.25">
      <c r="A104" s="25" t="s">
        <v>173</v>
      </c>
      <c r="B104" s="22" t="s">
        <v>103</v>
      </c>
      <c r="C104" s="20" t="s">
        <v>93</v>
      </c>
      <c r="D104" s="31">
        <v>1</v>
      </c>
      <c r="E104" s="88">
        <v>4166667</v>
      </c>
      <c r="F104" s="56">
        <f t="shared" si="10"/>
        <v>4166667</v>
      </c>
      <c r="G104" s="60">
        <v>4335000</v>
      </c>
      <c r="H104" s="60">
        <f t="shared" si="6"/>
        <v>4335000</v>
      </c>
      <c r="I104" s="60">
        <v>4250000</v>
      </c>
      <c r="J104" s="81">
        <f t="shared" si="7"/>
        <v>4250000</v>
      </c>
      <c r="K104" s="60">
        <f t="shared" si="8"/>
        <v>4250556</v>
      </c>
      <c r="L104" s="60">
        <f t="shared" si="9"/>
        <v>4250556</v>
      </c>
    </row>
    <row r="105" spans="1:12" ht="26.25" customHeight="1" x14ac:dyDescent="0.2">
      <c r="A105" s="2"/>
      <c r="B105" s="1"/>
      <c r="C105" s="3"/>
      <c r="D105" s="3"/>
      <c r="E105" s="71" t="s">
        <v>185</v>
      </c>
      <c r="F105" s="69">
        <f>SUM(F17:F104)</f>
        <v>117913355.25</v>
      </c>
      <c r="G105" s="73" t="s">
        <v>185</v>
      </c>
      <c r="H105" s="67">
        <f>SUM(H17:H104)</f>
        <v>122677032</v>
      </c>
      <c r="I105" s="75" t="s">
        <v>187</v>
      </c>
      <c r="J105" s="82">
        <f>SUM(J17:J104)</f>
        <v>120271600</v>
      </c>
      <c r="K105" s="75" t="s">
        <v>185</v>
      </c>
      <c r="L105" s="60">
        <f>SUM(L17:L104)</f>
        <v>120287382</v>
      </c>
    </row>
    <row r="106" spans="1:12" x14ac:dyDescent="0.2">
      <c r="A106" s="2"/>
      <c r="B106" s="1"/>
      <c r="C106" s="3"/>
      <c r="D106" s="3"/>
      <c r="E106" s="72" t="s">
        <v>104</v>
      </c>
      <c r="F106" s="69">
        <f>F105*19%</f>
        <v>22403537.497499999</v>
      </c>
      <c r="G106" s="72" t="s">
        <v>104</v>
      </c>
      <c r="H106" s="77">
        <f>H105*19%</f>
        <v>23308636.080000002</v>
      </c>
      <c r="I106" s="76" t="s">
        <v>104</v>
      </c>
      <c r="J106" s="83">
        <f>J105*19%</f>
        <v>22851604</v>
      </c>
      <c r="K106" s="76" t="s">
        <v>104</v>
      </c>
      <c r="L106" s="60">
        <f>L105*19%</f>
        <v>22854602.580000002</v>
      </c>
    </row>
    <row r="107" spans="1:12" x14ac:dyDescent="0.2">
      <c r="A107" s="2"/>
      <c r="B107" s="1"/>
      <c r="C107" s="3"/>
      <c r="D107" s="3"/>
      <c r="E107" s="72" t="s">
        <v>186</v>
      </c>
      <c r="F107" s="98">
        <f>SUM(F105+F106)</f>
        <v>140316892.7475</v>
      </c>
      <c r="G107" s="74" t="s">
        <v>186</v>
      </c>
      <c r="H107" s="96">
        <f>SUM(H105+H106)</f>
        <v>145985668.08000001</v>
      </c>
      <c r="I107" s="76" t="s">
        <v>186</v>
      </c>
      <c r="J107" s="95">
        <f>SUM(J105:J106)</f>
        <v>143123204</v>
      </c>
      <c r="K107" s="76" t="s">
        <v>186</v>
      </c>
      <c r="L107" s="60">
        <f>SUM(L105+L106)</f>
        <v>143141984.58000001</v>
      </c>
    </row>
  </sheetData>
  <mergeCells count="16">
    <mergeCell ref="A14:A15"/>
    <mergeCell ref="B14:B15"/>
    <mergeCell ref="C14:C15"/>
    <mergeCell ref="D14:D15"/>
    <mergeCell ref="E14:F14"/>
    <mergeCell ref="C12:J12"/>
    <mergeCell ref="K14:L14"/>
    <mergeCell ref="K16:N16"/>
    <mergeCell ref="C7:J7"/>
    <mergeCell ref="C8:J8"/>
    <mergeCell ref="C9:J9"/>
    <mergeCell ref="C10:J10"/>
    <mergeCell ref="C11:J11"/>
    <mergeCell ref="I14:J14"/>
    <mergeCell ref="G16:J16"/>
    <mergeCell ref="G14:H1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5FB27-6F01-43A2-9480-6EC54237EC8D}">
  <dimension ref="A6:N107"/>
  <sheetViews>
    <sheetView topLeftCell="A52" workbookViewId="0">
      <selection activeCell="L17" sqref="L17"/>
    </sheetView>
  </sheetViews>
  <sheetFormatPr baseColWidth="10" defaultRowHeight="12.75" x14ac:dyDescent="0.2"/>
  <cols>
    <col min="1" max="1" width="6.85546875" customWidth="1"/>
    <col min="2" max="2" width="56" customWidth="1"/>
    <col min="3" max="3" width="8.42578125" bestFit="1" customWidth="1"/>
    <col min="4" max="4" width="10.5703125" bestFit="1" customWidth="1"/>
    <col min="5" max="6" width="20.85546875" hidden="1" customWidth="1"/>
    <col min="7" max="7" width="19.42578125" hidden="1" customWidth="1"/>
    <col min="8" max="8" width="18.42578125" hidden="1" customWidth="1"/>
    <col min="9" max="9" width="15.5703125" hidden="1" customWidth="1"/>
    <col min="10" max="10" width="20.7109375" hidden="1" customWidth="1"/>
    <col min="11" max="11" width="18.28515625" customWidth="1"/>
    <col min="12" max="12" width="18" customWidth="1"/>
    <col min="13" max="13" width="0.42578125" customWidth="1"/>
    <col min="14" max="14" width="11.42578125" hidden="1" customWidth="1"/>
  </cols>
  <sheetData>
    <row r="6" spans="1:14" x14ac:dyDescent="0.2">
      <c r="A6" s="100"/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2"/>
    </row>
    <row r="7" spans="1:14" ht="12.75" customHeight="1" x14ac:dyDescent="0.25">
      <c r="A7" s="103"/>
      <c r="C7" s="104" t="s">
        <v>179</v>
      </c>
      <c r="D7" s="104"/>
      <c r="E7" s="104"/>
      <c r="F7" s="104"/>
      <c r="G7" s="104"/>
      <c r="H7" s="104"/>
      <c r="I7" s="104"/>
      <c r="J7" s="104"/>
      <c r="L7" s="105"/>
    </row>
    <row r="8" spans="1:14" ht="12.75" customHeight="1" x14ac:dyDescent="0.25">
      <c r="A8" s="103"/>
      <c r="C8" s="106" t="s">
        <v>180</v>
      </c>
      <c r="D8" s="106"/>
      <c r="E8" s="106"/>
      <c r="F8" s="106"/>
      <c r="G8" s="106"/>
      <c r="H8" s="106"/>
      <c r="I8" s="106"/>
      <c r="J8" s="106"/>
      <c r="L8" s="105"/>
    </row>
    <row r="9" spans="1:14" ht="12.75" customHeight="1" x14ac:dyDescent="0.25">
      <c r="A9" s="103"/>
      <c r="C9" s="107" t="s">
        <v>181</v>
      </c>
      <c r="D9" s="107"/>
      <c r="E9" s="107"/>
      <c r="F9" s="107"/>
      <c r="G9" s="107"/>
      <c r="H9" s="107"/>
      <c r="I9" s="107"/>
      <c r="J9" s="107"/>
      <c r="L9" s="105"/>
    </row>
    <row r="10" spans="1:14" ht="12.75" customHeight="1" x14ac:dyDescent="0.25">
      <c r="A10" s="103"/>
      <c r="C10" s="107" t="s">
        <v>182</v>
      </c>
      <c r="D10" s="107"/>
      <c r="E10" s="107"/>
      <c r="F10" s="107"/>
      <c r="G10" s="107"/>
      <c r="H10" s="107"/>
      <c r="I10" s="107"/>
      <c r="J10" s="107"/>
      <c r="L10" s="105"/>
    </row>
    <row r="11" spans="1:14" ht="12.75" customHeight="1" x14ac:dyDescent="0.25">
      <c r="A11" s="103"/>
      <c r="C11" s="107" t="s">
        <v>183</v>
      </c>
      <c r="D11" s="107"/>
      <c r="E11" s="107"/>
      <c r="F11" s="107"/>
      <c r="G11" s="107"/>
      <c r="H11" s="107"/>
      <c r="I11" s="107"/>
      <c r="J11" s="107"/>
      <c r="L11" s="105"/>
    </row>
    <row r="12" spans="1:14" ht="12.75" customHeight="1" x14ac:dyDescent="0.2">
      <c r="A12" s="103"/>
      <c r="C12" s="108" t="s">
        <v>184</v>
      </c>
      <c r="D12" s="108"/>
      <c r="E12" s="108"/>
      <c r="F12" s="108"/>
      <c r="G12" s="108"/>
      <c r="H12" s="108"/>
      <c r="I12" s="108"/>
      <c r="J12" s="108"/>
      <c r="L12" s="105"/>
    </row>
    <row r="13" spans="1:14" ht="12.75" customHeight="1" x14ac:dyDescent="0.2">
      <c r="A13" s="103"/>
      <c r="L13" s="105"/>
    </row>
    <row r="14" spans="1:14" x14ac:dyDescent="0.2">
      <c r="A14" s="124" t="s">
        <v>0</v>
      </c>
      <c r="B14" s="124" t="s">
        <v>1</v>
      </c>
      <c r="C14" s="124" t="s">
        <v>3</v>
      </c>
      <c r="D14" s="124" t="s">
        <v>2</v>
      </c>
      <c r="E14" s="125" t="s">
        <v>176</v>
      </c>
      <c r="F14" s="126"/>
      <c r="G14" s="127" t="s">
        <v>177</v>
      </c>
      <c r="H14" s="127"/>
      <c r="I14" s="118" t="s">
        <v>178</v>
      </c>
      <c r="J14" s="118"/>
      <c r="K14" s="119" t="s">
        <v>188</v>
      </c>
      <c r="L14" s="119"/>
    </row>
    <row r="15" spans="1:14" ht="25.5" x14ac:dyDescent="0.2">
      <c r="A15" s="124"/>
      <c r="B15" s="124"/>
      <c r="C15" s="124"/>
      <c r="D15" s="124"/>
      <c r="E15" s="49" t="s">
        <v>174</v>
      </c>
      <c r="F15" s="49" t="s">
        <v>175</v>
      </c>
      <c r="G15" s="50" t="s">
        <v>174</v>
      </c>
      <c r="H15" s="50" t="s">
        <v>175</v>
      </c>
      <c r="I15" s="51" t="s">
        <v>174</v>
      </c>
      <c r="J15" s="68" t="s">
        <v>175</v>
      </c>
      <c r="K15" s="80" t="s">
        <v>189</v>
      </c>
      <c r="L15" s="79" t="s">
        <v>186</v>
      </c>
    </row>
    <row r="16" spans="1:14" ht="15.75" thickBot="1" x14ac:dyDescent="0.25">
      <c r="A16" s="4">
        <v>1</v>
      </c>
      <c r="B16" s="4" t="s">
        <v>4</v>
      </c>
      <c r="C16" s="5"/>
      <c r="D16" s="26"/>
      <c r="E16" s="52"/>
      <c r="F16" s="52"/>
      <c r="G16" s="120"/>
      <c r="H16" s="120"/>
      <c r="I16" s="120"/>
      <c r="J16" s="121"/>
      <c r="K16" s="122"/>
      <c r="L16" s="122"/>
      <c r="M16" s="122"/>
      <c r="N16" s="123"/>
    </row>
    <row r="17" spans="1:12" ht="15.75" thickBot="1" x14ac:dyDescent="0.25">
      <c r="A17" s="7" t="s">
        <v>105</v>
      </c>
      <c r="B17" s="8" t="s">
        <v>5</v>
      </c>
      <c r="C17" s="9" t="s">
        <v>6</v>
      </c>
      <c r="D17" s="27">
        <v>5</v>
      </c>
      <c r="E17" s="86">
        <v>583333</v>
      </c>
      <c r="F17" s="54">
        <f>E17*D17</f>
        <v>2916665</v>
      </c>
      <c r="G17" s="60">
        <v>606900</v>
      </c>
      <c r="H17" s="60">
        <f>G17*D17</f>
        <v>3034500</v>
      </c>
      <c r="I17" s="60">
        <v>595000</v>
      </c>
      <c r="J17" s="81">
        <f>I17*D17</f>
        <v>2975000</v>
      </c>
      <c r="K17" s="97">
        <f>ROUND(AVERAGE(E17,G17,I17),0)</f>
        <v>595078</v>
      </c>
      <c r="L17" s="97">
        <f>ROUND(AVERAGE(K17*D17),0)</f>
        <v>2975390</v>
      </c>
    </row>
    <row r="18" spans="1:12" ht="15.75" thickBot="1" x14ac:dyDescent="0.25">
      <c r="A18" s="7" t="s">
        <v>106</v>
      </c>
      <c r="B18" s="8" t="s">
        <v>7</v>
      </c>
      <c r="C18" s="9" t="s">
        <v>8</v>
      </c>
      <c r="D18" s="27">
        <v>1</v>
      </c>
      <c r="E18" s="88">
        <v>633333</v>
      </c>
      <c r="F18" s="54">
        <f t="shared" ref="F18:F29" si="0">E18*D18</f>
        <v>633333</v>
      </c>
      <c r="G18" s="60">
        <v>658920</v>
      </c>
      <c r="H18" s="60">
        <f t="shared" ref="H18:H80" si="1">G18*D18</f>
        <v>658920</v>
      </c>
      <c r="I18" s="60">
        <v>646000</v>
      </c>
      <c r="J18" s="81">
        <f t="shared" ref="J18:J80" si="2">I18*D18</f>
        <v>646000</v>
      </c>
      <c r="K18" s="97">
        <f t="shared" ref="K18:K80" si="3">ROUND(AVERAGE(E18,G18,I18),0)</f>
        <v>646084</v>
      </c>
      <c r="L18" s="97">
        <f t="shared" ref="L18:L80" si="4">ROUND(AVERAGE(K18*D18),0)</f>
        <v>646084</v>
      </c>
    </row>
    <row r="19" spans="1:12" ht="15.75" thickBot="1" x14ac:dyDescent="0.25">
      <c r="A19" s="7" t="s">
        <v>107</v>
      </c>
      <c r="B19" s="10" t="s">
        <v>9</v>
      </c>
      <c r="C19" s="9" t="s">
        <v>8</v>
      </c>
      <c r="D19" s="27">
        <v>1</v>
      </c>
      <c r="E19" s="88">
        <v>700000</v>
      </c>
      <c r="F19" s="54">
        <f t="shared" si="0"/>
        <v>700000</v>
      </c>
      <c r="G19" s="60">
        <v>728280</v>
      </c>
      <c r="H19" s="60">
        <f t="shared" si="1"/>
        <v>728280</v>
      </c>
      <c r="I19" s="60">
        <v>714000</v>
      </c>
      <c r="J19" s="81">
        <f t="shared" si="2"/>
        <v>714000</v>
      </c>
      <c r="K19" s="97">
        <f t="shared" si="3"/>
        <v>714093</v>
      </c>
      <c r="L19" s="97">
        <f t="shared" si="4"/>
        <v>714093</v>
      </c>
    </row>
    <row r="20" spans="1:12" ht="15.75" thickBot="1" x14ac:dyDescent="0.25">
      <c r="A20" s="7" t="s">
        <v>108</v>
      </c>
      <c r="B20" s="8" t="s">
        <v>10</v>
      </c>
      <c r="C20" s="9" t="s">
        <v>8</v>
      </c>
      <c r="D20" s="27">
        <v>1</v>
      </c>
      <c r="E20" s="88">
        <v>466667</v>
      </c>
      <c r="F20" s="54">
        <f t="shared" si="0"/>
        <v>466667</v>
      </c>
      <c r="G20" s="60">
        <v>485520</v>
      </c>
      <c r="H20" s="60">
        <f t="shared" si="1"/>
        <v>485520</v>
      </c>
      <c r="I20" s="60">
        <v>476000</v>
      </c>
      <c r="J20" s="81">
        <f t="shared" si="2"/>
        <v>476000</v>
      </c>
      <c r="K20" s="97">
        <f t="shared" si="3"/>
        <v>476062</v>
      </c>
      <c r="L20" s="97">
        <f t="shared" si="4"/>
        <v>476062</v>
      </c>
    </row>
    <row r="21" spans="1:12" ht="30.75" thickBot="1" x14ac:dyDescent="0.25">
      <c r="A21" s="7" t="s">
        <v>109</v>
      </c>
      <c r="B21" s="8" t="s">
        <v>11</v>
      </c>
      <c r="C21" s="9" t="s">
        <v>12</v>
      </c>
      <c r="D21" s="27">
        <v>1</v>
      </c>
      <c r="E21" s="88">
        <v>750000</v>
      </c>
      <c r="F21" s="54">
        <f t="shared" si="0"/>
        <v>750000</v>
      </c>
      <c r="G21" s="60">
        <v>780300</v>
      </c>
      <c r="H21" s="60">
        <f t="shared" si="1"/>
        <v>780300</v>
      </c>
      <c r="I21" s="60">
        <v>765000</v>
      </c>
      <c r="J21" s="81">
        <f t="shared" si="2"/>
        <v>765000</v>
      </c>
      <c r="K21" s="97">
        <f t="shared" si="3"/>
        <v>765100</v>
      </c>
      <c r="L21" s="97">
        <f t="shared" si="4"/>
        <v>765100</v>
      </c>
    </row>
    <row r="22" spans="1:12" ht="15.75" thickBot="1" x14ac:dyDescent="0.25">
      <c r="A22" s="7" t="s">
        <v>110</v>
      </c>
      <c r="B22" s="8" t="s">
        <v>13</v>
      </c>
      <c r="C22" s="9" t="s">
        <v>14</v>
      </c>
      <c r="D22" s="27">
        <v>1</v>
      </c>
      <c r="E22" s="88">
        <v>2083333</v>
      </c>
      <c r="F22" s="54">
        <f t="shared" si="0"/>
        <v>2083333</v>
      </c>
      <c r="G22" s="60">
        <v>2167500</v>
      </c>
      <c r="H22" s="60">
        <f t="shared" si="1"/>
        <v>2167500</v>
      </c>
      <c r="I22" s="60">
        <v>2125000</v>
      </c>
      <c r="J22" s="81">
        <f t="shared" si="2"/>
        <v>2125000</v>
      </c>
      <c r="K22" s="97">
        <f t="shared" si="3"/>
        <v>2125278</v>
      </c>
      <c r="L22" s="97">
        <f t="shared" si="4"/>
        <v>2125278</v>
      </c>
    </row>
    <row r="23" spans="1:12" ht="15.75" thickBot="1" x14ac:dyDescent="0.25">
      <c r="A23" s="7" t="s">
        <v>111</v>
      </c>
      <c r="B23" s="8" t="s">
        <v>15</v>
      </c>
      <c r="C23" s="9" t="s">
        <v>14</v>
      </c>
      <c r="D23" s="27">
        <v>2</v>
      </c>
      <c r="E23" s="88">
        <v>1083333</v>
      </c>
      <c r="F23" s="54">
        <f t="shared" si="0"/>
        <v>2166666</v>
      </c>
      <c r="G23" s="60">
        <v>1127100</v>
      </c>
      <c r="H23" s="60">
        <f t="shared" si="1"/>
        <v>2254200</v>
      </c>
      <c r="I23" s="60">
        <v>1105000</v>
      </c>
      <c r="J23" s="81">
        <f t="shared" si="2"/>
        <v>2210000</v>
      </c>
      <c r="K23" s="97">
        <f t="shared" si="3"/>
        <v>1105144</v>
      </c>
      <c r="L23" s="97">
        <f t="shared" si="4"/>
        <v>2210288</v>
      </c>
    </row>
    <row r="24" spans="1:12" ht="15.75" thickBot="1" x14ac:dyDescent="0.25">
      <c r="A24" s="7" t="s">
        <v>112</v>
      </c>
      <c r="B24" s="8" t="s">
        <v>16</v>
      </c>
      <c r="C24" s="9" t="s">
        <v>14</v>
      </c>
      <c r="D24" s="27">
        <v>2</v>
      </c>
      <c r="E24" s="88">
        <v>1250000</v>
      </c>
      <c r="F24" s="54">
        <f t="shared" si="0"/>
        <v>2500000</v>
      </c>
      <c r="G24" s="60">
        <v>1300500</v>
      </c>
      <c r="H24" s="60">
        <f t="shared" si="1"/>
        <v>2601000</v>
      </c>
      <c r="I24" s="60">
        <v>1275000</v>
      </c>
      <c r="J24" s="81">
        <f t="shared" si="2"/>
        <v>2550000</v>
      </c>
      <c r="K24" s="97">
        <f t="shared" si="3"/>
        <v>1275167</v>
      </c>
      <c r="L24" s="97">
        <f t="shared" si="4"/>
        <v>2550334</v>
      </c>
    </row>
    <row r="25" spans="1:12" ht="30.75" customHeight="1" thickBot="1" x14ac:dyDescent="0.25">
      <c r="A25" s="7" t="s">
        <v>113</v>
      </c>
      <c r="B25" s="8" t="s">
        <v>17</v>
      </c>
      <c r="C25" s="9" t="s">
        <v>18</v>
      </c>
      <c r="D25" s="27">
        <v>1</v>
      </c>
      <c r="E25" s="88">
        <v>416667</v>
      </c>
      <c r="F25" s="54">
        <f t="shared" si="0"/>
        <v>416667</v>
      </c>
      <c r="G25" s="60">
        <v>433500</v>
      </c>
      <c r="H25" s="60">
        <f t="shared" si="1"/>
        <v>433500</v>
      </c>
      <c r="I25" s="60">
        <v>425000</v>
      </c>
      <c r="J25" s="81">
        <f t="shared" si="2"/>
        <v>425000</v>
      </c>
      <c r="K25" s="97">
        <f t="shared" si="3"/>
        <v>425056</v>
      </c>
      <c r="L25" s="97">
        <f t="shared" si="4"/>
        <v>425056</v>
      </c>
    </row>
    <row r="26" spans="1:12" ht="30.75" thickBot="1" x14ac:dyDescent="0.25">
      <c r="A26" s="7" t="s">
        <v>114</v>
      </c>
      <c r="B26" s="8" t="s">
        <v>19</v>
      </c>
      <c r="C26" s="9" t="s">
        <v>14</v>
      </c>
      <c r="D26" s="27">
        <v>2</v>
      </c>
      <c r="E26" s="88">
        <v>300000</v>
      </c>
      <c r="F26" s="54">
        <f t="shared" si="0"/>
        <v>600000</v>
      </c>
      <c r="G26" s="60">
        <v>312120</v>
      </c>
      <c r="H26" s="60">
        <f t="shared" si="1"/>
        <v>624240</v>
      </c>
      <c r="I26" s="60">
        <v>306000</v>
      </c>
      <c r="J26" s="81">
        <f t="shared" si="2"/>
        <v>612000</v>
      </c>
      <c r="K26" s="97">
        <f t="shared" si="3"/>
        <v>306040</v>
      </c>
      <c r="L26" s="97">
        <f t="shared" si="4"/>
        <v>612080</v>
      </c>
    </row>
    <row r="27" spans="1:12" ht="15.75" thickBot="1" x14ac:dyDescent="0.25">
      <c r="A27" s="7" t="s">
        <v>115</v>
      </c>
      <c r="B27" s="8" t="s">
        <v>116</v>
      </c>
      <c r="C27" s="9" t="s">
        <v>18</v>
      </c>
      <c r="D27" s="27">
        <v>1</v>
      </c>
      <c r="E27" s="88">
        <v>3333333</v>
      </c>
      <c r="F27" s="54">
        <f t="shared" si="0"/>
        <v>3333333</v>
      </c>
      <c r="G27" s="60">
        <v>3468000</v>
      </c>
      <c r="H27" s="60">
        <f t="shared" si="1"/>
        <v>3468000</v>
      </c>
      <c r="I27" s="60">
        <v>3400000</v>
      </c>
      <c r="J27" s="81">
        <f t="shared" si="2"/>
        <v>3400000</v>
      </c>
      <c r="K27" s="97">
        <f t="shared" si="3"/>
        <v>3400444</v>
      </c>
      <c r="L27" s="97">
        <f t="shared" si="4"/>
        <v>3400444</v>
      </c>
    </row>
    <row r="28" spans="1:12" ht="60.75" thickBot="1" x14ac:dyDescent="0.25">
      <c r="A28" s="7" t="s">
        <v>117</v>
      </c>
      <c r="B28" s="8" t="s">
        <v>20</v>
      </c>
      <c r="C28" s="9" t="s">
        <v>21</v>
      </c>
      <c r="D28" s="27">
        <v>1</v>
      </c>
      <c r="E28" s="88">
        <v>2500000</v>
      </c>
      <c r="F28" s="54">
        <f t="shared" si="0"/>
        <v>2500000</v>
      </c>
      <c r="G28" s="60">
        <v>2601000</v>
      </c>
      <c r="H28" s="60">
        <f t="shared" si="1"/>
        <v>2601000</v>
      </c>
      <c r="I28" s="60">
        <v>2550000</v>
      </c>
      <c r="J28" s="81">
        <f t="shared" si="2"/>
        <v>2550000</v>
      </c>
      <c r="K28" s="97">
        <f t="shared" si="3"/>
        <v>2550333</v>
      </c>
      <c r="L28" s="97">
        <f t="shared" si="4"/>
        <v>2550333</v>
      </c>
    </row>
    <row r="29" spans="1:12" ht="15.75" thickBot="1" x14ac:dyDescent="0.25">
      <c r="A29" s="7" t="s">
        <v>118</v>
      </c>
      <c r="B29" s="11" t="s">
        <v>22</v>
      </c>
      <c r="C29" s="9" t="s">
        <v>14</v>
      </c>
      <c r="D29" s="27">
        <v>1</v>
      </c>
      <c r="E29" s="88">
        <v>1250000</v>
      </c>
      <c r="F29" s="54">
        <f t="shared" si="0"/>
        <v>1250000</v>
      </c>
      <c r="G29" s="60">
        <v>1300500</v>
      </c>
      <c r="H29" s="60">
        <f t="shared" si="1"/>
        <v>1300500</v>
      </c>
      <c r="I29" s="60">
        <v>1275000</v>
      </c>
      <c r="J29" s="81">
        <f t="shared" si="2"/>
        <v>1275000</v>
      </c>
      <c r="K29" s="97">
        <f t="shared" si="3"/>
        <v>1275167</v>
      </c>
      <c r="L29" s="97">
        <f t="shared" si="4"/>
        <v>1275167</v>
      </c>
    </row>
    <row r="30" spans="1:12" ht="15.75" thickBot="1" x14ac:dyDescent="0.25">
      <c r="A30" s="12" t="s">
        <v>119</v>
      </c>
      <c r="B30" s="13" t="s">
        <v>23</v>
      </c>
      <c r="C30" s="15"/>
      <c r="D30" s="28"/>
      <c r="E30" s="87"/>
      <c r="F30" s="28"/>
      <c r="G30" s="28"/>
      <c r="H30" s="28"/>
      <c r="I30" s="28"/>
      <c r="J30" s="28"/>
      <c r="K30" s="87"/>
      <c r="L30" s="87"/>
    </row>
    <row r="31" spans="1:12" ht="15.75" thickBot="1" x14ac:dyDescent="0.25">
      <c r="A31" s="16" t="s">
        <v>120</v>
      </c>
      <c r="B31" s="8" t="s">
        <v>24</v>
      </c>
      <c r="C31" s="17" t="s">
        <v>14</v>
      </c>
      <c r="D31" s="29">
        <v>2</v>
      </c>
      <c r="E31" s="88">
        <v>200000</v>
      </c>
      <c r="F31" s="55">
        <f>E31*D31</f>
        <v>400000</v>
      </c>
      <c r="G31" s="60">
        <v>208080</v>
      </c>
      <c r="H31" s="60">
        <f t="shared" si="1"/>
        <v>416160</v>
      </c>
      <c r="I31" s="60">
        <v>204000</v>
      </c>
      <c r="J31" s="81">
        <f t="shared" si="2"/>
        <v>408000</v>
      </c>
      <c r="K31" s="97">
        <f t="shared" si="3"/>
        <v>204027</v>
      </c>
      <c r="L31" s="97">
        <f t="shared" si="4"/>
        <v>408054</v>
      </c>
    </row>
    <row r="32" spans="1:12" ht="15.75" thickBot="1" x14ac:dyDescent="0.25">
      <c r="A32" s="16" t="s">
        <v>121</v>
      </c>
      <c r="B32" s="8" t="s">
        <v>5</v>
      </c>
      <c r="C32" s="17" t="s">
        <v>6</v>
      </c>
      <c r="D32" s="29">
        <v>1</v>
      </c>
      <c r="E32" s="88">
        <v>583333</v>
      </c>
      <c r="F32" s="55">
        <f t="shared" ref="F32:F95" si="5">E32*D32</f>
        <v>583333</v>
      </c>
      <c r="G32" s="60">
        <v>606900</v>
      </c>
      <c r="H32" s="60">
        <f t="shared" si="1"/>
        <v>606900</v>
      </c>
      <c r="I32" s="60">
        <v>595000</v>
      </c>
      <c r="J32" s="81">
        <f t="shared" si="2"/>
        <v>595000</v>
      </c>
      <c r="K32" s="97">
        <f t="shared" si="3"/>
        <v>595078</v>
      </c>
      <c r="L32" s="97">
        <f t="shared" si="4"/>
        <v>595078</v>
      </c>
    </row>
    <row r="33" spans="1:12" ht="15.75" thickBot="1" x14ac:dyDescent="0.25">
      <c r="A33" s="16" t="s">
        <v>122</v>
      </c>
      <c r="B33" s="8" t="s">
        <v>25</v>
      </c>
      <c r="C33" s="17" t="s">
        <v>14</v>
      </c>
      <c r="D33" s="29">
        <v>2</v>
      </c>
      <c r="E33" s="88">
        <v>216667</v>
      </c>
      <c r="F33" s="55">
        <f t="shared" si="5"/>
        <v>433334</v>
      </c>
      <c r="G33" s="60">
        <v>225420</v>
      </c>
      <c r="H33" s="60">
        <f t="shared" si="1"/>
        <v>450840</v>
      </c>
      <c r="I33" s="60">
        <v>221000</v>
      </c>
      <c r="J33" s="81">
        <f t="shared" si="2"/>
        <v>442000</v>
      </c>
      <c r="K33" s="97">
        <f t="shared" si="3"/>
        <v>221029</v>
      </c>
      <c r="L33" s="97">
        <f t="shared" si="4"/>
        <v>442058</v>
      </c>
    </row>
    <row r="34" spans="1:12" ht="15.75" thickBot="1" x14ac:dyDescent="0.25">
      <c r="A34" s="16" t="s">
        <v>123</v>
      </c>
      <c r="B34" s="8" t="s">
        <v>16</v>
      </c>
      <c r="C34" s="17" t="s">
        <v>14</v>
      </c>
      <c r="D34" s="29">
        <v>1</v>
      </c>
      <c r="E34" s="94">
        <v>1083333</v>
      </c>
      <c r="F34" s="55">
        <f t="shared" si="5"/>
        <v>1083333</v>
      </c>
      <c r="G34" s="60">
        <v>1127100</v>
      </c>
      <c r="H34" s="60">
        <f t="shared" si="1"/>
        <v>1127100</v>
      </c>
      <c r="I34" s="60">
        <v>1105000</v>
      </c>
      <c r="J34" s="81">
        <f t="shared" si="2"/>
        <v>1105000</v>
      </c>
      <c r="K34" s="97">
        <f t="shared" si="3"/>
        <v>1105144</v>
      </c>
      <c r="L34" s="97">
        <f t="shared" si="4"/>
        <v>1105144</v>
      </c>
    </row>
    <row r="35" spans="1:12" ht="15.75" thickBot="1" x14ac:dyDescent="0.25">
      <c r="A35" s="12" t="s">
        <v>124</v>
      </c>
      <c r="B35" s="13" t="s">
        <v>26</v>
      </c>
      <c r="C35" s="15"/>
      <c r="D35" s="28"/>
      <c r="E35" s="87"/>
      <c r="F35" s="28"/>
      <c r="G35" s="28"/>
      <c r="H35" s="28"/>
      <c r="I35" s="28"/>
      <c r="J35" s="28"/>
      <c r="K35" s="87"/>
      <c r="L35" s="87"/>
    </row>
    <row r="36" spans="1:12" ht="15.75" thickBot="1" x14ac:dyDescent="0.25">
      <c r="A36" s="16" t="s">
        <v>125</v>
      </c>
      <c r="B36" s="8" t="s">
        <v>9</v>
      </c>
      <c r="C36" s="17" t="s">
        <v>14</v>
      </c>
      <c r="D36" s="29">
        <v>2</v>
      </c>
      <c r="E36" s="88">
        <v>200000</v>
      </c>
      <c r="F36" s="55">
        <f t="shared" si="5"/>
        <v>400000</v>
      </c>
      <c r="G36" s="60">
        <v>208080</v>
      </c>
      <c r="H36" s="60">
        <f t="shared" si="1"/>
        <v>416160</v>
      </c>
      <c r="I36" s="60">
        <v>204000</v>
      </c>
      <c r="J36" s="81">
        <f t="shared" si="2"/>
        <v>408000</v>
      </c>
      <c r="K36" s="97">
        <f t="shared" si="3"/>
        <v>204027</v>
      </c>
      <c r="L36" s="97">
        <f t="shared" si="4"/>
        <v>408054</v>
      </c>
    </row>
    <row r="37" spans="1:12" ht="15.75" thickBot="1" x14ac:dyDescent="0.25">
      <c r="A37" s="16" t="s">
        <v>126</v>
      </c>
      <c r="B37" s="8" t="s">
        <v>5</v>
      </c>
      <c r="C37" s="17" t="s">
        <v>6</v>
      </c>
      <c r="D37" s="29">
        <v>2</v>
      </c>
      <c r="E37" s="88">
        <v>583333</v>
      </c>
      <c r="F37" s="55">
        <f t="shared" si="5"/>
        <v>1166666</v>
      </c>
      <c r="G37" s="60">
        <v>606900</v>
      </c>
      <c r="H37" s="60">
        <f t="shared" si="1"/>
        <v>1213800</v>
      </c>
      <c r="I37" s="60">
        <v>595000</v>
      </c>
      <c r="J37" s="81">
        <f t="shared" si="2"/>
        <v>1190000</v>
      </c>
      <c r="K37" s="97">
        <f t="shared" si="3"/>
        <v>595078</v>
      </c>
      <c r="L37" s="97">
        <f t="shared" si="4"/>
        <v>1190156</v>
      </c>
    </row>
    <row r="38" spans="1:12" ht="75.75" thickBot="1" x14ac:dyDescent="0.25">
      <c r="A38" s="16" t="s">
        <v>127</v>
      </c>
      <c r="B38" s="8" t="s">
        <v>27</v>
      </c>
      <c r="C38" s="17" t="s">
        <v>18</v>
      </c>
      <c r="D38" s="29">
        <v>1</v>
      </c>
      <c r="E38" s="88">
        <v>1250000</v>
      </c>
      <c r="F38" s="55">
        <f t="shared" si="5"/>
        <v>1250000</v>
      </c>
      <c r="G38" s="60">
        <v>1300500</v>
      </c>
      <c r="H38" s="60">
        <f t="shared" si="1"/>
        <v>1300500</v>
      </c>
      <c r="I38" s="60">
        <v>1275000</v>
      </c>
      <c r="J38" s="81">
        <f t="shared" si="2"/>
        <v>1275000</v>
      </c>
      <c r="K38" s="97">
        <f t="shared" si="3"/>
        <v>1275167</v>
      </c>
      <c r="L38" s="97">
        <f t="shared" si="4"/>
        <v>1275167</v>
      </c>
    </row>
    <row r="39" spans="1:12" ht="15.75" thickBot="1" x14ac:dyDescent="0.25">
      <c r="A39" s="16" t="s">
        <v>128</v>
      </c>
      <c r="B39" s="8" t="s">
        <v>28</v>
      </c>
      <c r="C39" s="17" t="s">
        <v>29</v>
      </c>
      <c r="D39" s="29">
        <v>5</v>
      </c>
      <c r="E39" s="94">
        <v>1083333</v>
      </c>
      <c r="F39" s="55">
        <f t="shared" si="5"/>
        <v>5416665</v>
      </c>
      <c r="G39" s="60">
        <v>1127100</v>
      </c>
      <c r="H39" s="60">
        <f t="shared" si="1"/>
        <v>5635500</v>
      </c>
      <c r="I39" s="60">
        <v>1105000</v>
      </c>
      <c r="J39" s="81">
        <f t="shared" si="2"/>
        <v>5525000</v>
      </c>
      <c r="K39" s="97">
        <f t="shared" si="3"/>
        <v>1105144</v>
      </c>
      <c r="L39" s="97">
        <f t="shared" si="4"/>
        <v>5525720</v>
      </c>
    </row>
    <row r="40" spans="1:12" ht="15.75" thickBot="1" x14ac:dyDescent="0.25">
      <c r="A40" s="16" t="s">
        <v>129</v>
      </c>
      <c r="B40" s="8" t="s">
        <v>30</v>
      </c>
      <c r="C40" s="17" t="s">
        <v>14</v>
      </c>
      <c r="D40" s="29">
        <v>2</v>
      </c>
      <c r="E40" s="88">
        <v>216667</v>
      </c>
      <c r="F40" s="55">
        <f t="shared" si="5"/>
        <v>433334</v>
      </c>
      <c r="G40" s="60">
        <v>225420</v>
      </c>
      <c r="H40" s="60">
        <f t="shared" si="1"/>
        <v>450840</v>
      </c>
      <c r="I40" s="60">
        <v>221000</v>
      </c>
      <c r="J40" s="81">
        <f t="shared" si="2"/>
        <v>442000</v>
      </c>
      <c r="K40" s="97">
        <f t="shared" si="3"/>
        <v>221029</v>
      </c>
      <c r="L40" s="97">
        <f t="shared" si="4"/>
        <v>442058</v>
      </c>
    </row>
    <row r="41" spans="1:12" ht="15.75" thickBot="1" x14ac:dyDescent="0.25">
      <c r="A41" s="16" t="s">
        <v>130</v>
      </c>
      <c r="B41" s="8" t="s">
        <v>31</v>
      </c>
      <c r="C41" s="17" t="s">
        <v>32</v>
      </c>
      <c r="D41" s="29">
        <v>1</v>
      </c>
      <c r="E41" s="88">
        <v>1250000</v>
      </c>
      <c r="F41" s="55">
        <f t="shared" si="5"/>
        <v>1250000</v>
      </c>
      <c r="G41" s="60">
        <v>1300500</v>
      </c>
      <c r="H41" s="60">
        <f t="shared" si="1"/>
        <v>1300500</v>
      </c>
      <c r="I41" s="60">
        <v>1275000</v>
      </c>
      <c r="J41" s="81">
        <f t="shared" si="2"/>
        <v>1275000</v>
      </c>
      <c r="K41" s="97">
        <f t="shared" si="3"/>
        <v>1275167</v>
      </c>
      <c r="L41" s="97">
        <f t="shared" si="4"/>
        <v>1275167</v>
      </c>
    </row>
    <row r="42" spans="1:12" ht="15.75" thickBot="1" x14ac:dyDescent="0.25">
      <c r="A42" s="18" t="s">
        <v>131</v>
      </c>
      <c r="B42" s="13" t="s">
        <v>33</v>
      </c>
      <c r="C42" s="15"/>
      <c r="D42" s="28"/>
      <c r="E42" s="87"/>
      <c r="F42" s="28"/>
      <c r="G42" s="28"/>
      <c r="H42" s="28"/>
      <c r="I42" s="28"/>
      <c r="J42" s="28"/>
      <c r="K42" s="87"/>
      <c r="L42" s="87"/>
    </row>
    <row r="43" spans="1:12" ht="15.75" thickBot="1" x14ac:dyDescent="0.25">
      <c r="A43" s="16" t="s">
        <v>132</v>
      </c>
      <c r="B43" s="10" t="s">
        <v>5</v>
      </c>
      <c r="C43" s="17" t="s">
        <v>6</v>
      </c>
      <c r="D43" s="57" t="s">
        <v>133</v>
      </c>
      <c r="E43" s="88">
        <v>350000</v>
      </c>
      <c r="F43" s="55">
        <f>E43*0.25</f>
        <v>87500</v>
      </c>
      <c r="G43" s="60">
        <v>364140</v>
      </c>
      <c r="H43" s="60">
        <f>G43*0.25</f>
        <v>91035</v>
      </c>
      <c r="I43" s="60">
        <v>357000</v>
      </c>
      <c r="J43" s="81">
        <f>I43*0.25</f>
        <v>89250</v>
      </c>
      <c r="K43" s="97">
        <f t="shared" si="3"/>
        <v>357047</v>
      </c>
      <c r="L43" s="97">
        <f>ROUND(AVERAGE(K43*0.25),0)</f>
        <v>89262</v>
      </c>
    </row>
    <row r="44" spans="1:12" ht="15.75" thickBot="1" x14ac:dyDescent="0.25">
      <c r="A44" s="16" t="s">
        <v>134</v>
      </c>
      <c r="B44" s="10" t="s">
        <v>9</v>
      </c>
      <c r="C44" s="17" t="s">
        <v>14</v>
      </c>
      <c r="D44" s="29">
        <v>1</v>
      </c>
      <c r="E44" s="88">
        <v>80000</v>
      </c>
      <c r="F44" s="55">
        <f t="shared" si="5"/>
        <v>80000</v>
      </c>
      <c r="G44" s="60">
        <v>83232</v>
      </c>
      <c r="H44" s="60">
        <f t="shared" si="1"/>
        <v>83232</v>
      </c>
      <c r="I44" s="60">
        <v>81600</v>
      </c>
      <c r="J44" s="81">
        <f t="shared" si="2"/>
        <v>81600</v>
      </c>
      <c r="K44" s="97">
        <f t="shared" si="3"/>
        <v>81611</v>
      </c>
      <c r="L44" s="97">
        <f>ROUND(AVERAGE(K44*D44),0)</f>
        <v>81611</v>
      </c>
    </row>
    <row r="45" spans="1:12" ht="15.75" thickBot="1" x14ac:dyDescent="0.25">
      <c r="A45" s="16" t="s">
        <v>135</v>
      </c>
      <c r="B45" s="10" t="s">
        <v>34</v>
      </c>
      <c r="C45" s="17" t="s">
        <v>14</v>
      </c>
      <c r="D45" s="29">
        <v>1</v>
      </c>
      <c r="E45" s="88">
        <v>120000</v>
      </c>
      <c r="F45" s="55">
        <f t="shared" si="5"/>
        <v>120000</v>
      </c>
      <c r="G45" s="60">
        <v>124848</v>
      </c>
      <c r="H45" s="60">
        <f t="shared" si="1"/>
        <v>124848</v>
      </c>
      <c r="I45" s="60">
        <v>122400</v>
      </c>
      <c r="J45" s="81">
        <f t="shared" si="2"/>
        <v>122400</v>
      </c>
      <c r="K45" s="97">
        <f t="shared" si="3"/>
        <v>122416</v>
      </c>
      <c r="L45" s="97">
        <f t="shared" si="4"/>
        <v>122416</v>
      </c>
    </row>
    <row r="46" spans="1:12" ht="12.75" customHeight="1" x14ac:dyDescent="0.2">
      <c r="A46" s="43" t="s">
        <v>136</v>
      </c>
      <c r="B46" s="44" t="s">
        <v>35</v>
      </c>
      <c r="C46" s="45" t="s">
        <v>8</v>
      </c>
      <c r="D46" s="61">
        <v>1</v>
      </c>
      <c r="E46" s="90">
        <v>80000</v>
      </c>
      <c r="F46" s="55">
        <f t="shared" si="5"/>
        <v>80000</v>
      </c>
      <c r="G46" s="60">
        <v>83232</v>
      </c>
      <c r="H46" s="60">
        <f t="shared" si="1"/>
        <v>83232</v>
      </c>
      <c r="I46" s="60">
        <v>81600</v>
      </c>
      <c r="J46" s="81">
        <f t="shared" si="2"/>
        <v>81600</v>
      </c>
      <c r="K46" s="97">
        <f t="shared" si="3"/>
        <v>81611</v>
      </c>
      <c r="L46" s="97">
        <f t="shared" si="4"/>
        <v>81611</v>
      </c>
    </row>
    <row r="47" spans="1:12" ht="15.75" thickBot="1" x14ac:dyDescent="0.25">
      <c r="A47" s="12" t="s">
        <v>137</v>
      </c>
      <c r="B47" s="19" t="s">
        <v>36</v>
      </c>
      <c r="C47" s="15"/>
      <c r="D47" s="28"/>
      <c r="E47" s="87"/>
      <c r="F47" s="28"/>
      <c r="G47" s="28"/>
      <c r="H47" s="28"/>
      <c r="I47" s="28"/>
      <c r="J47" s="28"/>
      <c r="K47" s="87"/>
      <c r="L47" s="87"/>
    </row>
    <row r="48" spans="1:12" ht="15.75" thickBot="1" x14ac:dyDescent="0.25">
      <c r="A48" s="16" t="s">
        <v>138</v>
      </c>
      <c r="B48" s="10" t="s">
        <v>24</v>
      </c>
      <c r="C48" s="17" t="s">
        <v>14</v>
      </c>
      <c r="D48" s="29">
        <v>1</v>
      </c>
      <c r="E48" s="88">
        <v>200000</v>
      </c>
      <c r="F48" s="55">
        <f t="shared" si="5"/>
        <v>200000</v>
      </c>
      <c r="G48" s="60">
        <v>208080</v>
      </c>
      <c r="H48" s="60">
        <f t="shared" si="1"/>
        <v>208080</v>
      </c>
      <c r="I48" s="60">
        <v>204000</v>
      </c>
      <c r="J48" s="81">
        <f t="shared" si="2"/>
        <v>204000</v>
      </c>
      <c r="K48" s="97">
        <f t="shared" si="3"/>
        <v>204027</v>
      </c>
      <c r="L48" s="97">
        <f>ROUND(AVERAGE(K48*D48),0)</f>
        <v>204027</v>
      </c>
    </row>
    <row r="49" spans="1:12" ht="15.75" thickBot="1" x14ac:dyDescent="0.25">
      <c r="A49" s="16" t="s">
        <v>139</v>
      </c>
      <c r="B49" s="10" t="s">
        <v>5</v>
      </c>
      <c r="C49" s="17" t="s">
        <v>6</v>
      </c>
      <c r="D49" s="57" t="s">
        <v>133</v>
      </c>
      <c r="E49" s="88">
        <v>583333</v>
      </c>
      <c r="F49" s="55">
        <f>E49*0.25</f>
        <v>145833.25</v>
      </c>
      <c r="G49" s="60">
        <v>606900</v>
      </c>
      <c r="H49" s="60">
        <f>G49*0.25</f>
        <v>151725</v>
      </c>
      <c r="I49" s="60">
        <v>595000</v>
      </c>
      <c r="J49" s="81">
        <f>I49*0.25</f>
        <v>148750</v>
      </c>
      <c r="K49" s="97">
        <f t="shared" si="3"/>
        <v>595078</v>
      </c>
      <c r="L49" s="97">
        <f>ROUND(AVERAGE(K49*0.25),0)</f>
        <v>148770</v>
      </c>
    </row>
    <row r="50" spans="1:12" ht="15.75" thickBot="1" x14ac:dyDescent="0.25">
      <c r="A50" s="16" t="s">
        <v>140</v>
      </c>
      <c r="B50" s="10" t="s">
        <v>37</v>
      </c>
      <c r="C50" s="17" t="s">
        <v>18</v>
      </c>
      <c r="D50" s="29">
        <v>1</v>
      </c>
      <c r="E50" s="88">
        <v>200000</v>
      </c>
      <c r="F50" s="55">
        <f t="shared" si="5"/>
        <v>200000</v>
      </c>
      <c r="G50" s="60">
        <v>208080</v>
      </c>
      <c r="H50" s="60">
        <f t="shared" si="1"/>
        <v>208080</v>
      </c>
      <c r="I50" s="60">
        <v>204000</v>
      </c>
      <c r="J50" s="81">
        <f t="shared" si="2"/>
        <v>204000</v>
      </c>
      <c r="K50" s="97">
        <f t="shared" si="3"/>
        <v>204027</v>
      </c>
      <c r="L50" s="97">
        <f t="shared" si="4"/>
        <v>204027</v>
      </c>
    </row>
    <row r="51" spans="1:12" ht="15.75" thickBot="1" x14ac:dyDescent="0.25">
      <c r="A51" s="16" t="s">
        <v>141</v>
      </c>
      <c r="B51" s="10" t="s">
        <v>38</v>
      </c>
      <c r="C51" s="17" t="s">
        <v>8</v>
      </c>
      <c r="D51" s="29">
        <v>1</v>
      </c>
      <c r="E51" s="88">
        <v>133333</v>
      </c>
      <c r="F51" s="55">
        <f t="shared" si="5"/>
        <v>133333</v>
      </c>
      <c r="G51" s="60">
        <v>138720</v>
      </c>
      <c r="H51" s="60">
        <f t="shared" si="1"/>
        <v>138720</v>
      </c>
      <c r="I51" s="60">
        <v>136000</v>
      </c>
      <c r="J51" s="81">
        <f t="shared" si="2"/>
        <v>136000</v>
      </c>
      <c r="K51" s="97">
        <f t="shared" si="3"/>
        <v>136018</v>
      </c>
      <c r="L51" s="97">
        <f t="shared" si="4"/>
        <v>136018</v>
      </c>
    </row>
    <row r="52" spans="1:12" ht="15.75" thickBot="1" x14ac:dyDescent="0.25">
      <c r="A52" s="12">
        <v>6</v>
      </c>
      <c r="B52" s="19" t="s">
        <v>39</v>
      </c>
      <c r="C52" s="15"/>
      <c r="D52" s="28"/>
      <c r="E52" s="87"/>
      <c r="F52" s="28"/>
      <c r="G52" s="28"/>
      <c r="H52" s="28"/>
      <c r="I52" s="28"/>
      <c r="J52" s="28"/>
      <c r="K52" s="87"/>
      <c r="L52" s="87"/>
    </row>
    <row r="53" spans="1:12" ht="15.75" thickBot="1" x14ac:dyDescent="0.25">
      <c r="A53" s="16" t="s">
        <v>142</v>
      </c>
      <c r="B53" s="10" t="s">
        <v>40</v>
      </c>
      <c r="C53" s="20" t="s">
        <v>14</v>
      </c>
      <c r="D53" s="29">
        <v>8</v>
      </c>
      <c r="E53" s="88">
        <v>200000</v>
      </c>
      <c r="F53" s="55">
        <f t="shared" si="5"/>
        <v>1600000</v>
      </c>
      <c r="G53" s="64">
        <v>208080</v>
      </c>
      <c r="H53" s="60">
        <f t="shared" si="1"/>
        <v>1664640</v>
      </c>
      <c r="I53" s="60">
        <v>204000</v>
      </c>
      <c r="J53" s="81">
        <f t="shared" si="2"/>
        <v>1632000</v>
      </c>
      <c r="K53" s="97">
        <f t="shared" si="3"/>
        <v>204027</v>
      </c>
      <c r="L53" s="97">
        <f t="shared" si="4"/>
        <v>1632216</v>
      </c>
    </row>
    <row r="54" spans="1:12" ht="15.75" thickBot="1" x14ac:dyDescent="0.25">
      <c r="A54" s="12">
        <v>7</v>
      </c>
      <c r="B54" s="19" t="s">
        <v>41</v>
      </c>
      <c r="C54" s="15"/>
      <c r="D54" s="28"/>
      <c r="E54" s="87"/>
      <c r="F54" s="28"/>
      <c r="G54" s="28"/>
      <c r="H54" s="28"/>
      <c r="I54" s="28"/>
      <c r="J54" s="28"/>
      <c r="K54" s="87"/>
      <c r="L54" s="87"/>
    </row>
    <row r="55" spans="1:12" ht="15.75" thickBot="1" x14ac:dyDescent="0.25">
      <c r="A55" s="16" t="s">
        <v>143</v>
      </c>
      <c r="B55" s="21" t="s">
        <v>42</v>
      </c>
      <c r="C55" s="20" t="s">
        <v>14</v>
      </c>
      <c r="D55" s="29">
        <v>2</v>
      </c>
      <c r="E55" s="88">
        <v>1416667</v>
      </c>
      <c r="F55" s="55">
        <f t="shared" si="5"/>
        <v>2833334</v>
      </c>
      <c r="G55" s="60">
        <v>1473900</v>
      </c>
      <c r="H55" s="60">
        <f t="shared" si="1"/>
        <v>2947800</v>
      </c>
      <c r="I55" s="60">
        <v>1445000</v>
      </c>
      <c r="J55" s="81">
        <f t="shared" si="2"/>
        <v>2890000</v>
      </c>
      <c r="K55" s="97">
        <f t="shared" si="3"/>
        <v>1445189</v>
      </c>
      <c r="L55" s="97">
        <f t="shared" si="4"/>
        <v>2890378</v>
      </c>
    </row>
    <row r="56" spans="1:12" ht="15.75" thickBot="1" x14ac:dyDescent="0.25">
      <c r="A56" s="12">
        <v>8</v>
      </c>
      <c r="B56" s="19" t="s">
        <v>43</v>
      </c>
      <c r="C56" s="15"/>
      <c r="D56" s="28"/>
      <c r="E56" s="87"/>
      <c r="F56" s="28"/>
      <c r="G56" s="28"/>
      <c r="H56" s="28"/>
      <c r="I56" s="28"/>
      <c r="J56" s="28"/>
      <c r="K56" s="87"/>
      <c r="L56" s="87"/>
    </row>
    <row r="57" spans="1:12" ht="15.75" thickBot="1" x14ac:dyDescent="0.25">
      <c r="A57" s="16" t="s">
        <v>144</v>
      </c>
      <c r="B57" s="21" t="s">
        <v>44</v>
      </c>
      <c r="C57" s="20" t="s">
        <v>45</v>
      </c>
      <c r="D57" s="29">
        <v>2</v>
      </c>
      <c r="E57" s="88">
        <v>866667</v>
      </c>
      <c r="F57" s="55">
        <f t="shared" si="5"/>
        <v>1733334</v>
      </c>
      <c r="G57" s="60">
        <v>901680</v>
      </c>
      <c r="H57" s="60">
        <f t="shared" si="1"/>
        <v>1803360</v>
      </c>
      <c r="I57" s="60">
        <v>884000</v>
      </c>
      <c r="J57" s="81">
        <f t="shared" si="2"/>
        <v>1768000</v>
      </c>
      <c r="K57" s="97">
        <f t="shared" si="3"/>
        <v>884116</v>
      </c>
      <c r="L57" s="97">
        <f t="shared" si="4"/>
        <v>1768232</v>
      </c>
    </row>
    <row r="58" spans="1:12" ht="15.75" thickBot="1" x14ac:dyDescent="0.25">
      <c r="A58" s="12">
        <v>9</v>
      </c>
      <c r="B58" s="19" t="s">
        <v>41</v>
      </c>
      <c r="C58" s="15"/>
      <c r="D58" s="28"/>
      <c r="E58" s="87"/>
      <c r="F58" s="28"/>
      <c r="G58" s="28"/>
      <c r="H58" s="28"/>
      <c r="I58" s="28"/>
      <c r="J58" s="28"/>
      <c r="K58" s="87"/>
      <c r="L58" s="87"/>
    </row>
    <row r="59" spans="1:12" ht="15.75" thickBot="1" x14ac:dyDescent="0.25">
      <c r="A59" s="16" t="s">
        <v>145</v>
      </c>
      <c r="B59" s="10" t="s">
        <v>46</v>
      </c>
      <c r="C59" s="20" t="s">
        <v>45</v>
      </c>
      <c r="D59" s="29">
        <v>2</v>
      </c>
      <c r="E59" s="89">
        <v>583333</v>
      </c>
      <c r="F59" s="55">
        <f t="shared" si="5"/>
        <v>1166666</v>
      </c>
      <c r="G59" s="65">
        <v>606900</v>
      </c>
      <c r="H59" s="60">
        <f t="shared" si="1"/>
        <v>1213800</v>
      </c>
      <c r="I59" s="60">
        <v>595000</v>
      </c>
      <c r="J59" s="81">
        <f t="shared" si="2"/>
        <v>1190000</v>
      </c>
      <c r="K59" s="97">
        <f t="shared" si="3"/>
        <v>595078</v>
      </c>
      <c r="L59" s="97">
        <f t="shared" si="4"/>
        <v>1190156</v>
      </c>
    </row>
    <row r="60" spans="1:12" ht="15.75" thickBot="1" x14ac:dyDescent="0.25">
      <c r="A60" s="39">
        <v>10</v>
      </c>
      <c r="B60" s="40" t="s">
        <v>146</v>
      </c>
      <c r="C60" s="41"/>
      <c r="D60" s="42"/>
      <c r="E60" s="91"/>
      <c r="F60" s="28"/>
      <c r="G60" s="28"/>
      <c r="H60" s="28"/>
      <c r="I60" s="28"/>
      <c r="J60" s="28"/>
      <c r="K60" s="87"/>
      <c r="L60" s="87"/>
    </row>
    <row r="61" spans="1:12" ht="15" x14ac:dyDescent="0.2">
      <c r="A61" s="35" t="s">
        <v>147</v>
      </c>
      <c r="B61" s="36" t="s">
        <v>148</v>
      </c>
      <c r="C61" s="37" t="s">
        <v>14</v>
      </c>
      <c r="D61" s="110">
        <v>0</v>
      </c>
      <c r="E61" s="89">
        <v>10000000</v>
      </c>
      <c r="F61" s="55">
        <f t="shared" si="5"/>
        <v>0</v>
      </c>
      <c r="G61" s="60">
        <v>10404000</v>
      </c>
      <c r="H61" s="60">
        <f>G61*D61</f>
        <v>0</v>
      </c>
      <c r="I61" s="60">
        <v>10200000</v>
      </c>
      <c r="J61" s="81">
        <f t="shared" si="2"/>
        <v>0</v>
      </c>
      <c r="K61" s="97">
        <f t="shared" si="3"/>
        <v>10201333</v>
      </c>
      <c r="L61" s="97">
        <f t="shared" si="4"/>
        <v>0</v>
      </c>
    </row>
    <row r="62" spans="1:12" ht="45" x14ac:dyDescent="0.2">
      <c r="A62" s="35" t="s">
        <v>149</v>
      </c>
      <c r="B62" s="117" t="s">
        <v>150</v>
      </c>
      <c r="C62" s="37" t="s">
        <v>47</v>
      </c>
      <c r="D62" s="110">
        <v>0</v>
      </c>
      <c r="E62" s="89">
        <v>3000000</v>
      </c>
      <c r="F62" s="55">
        <f t="shared" si="5"/>
        <v>0</v>
      </c>
      <c r="G62" s="60">
        <v>3121200</v>
      </c>
      <c r="H62" s="60">
        <f t="shared" si="1"/>
        <v>0</v>
      </c>
      <c r="I62" s="60">
        <v>3060000</v>
      </c>
      <c r="J62" s="81">
        <f t="shared" si="2"/>
        <v>0</v>
      </c>
      <c r="K62" s="97">
        <f t="shared" si="3"/>
        <v>3060400</v>
      </c>
      <c r="L62" s="97">
        <f t="shared" si="4"/>
        <v>0</v>
      </c>
    </row>
    <row r="63" spans="1:12" ht="15.75" thickBot="1" x14ac:dyDescent="0.25">
      <c r="A63" s="12">
        <v>11</v>
      </c>
      <c r="B63" s="19" t="s">
        <v>48</v>
      </c>
      <c r="C63" s="14"/>
      <c r="D63" s="28"/>
      <c r="E63" s="87"/>
      <c r="F63" s="28"/>
      <c r="G63" s="28"/>
      <c r="H63" s="28"/>
      <c r="I63" s="28"/>
      <c r="J63" s="28"/>
      <c r="K63" s="87"/>
      <c r="L63" s="87"/>
    </row>
    <row r="64" spans="1:12" ht="30.75" thickBot="1" x14ac:dyDescent="0.25">
      <c r="A64" s="16" t="s">
        <v>151</v>
      </c>
      <c r="B64" s="20" t="s">
        <v>49</v>
      </c>
      <c r="C64" s="20" t="s">
        <v>14</v>
      </c>
      <c r="D64" s="111">
        <v>0</v>
      </c>
      <c r="E64" s="88">
        <v>6666667</v>
      </c>
      <c r="F64" s="55">
        <f t="shared" si="5"/>
        <v>0</v>
      </c>
      <c r="G64" s="60">
        <v>6936000</v>
      </c>
      <c r="H64" s="60">
        <f t="shared" si="1"/>
        <v>0</v>
      </c>
      <c r="I64" s="60">
        <v>6800000</v>
      </c>
      <c r="J64" s="81">
        <f t="shared" si="2"/>
        <v>0</v>
      </c>
      <c r="K64" s="97">
        <f t="shared" si="3"/>
        <v>6800889</v>
      </c>
      <c r="L64" s="97">
        <f t="shared" si="4"/>
        <v>0</v>
      </c>
    </row>
    <row r="65" spans="1:12" ht="15.75" thickBot="1" x14ac:dyDescent="0.25">
      <c r="A65" s="12">
        <v>12</v>
      </c>
      <c r="B65" s="19" t="s">
        <v>50</v>
      </c>
      <c r="C65" s="6"/>
      <c r="D65" s="30"/>
      <c r="E65" s="87"/>
      <c r="F65" s="28"/>
      <c r="G65" s="28"/>
      <c r="H65" s="28"/>
      <c r="I65" s="28"/>
      <c r="J65" s="28"/>
      <c r="K65" s="87"/>
      <c r="L65" s="87"/>
    </row>
    <row r="66" spans="1:12" ht="45.75" thickBot="1" x14ac:dyDescent="0.25">
      <c r="A66" s="16" t="s">
        <v>152</v>
      </c>
      <c r="B66" s="23" t="s">
        <v>51</v>
      </c>
      <c r="C66" s="20" t="s">
        <v>14</v>
      </c>
      <c r="D66" s="31">
        <v>6</v>
      </c>
      <c r="E66" s="88">
        <v>200000</v>
      </c>
      <c r="F66" s="55">
        <f t="shared" si="5"/>
        <v>1200000</v>
      </c>
      <c r="G66" s="60">
        <v>208080</v>
      </c>
      <c r="H66" s="60">
        <f t="shared" si="1"/>
        <v>1248480</v>
      </c>
      <c r="I66" s="66">
        <v>204000</v>
      </c>
      <c r="J66" s="81">
        <f t="shared" si="2"/>
        <v>1224000</v>
      </c>
      <c r="K66" s="97">
        <f t="shared" si="3"/>
        <v>204027</v>
      </c>
      <c r="L66" s="97">
        <f t="shared" si="4"/>
        <v>1224162</v>
      </c>
    </row>
    <row r="67" spans="1:12" ht="45.75" thickBot="1" x14ac:dyDescent="0.25">
      <c r="A67" s="16" t="s">
        <v>153</v>
      </c>
      <c r="B67" s="23" t="s">
        <v>52</v>
      </c>
      <c r="C67" s="20" t="s">
        <v>14</v>
      </c>
      <c r="D67" s="31">
        <v>6</v>
      </c>
      <c r="E67" s="88">
        <v>200000</v>
      </c>
      <c r="F67" s="55">
        <f t="shared" si="5"/>
        <v>1200000</v>
      </c>
      <c r="G67" s="60">
        <v>208080</v>
      </c>
      <c r="H67" s="60">
        <f t="shared" si="1"/>
        <v>1248480</v>
      </c>
      <c r="I67" s="60">
        <v>204000</v>
      </c>
      <c r="J67" s="81">
        <f t="shared" si="2"/>
        <v>1224000</v>
      </c>
      <c r="K67" s="97">
        <f t="shared" si="3"/>
        <v>204027</v>
      </c>
      <c r="L67" s="97">
        <f t="shared" si="4"/>
        <v>1224162</v>
      </c>
    </row>
    <row r="68" spans="1:12" ht="30.75" thickBot="1" x14ac:dyDescent="0.25">
      <c r="A68" s="16" t="s">
        <v>154</v>
      </c>
      <c r="B68" s="23" t="s">
        <v>53</v>
      </c>
      <c r="C68" s="20" t="s">
        <v>14</v>
      </c>
      <c r="D68" s="113">
        <v>100</v>
      </c>
      <c r="E68" s="92">
        <v>41667</v>
      </c>
      <c r="F68" s="55">
        <f t="shared" si="5"/>
        <v>4166700</v>
      </c>
      <c r="G68" s="60">
        <v>43350</v>
      </c>
      <c r="H68" s="60">
        <f t="shared" si="1"/>
        <v>4335000</v>
      </c>
      <c r="I68" s="60">
        <v>42500</v>
      </c>
      <c r="J68" s="81">
        <f t="shared" si="2"/>
        <v>4250000</v>
      </c>
      <c r="K68" s="97">
        <f t="shared" si="3"/>
        <v>42506</v>
      </c>
      <c r="L68" s="97">
        <f t="shared" si="4"/>
        <v>4250600</v>
      </c>
    </row>
    <row r="69" spans="1:12" ht="45.75" thickBot="1" x14ac:dyDescent="0.25">
      <c r="A69" s="16" t="s">
        <v>155</v>
      </c>
      <c r="B69" s="23" t="s">
        <v>54</v>
      </c>
      <c r="C69" s="20" t="s">
        <v>14</v>
      </c>
      <c r="D69" s="31">
        <v>6</v>
      </c>
      <c r="E69" s="86">
        <v>583333</v>
      </c>
      <c r="F69" s="55">
        <f t="shared" si="5"/>
        <v>3499998</v>
      </c>
      <c r="G69" s="60">
        <v>606900</v>
      </c>
      <c r="H69" s="60">
        <f t="shared" si="1"/>
        <v>3641400</v>
      </c>
      <c r="I69" s="60">
        <v>595000</v>
      </c>
      <c r="J69" s="81">
        <f t="shared" si="2"/>
        <v>3570000</v>
      </c>
      <c r="K69" s="97">
        <f t="shared" si="3"/>
        <v>595078</v>
      </c>
      <c r="L69" s="97">
        <f t="shared" si="4"/>
        <v>3570468</v>
      </c>
    </row>
    <row r="70" spans="1:12" ht="45.75" thickBot="1" x14ac:dyDescent="0.25">
      <c r="A70" s="16" t="s">
        <v>156</v>
      </c>
      <c r="B70" s="23" t="s">
        <v>55</v>
      </c>
      <c r="C70" s="20" t="s">
        <v>14</v>
      </c>
      <c r="D70" s="31">
        <v>6</v>
      </c>
      <c r="E70" s="88">
        <v>583333</v>
      </c>
      <c r="F70" s="55">
        <f t="shared" si="5"/>
        <v>3499998</v>
      </c>
      <c r="G70" s="60">
        <v>606900</v>
      </c>
      <c r="H70" s="60">
        <f t="shared" si="1"/>
        <v>3641400</v>
      </c>
      <c r="I70" s="60">
        <v>595000</v>
      </c>
      <c r="J70" s="81">
        <f t="shared" si="2"/>
        <v>3570000</v>
      </c>
      <c r="K70" s="97">
        <f t="shared" si="3"/>
        <v>595078</v>
      </c>
      <c r="L70" s="97">
        <f t="shared" si="4"/>
        <v>3570468</v>
      </c>
    </row>
    <row r="71" spans="1:12" ht="15.75" thickBot="1" x14ac:dyDescent="0.25">
      <c r="A71" s="12">
        <v>13</v>
      </c>
      <c r="B71" s="19" t="s">
        <v>56</v>
      </c>
      <c r="C71" s="14"/>
      <c r="D71" s="32"/>
      <c r="E71" s="87"/>
      <c r="F71" s="28"/>
      <c r="G71" s="28"/>
      <c r="H71" s="28"/>
      <c r="I71" s="28"/>
      <c r="J71" s="28"/>
      <c r="K71" s="87"/>
      <c r="L71" s="87"/>
    </row>
    <row r="72" spans="1:12" ht="30.75" thickBot="1" x14ac:dyDescent="0.25">
      <c r="A72" s="16" t="s">
        <v>157</v>
      </c>
      <c r="B72" s="20" t="s">
        <v>57</v>
      </c>
      <c r="C72" s="20" t="s">
        <v>18</v>
      </c>
      <c r="D72" s="31">
        <v>1</v>
      </c>
      <c r="E72" s="88">
        <v>1083333</v>
      </c>
      <c r="F72" s="55">
        <f t="shared" si="5"/>
        <v>1083333</v>
      </c>
      <c r="G72" s="60">
        <v>1127100</v>
      </c>
      <c r="H72" s="60">
        <f t="shared" si="1"/>
        <v>1127100</v>
      </c>
      <c r="I72" s="60">
        <v>1105000</v>
      </c>
      <c r="J72" s="81">
        <f t="shared" si="2"/>
        <v>1105000</v>
      </c>
      <c r="K72" s="97">
        <f t="shared" si="3"/>
        <v>1105144</v>
      </c>
      <c r="L72" s="97">
        <f t="shared" si="4"/>
        <v>1105144</v>
      </c>
    </row>
    <row r="73" spans="1:12" ht="15.75" thickBot="1" x14ac:dyDescent="0.25">
      <c r="A73" s="12">
        <v>14</v>
      </c>
      <c r="B73" s="19" t="s">
        <v>58</v>
      </c>
      <c r="C73" s="14"/>
      <c r="D73" s="32"/>
      <c r="E73" s="87"/>
      <c r="F73" s="28"/>
      <c r="G73" s="28"/>
      <c r="H73" s="28"/>
      <c r="I73" s="28"/>
      <c r="J73" s="28"/>
      <c r="K73" s="87"/>
      <c r="L73" s="87"/>
    </row>
    <row r="74" spans="1:12" ht="15.75" thickBot="1" x14ac:dyDescent="0.25">
      <c r="A74" s="16" t="s">
        <v>158</v>
      </c>
      <c r="B74" s="114" t="s">
        <v>59</v>
      </c>
      <c r="C74" s="20" t="s">
        <v>14</v>
      </c>
      <c r="D74" s="112">
        <v>2</v>
      </c>
      <c r="E74" s="88">
        <v>583333</v>
      </c>
      <c r="F74" s="55">
        <f t="shared" si="5"/>
        <v>1166666</v>
      </c>
      <c r="G74" s="60">
        <v>606900</v>
      </c>
      <c r="H74" s="60">
        <f t="shared" si="1"/>
        <v>1213800</v>
      </c>
      <c r="I74" s="60">
        <v>595000</v>
      </c>
      <c r="J74" s="81">
        <f t="shared" si="2"/>
        <v>1190000</v>
      </c>
      <c r="K74" s="97">
        <f t="shared" si="3"/>
        <v>595078</v>
      </c>
      <c r="L74" s="97">
        <f t="shared" si="4"/>
        <v>1190156</v>
      </c>
    </row>
    <row r="75" spans="1:12" ht="30.75" thickBot="1" x14ac:dyDescent="0.25">
      <c r="A75" s="16" t="s">
        <v>159</v>
      </c>
      <c r="B75" s="20" t="s">
        <v>60</v>
      </c>
      <c r="C75" s="20" t="s">
        <v>18</v>
      </c>
      <c r="D75" s="31">
        <v>2</v>
      </c>
      <c r="E75" s="94">
        <v>1083333</v>
      </c>
      <c r="F75" s="55">
        <f t="shared" si="5"/>
        <v>2166666</v>
      </c>
      <c r="G75" s="60">
        <v>1127100</v>
      </c>
      <c r="H75" s="60">
        <f t="shared" si="1"/>
        <v>2254200</v>
      </c>
      <c r="I75" s="60">
        <v>1105000</v>
      </c>
      <c r="J75" s="81">
        <f t="shared" si="2"/>
        <v>2210000</v>
      </c>
      <c r="K75" s="97">
        <f t="shared" si="3"/>
        <v>1105144</v>
      </c>
      <c r="L75" s="97">
        <f t="shared" si="4"/>
        <v>2210288</v>
      </c>
    </row>
    <row r="76" spans="1:12" ht="15.75" thickBot="1" x14ac:dyDescent="0.25">
      <c r="A76" s="16" t="s">
        <v>160</v>
      </c>
      <c r="B76" s="114" t="s">
        <v>61</v>
      </c>
      <c r="C76" s="20" t="s">
        <v>62</v>
      </c>
      <c r="D76" s="112">
        <v>3</v>
      </c>
      <c r="E76" s="88">
        <v>200000</v>
      </c>
      <c r="F76" s="55">
        <f t="shared" si="5"/>
        <v>600000</v>
      </c>
      <c r="G76" s="60">
        <v>208080</v>
      </c>
      <c r="H76" s="60">
        <f t="shared" si="1"/>
        <v>624240</v>
      </c>
      <c r="I76" s="60">
        <v>204000</v>
      </c>
      <c r="J76" s="81">
        <f t="shared" si="2"/>
        <v>612000</v>
      </c>
      <c r="K76" s="97">
        <f t="shared" si="3"/>
        <v>204027</v>
      </c>
      <c r="L76" s="97">
        <f t="shared" si="4"/>
        <v>612081</v>
      </c>
    </row>
    <row r="77" spans="1:12" ht="15.75" thickBot="1" x14ac:dyDescent="0.25">
      <c r="A77" s="12">
        <v>15</v>
      </c>
      <c r="B77" s="19" t="s">
        <v>63</v>
      </c>
      <c r="C77" s="14"/>
      <c r="D77" s="32"/>
      <c r="E77" s="87"/>
      <c r="F77" s="28"/>
      <c r="G77" s="28"/>
      <c r="H77" s="28"/>
      <c r="I77" s="28"/>
      <c r="J77" s="28"/>
      <c r="K77" s="87"/>
      <c r="L77" s="87"/>
    </row>
    <row r="78" spans="1:12" ht="30.75" thickBot="1" x14ac:dyDescent="0.25">
      <c r="A78" s="16" t="s">
        <v>161</v>
      </c>
      <c r="B78" s="115" t="s">
        <v>162</v>
      </c>
      <c r="C78" s="20" t="s">
        <v>64</v>
      </c>
      <c r="D78" s="31">
        <v>2</v>
      </c>
      <c r="E78" s="88">
        <v>583333</v>
      </c>
      <c r="F78" s="55">
        <f t="shared" si="5"/>
        <v>1166666</v>
      </c>
      <c r="G78" s="60">
        <v>606900</v>
      </c>
      <c r="H78" s="60">
        <f t="shared" si="1"/>
        <v>1213800</v>
      </c>
      <c r="I78" s="60">
        <v>595000</v>
      </c>
      <c r="J78" s="81">
        <f t="shared" si="2"/>
        <v>1190000</v>
      </c>
      <c r="K78" s="97">
        <f t="shared" si="3"/>
        <v>595078</v>
      </c>
      <c r="L78" s="97">
        <f t="shared" si="4"/>
        <v>1190156</v>
      </c>
    </row>
    <row r="79" spans="1:12" ht="15.75" thickBot="1" x14ac:dyDescent="0.25">
      <c r="A79" s="12">
        <v>16</v>
      </c>
      <c r="B79" s="19" t="s">
        <v>65</v>
      </c>
      <c r="C79" s="14"/>
      <c r="D79" s="32"/>
      <c r="E79" s="87"/>
      <c r="F79" s="28"/>
      <c r="G79" s="28"/>
      <c r="H79" s="28"/>
      <c r="I79" s="28"/>
      <c r="J79" s="28"/>
      <c r="K79" s="87"/>
      <c r="L79" s="87"/>
    </row>
    <row r="80" spans="1:12" ht="30.75" thickBot="1" x14ac:dyDescent="0.25">
      <c r="A80" s="16" t="s">
        <v>163</v>
      </c>
      <c r="B80" s="115" t="s">
        <v>66</v>
      </c>
      <c r="C80" s="20" t="s">
        <v>67</v>
      </c>
      <c r="D80" s="31">
        <v>1</v>
      </c>
      <c r="E80" s="88">
        <v>250000</v>
      </c>
      <c r="F80" s="55">
        <f t="shared" si="5"/>
        <v>250000</v>
      </c>
      <c r="G80" s="60">
        <v>260100</v>
      </c>
      <c r="H80" s="60">
        <f t="shared" si="1"/>
        <v>260100</v>
      </c>
      <c r="I80" s="60">
        <v>255000</v>
      </c>
      <c r="J80" s="81">
        <f t="shared" si="2"/>
        <v>255000</v>
      </c>
      <c r="K80" s="97">
        <f t="shared" si="3"/>
        <v>255033</v>
      </c>
      <c r="L80" s="97">
        <f t="shared" si="4"/>
        <v>255033</v>
      </c>
    </row>
    <row r="81" spans="1:12" ht="15.75" thickBot="1" x14ac:dyDescent="0.25">
      <c r="A81" s="12">
        <v>17</v>
      </c>
      <c r="B81" s="19" t="s">
        <v>68</v>
      </c>
      <c r="C81" s="14"/>
      <c r="D81" s="32"/>
      <c r="E81" s="87"/>
      <c r="F81" s="28"/>
      <c r="G81" s="28"/>
      <c r="H81" s="28"/>
      <c r="I81" s="28"/>
      <c r="J81" s="28"/>
      <c r="K81" s="87"/>
      <c r="L81" s="87"/>
    </row>
    <row r="82" spans="1:12" ht="12.75" customHeight="1" x14ac:dyDescent="0.2">
      <c r="A82" s="43" t="s">
        <v>164</v>
      </c>
      <c r="B82" s="116" t="s">
        <v>75</v>
      </c>
      <c r="C82" s="48" t="s">
        <v>18</v>
      </c>
      <c r="D82" s="62">
        <v>1</v>
      </c>
      <c r="E82" s="93">
        <v>166667</v>
      </c>
      <c r="F82" s="55">
        <f t="shared" si="5"/>
        <v>166667</v>
      </c>
      <c r="G82" s="60">
        <v>173400</v>
      </c>
      <c r="H82" s="60">
        <f t="shared" ref="H82:H104" si="6">G82*D82</f>
        <v>173400</v>
      </c>
      <c r="I82" s="60">
        <v>170000</v>
      </c>
      <c r="J82" s="81">
        <f t="shared" ref="J82:J104" si="7">I82*D82</f>
        <v>170000</v>
      </c>
      <c r="K82" s="97">
        <f t="shared" ref="K82:K104" si="8">ROUND(AVERAGE(E82,G82,I82),0)</f>
        <v>170022</v>
      </c>
      <c r="L82" s="97">
        <f t="shared" ref="L82:L104" si="9">ROUND(AVERAGE(K82*D82),0)</f>
        <v>170022</v>
      </c>
    </row>
    <row r="83" spans="1:12" ht="15.75" thickBot="1" x14ac:dyDescent="0.25">
      <c r="A83" s="16" t="s">
        <v>165</v>
      </c>
      <c r="B83" s="114" t="s">
        <v>69</v>
      </c>
      <c r="C83" s="20" t="s">
        <v>70</v>
      </c>
      <c r="D83" s="31">
        <v>2</v>
      </c>
      <c r="E83" s="88">
        <v>166667</v>
      </c>
      <c r="F83" s="55">
        <f t="shared" si="5"/>
        <v>333334</v>
      </c>
      <c r="G83" s="65">
        <v>173400</v>
      </c>
      <c r="H83" s="60">
        <f t="shared" si="6"/>
        <v>346800</v>
      </c>
      <c r="I83" s="60">
        <v>170000</v>
      </c>
      <c r="J83" s="81">
        <f t="shared" si="7"/>
        <v>340000</v>
      </c>
      <c r="K83" s="97">
        <f t="shared" si="8"/>
        <v>170022</v>
      </c>
      <c r="L83" s="97">
        <f t="shared" si="9"/>
        <v>340044</v>
      </c>
    </row>
    <row r="84" spans="1:12" ht="15.75" thickBot="1" x14ac:dyDescent="0.25">
      <c r="A84" s="16" t="s">
        <v>166</v>
      </c>
      <c r="B84" s="114" t="s">
        <v>71</v>
      </c>
      <c r="C84" s="20" t="s">
        <v>64</v>
      </c>
      <c r="D84" s="31">
        <v>2</v>
      </c>
      <c r="E84" s="88">
        <v>583333</v>
      </c>
      <c r="F84" s="55">
        <f t="shared" si="5"/>
        <v>1166666</v>
      </c>
      <c r="G84" s="60">
        <v>606900</v>
      </c>
      <c r="H84" s="60">
        <f t="shared" si="6"/>
        <v>1213800</v>
      </c>
      <c r="I84" s="60">
        <v>595000</v>
      </c>
      <c r="J84" s="81">
        <f t="shared" si="7"/>
        <v>1190000</v>
      </c>
      <c r="K84" s="97">
        <f t="shared" si="8"/>
        <v>595078</v>
      </c>
      <c r="L84" s="97">
        <f t="shared" si="9"/>
        <v>1190156</v>
      </c>
    </row>
    <row r="85" spans="1:12" ht="15.75" thickBot="1" x14ac:dyDescent="0.25">
      <c r="A85" s="12">
        <v>18</v>
      </c>
      <c r="B85" s="19" t="s">
        <v>72</v>
      </c>
      <c r="C85" s="14"/>
      <c r="D85" s="32"/>
      <c r="E85" s="87"/>
      <c r="F85" s="28"/>
      <c r="G85" s="28"/>
      <c r="H85" s="28"/>
      <c r="I85" s="28"/>
      <c r="J85" s="28"/>
      <c r="K85" s="87"/>
      <c r="L85" s="87"/>
    </row>
    <row r="86" spans="1:12" ht="15.75" thickBot="1" x14ac:dyDescent="0.25">
      <c r="A86" s="16" t="s">
        <v>167</v>
      </c>
      <c r="B86" s="114" t="s">
        <v>73</v>
      </c>
      <c r="C86" s="20" t="s">
        <v>62</v>
      </c>
      <c r="D86" s="31">
        <v>2</v>
      </c>
      <c r="E86" s="88">
        <v>200000</v>
      </c>
      <c r="F86" s="55">
        <f t="shared" si="5"/>
        <v>400000</v>
      </c>
      <c r="G86" s="60">
        <v>208080</v>
      </c>
      <c r="H86" s="60">
        <f t="shared" si="6"/>
        <v>416160</v>
      </c>
      <c r="I86" s="60">
        <v>204000</v>
      </c>
      <c r="J86" s="81">
        <f t="shared" si="7"/>
        <v>408000</v>
      </c>
      <c r="K86" s="97">
        <f t="shared" si="8"/>
        <v>204027</v>
      </c>
      <c r="L86" s="97">
        <f t="shared" si="9"/>
        <v>408054</v>
      </c>
    </row>
    <row r="87" spans="1:12" ht="15.75" thickBot="1" x14ac:dyDescent="0.25">
      <c r="A87" s="16" t="s">
        <v>168</v>
      </c>
      <c r="B87" s="114" t="s">
        <v>74</v>
      </c>
      <c r="C87" s="20" t="s">
        <v>14</v>
      </c>
      <c r="D87" s="31">
        <v>1</v>
      </c>
      <c r="E87" s="88">
        <v>133333</v>
      </c>
      <c r="F87" s="55">
        <f t="shared" si="5"/>
        <v>133333</v>
      </c>
      <c r="G87" s="60">
        <v>138720</v>
      </c>
      <c r="H87" s="60">
        <f t="shared" si="6"/>
        <v>138720</v>
      </c>
      <c r="I87" s="60">
        <v>136000</v>
      </c>
      <c r="J87" s="81">
        <f t="shared" si="7"/>
        <v>136000</v>
      </c>
      <c r="K87" s="97">
        <f t="shared" si="8"/>
        <v>136018</v>
      </c>
      <c r="L87" s="97">
        <f t="shared" si="9"/>
        <v>136018</v>
      </c>
    </row>
    <row r="88" spans="1:12" ht="15.75" thickBot="1" x14ac:dyDescent="0.25">
      <c r="A88" s="16" t="s">
        <v>169</v>
      </c>
      <c r="B88" s="114" t="s">
        <v>75</v>
      </c>
      <c r="C88" s="20" t="s">
        <v>18</v>
      </c>
      <c r="D88" s="31">
        <v>1</v>
      </c>
      <c r="E88" s="88">
        <v>300000</v>
      </c>
      <c r="F88" s="55">
        <f t="shared" si="5"/>
        <v>300000</v>
      </c>
      <c r="G88" s="60">
        <v>312120</v>
      </c>
      <c r="H88" s="60">
        <f t="shared" si="6"/>
        <v>312120</v>
      </c>
      <c r="I88" s="60">
        <v>306000</v>
      </c>
      <c r="J88" s="81">
        <f t="shared" si="7"/>
        <v>306000</v>
      </c>
      <c r="K88" s="97">
        <f t="shared" si="8"/>
        <v>306040</v>
      </c>
      <c r="L88" s="97">
        <f t="shared" si="9"/>
        <v>306040</v>
      </c>
    </row>
    <row r="89" spans="1:12" ht="15.75" thickBot="1" x14ac:dyDescent="0.25">
      <c r="A89" s="12">
        <v>19</v>
      </c>
      <c r="B89" s="19" t="s">
        <v>76</v>
      </c>
      <c r="C89" s="14"/>
      <c r="D89" s="32"/>
      <c r="E89" s="87"/>
      <c r="F89" s="28"/>
      <c r="G89" s="28"/>
      <c r="H89" s="28"/>
      <c r="I89" s="28"/>
      <c r="J89" s="28"/>
      <c r="K89" s="87"/>
      <c r="L89" s="87"/>
    </row>
    <row r="90" spans="1:12" ht="15.75" thickBot="1" x14ac:dyDescent="0.25">
      <c r="A90" s="16" t="s">
        <v>170</v>
      </c>
      <c r="B90" s="114" t="s">
        <v>77</v>
      </c>
      <c r="C90" s="20" t="s">
        <v>78</v>
      </c>
      <c r="D90" s="31">
        <v>2</v>
      </c>
      <c r="E90" s="88">
        <v>300000</v>
      </c>
      <c r="F90" s="55">
        <f t="shared" si="5"/>
        <v>600000</v>
      </c>
      <c r="G90" s="60">
        <v>312120</v>
      </c>
      <c r="H90" s="60">
        <f t="shared" si="6"/>
        <v>624240</v>
      </c>
      <c r="I90" s="60">
        <v>306000</v>
      </c>
      <c r="J90" s="81">
        <f t="shared" si="7"/>
        <v>612000</v>
      </c>
      <c r="K90" s="97">
        <f t="shared" si="8"/>
        <v>306040</v>
      </c>
      <c r="L90" s="97">
        <f t="shared" si="9"/>
        <v>612080</v>
      </c>
    </row>
    <row r="91" spans="1:12" ht="15.75" thickBot="1" x14ac:dyDescent="0.25">
      <c r="A91" s="12">
        <v>20</v>
      </c>
      <c r="B91" s="19" t="s">
        <v>171</v>
      </c>
      <c r="C91" s="24"/>
      <c r="D91" s="33"/>
      <c r="E91" s="87"/>
      <c r="F91" s="28"/>
      <c r="G91" s="28"/>
      <c r="H91" s="28"/>
      <c r="I91" s="28"/>
      <c r="J91" s="28"/>
      <c r="K91" s="87"/>
      <c r="L91" s="87"/>
    </row>
    <row r="92" spans="1:12" ht="15.75" thickBot="1" x14ac:dyDescent="0.25">
      <c r="A92" s="16" t="s">
        <v>172</v>
      </c>
      <c r="B92" s="114" t="s">
        <v>79</v>
      </c>
      <c r="C92" s="20" t="s">
        <v>14</v>
      </c>
      <c r="D92" s="112">
        <v>0</v>
      </c>
      <c r="E92" s="88">
        <v>7500000</v>
      </c>
      <c r="F92" s="55">
        <f t="shared" si="5"/>
        <v>0</v>
      </c>
      <c r="G92" s="60">
        <v>7803000</v>
      </c>
      <c r="H92" s="60">
        <f t="shared" si="6"/>
        <v>0</v>
      </c>
      <c r="I92" s="60">
        <v>7650000</v>
      </c>
      <c r="J92" s="81">
        <f t="shared" si="7"/>
        <v>0</v>
      </c>
      <c r="K92" s="97">
        <f t="shared" si="8"/>
        <v>7651000</v>
      </c>
      <c r="L92" s="97">
        <f t="shared" si="9"/>
        <v>0</v>
      </c>
    </row>
    <row r="93" spans="1:12" ht="15.75" thickBot="1" x14ac:dyDescent="0.25">
      <c r="A93" s="12">
        <v>21</v>
      </c>
      <c r="B93" s="19" t="s">
        <v>80</v>
      </c>
      <c r="C93" s="24"/>
      <c r="D93" s="33"/>
      <c r="E93" s="87"/>
      <c r="F93" s="28"/>
      <c r="G93" s="28"/>
      <c r="H93" s="28"/>
      <c r="I93" s="28"/>
      <c r="J93" s="28"/>
      <c r="K93" s="87"/>
      <c r="L93" s="87"/>
    </row>
    <row r="94" spans="1:12" ht="15.75" thickBot="1" x14ac:dyDescent="0.25">
      <c r="A94" s="16" t="s">
        <v>81</v>
      </c>
      <c r="B94" s="114" t="s">
        <v>82</v>
      </c>
      <c r="C94" s="20" t="s">
        <v>14</v>
      </c>
      <c r="D94" s="31">
        <v>0</v>
      </c>
      <c r="E94" s="88">
        <v>300000</v>
      </c>
      <c r="F94" s="55">
        <f t="shared" si="5"/>
        <v>0</v>
      </c>
      <c r="G94" s="60">
        <v>312120</v>
      </c>
      <c r="H94" s="60">
        <f t="shared" si="6"/>
        <v>0</v>
      </c>
      <c r="I94" s="60">
        <v>306000</v>
      </c>
      <c r="J94" s="81">
        <f t="shared" si="7"/>
        <v>0</v>
      </c>
      <c r="K94" s="97">
        <f t="shared" si="8"/>
        <v>306040</v>
      </c>
      <c r="L94" s="97">
        <f t="shared" si="9"/>
        <v>0</v>
      </c>
    </row>
    <row r="95" spans="1:12" ht="15.75" thickBot="1" x14ac:dyDescent="0.25">
      <c r="A95" s="16" t="s">
        <v>83</v>
      </c>
      <c r="B95" s="114" t="s">
        <v>84</v>
      </c>
      <c r="C95" s="20" t="s">
        <v>85</v>
      </c>
      <c r="D95" s="31">
        <v>0</v>
      </c>
      <c r="E95" s="88">
        <v>583333</v>
      </c>
      <c r="F95" s="55">
        <f t="shared" si="5"/>
        <v>0</v>
      </c>
      <c r="G95" s="60">
        <v>606900</v>
      </c>
      <c r="H95" s="60">
        <f t="shared" si="6"/>
        <v>0</v>
      </c>
      <c r="I95" s="60">
        <v>595000</v>
      </c>
      <c r="J95" s="81">
        <f t="shared" si="7"/>
        <v>0</v>
      </c>
      <c r="K95" s="97">
        <f t="shared" si="8"/>
        <v>595078</v>
      </c>
      <c r="L95" s="97">
        <f t="shared" si="9"/>
        <v>0</v>
      </c>
    </row>
    <row r="96" spans="1:12" ht="15.75" thickBot="1" x14ac:dyDescent="0.25">
      <c r="A96" s="16" t="s">
        <v>87</v>
      </c>
      <c r="B96" s="114" t="s">
        <v>86</v>
      </c>
      <c r="C96" s="20" t="s">
        <v>14</v>
      </c>
      <c r="D96" s="31">
        <v>0</v>
      </c>
      <c r="E96" s="88">
        <v>583333</v>
      </c>
      <c r="F96" s="55">
        <f t="shared" ref="F96:F104" si="10">E96*D96</f>
        <v>0</v>
      </c>
      <c r="G96" s="60">
        <v>606900</v>
      </c>
      <c r="H96" s="60">
        <f t="shared" si="6"/>
        <v>0</v>
      </c>
      <c r="I96" s="60">
        <v>595000</v>
      </c>
      <c r="J96" s="81">
        <f t="shared" si="7"/>
        <v>0</v>
      </c>
      <c r="K96" s="97">
        <f t="shared" si="8"/>
        <v>595078</v>
      </c>
      <c r="L96" s="97">
        <f t="shared" si="9"/>
        <v>0</v>
      </c>
    </row>
    <row r="97" spans="1:12" ht="15.75" thickBot="1" x14ac:dyDescent="0.25">
      <c r="A97" s="16" t="s">
        <v>89</v>
      </c>
      <c r="B97" s="114" t="s">
        <v>88</v>
      </c>
      <c r="C97" s="20" t="s">
        <v>14</v>
      </c>
      <c r="D97" s="31">
        <v>0</v>
      </c>
      <c r="E97" s="88">
        <v>416667</v>
      </c>
      <c r="F97" s="55">
        <f t="shared" si="10"/>
        <v>0</v>
      </c>
      <c r="G97" s="60">
        <v>433500</v>
      </c>
      <c r="H97" s="60">
        <f t="shared" si="6"/>
        <v>0</v>
      </c>
      <c r="I97" s="60">
        <v>425000</v>
      </c>
      <c r="J97" s="81">
        <f t="shared" si="7"/>
        <v>0</v>
      </c>
      <c r="K97" s="97">
        <f t="shared" si="8"/>
        <v>425056</v>
      </c>
      <c r="L97" s="97">
        <f t="shared" si="9"/>
        <v>0</v>
      </c>
    </row>
    <row r="98" spans="1:12" ht="15.75" thickBot="1" x14ac:dyDescent="0.25">
      <c r="A98" s="25" t="s">
        <v>91</v>
      </c>
      <c r="B98" s="114" t="s">
        <v>90</v>
      </c>
      <c r="C98" s="20" t="s">
        <v>85</v>
      </c>
      <c r="D98" s="31">
        <v>0</v>
      </c>
      <c r="E98" s="88">
        <v>333333</v>
      </c>
      <c r="F98" s="55">
        <f t="shared" si="10"/>
        <v>0</v>
      </c>
      <c r="G98" s="60">
        <v>346800</v>
      </c>
      <c r="H98" s="60">
        <f t="shared" si="6"/>
        <v>0</v>
      </c>
      <c r="I98" s="60">
        <v>340000</v>
      </c>
      <c r="J98" s="81">
        <f t="shared" si="7"/>
        <v>0</v>
      </c>
      <c r="K98" s="97">
        <f t="shared" si="8"/>
        <v>340044</v>
      </c>
      <c r="L98" s="97">
        <f t="shared" si="9"/>
        <v>0</v>
      </c>
    </row>
    <row r="99" spans="1:12" ht="15.75" thickBot="1" x14ac:dyDescent="0.25">
      <c r="A99" s="25" t="s">
        <v>94</v>
      </c>
      <c r="B99" s="114" t="s">
        <v>92</v>
      </c>
      <c r="C99" s="20" t="s">
        <v>93</v>
      </c>
      <c r="D99" s="31">
        <v>0</v>
      </c>
      <c r="E99" s="88">
        <v>1083333</v>
      </c>
      <c r="F99" s="55">
        <f t="shared" si="10"/>
        <v>0</v>
      </c>
      <c r="G99" s="60">
        <v>1127100</v>
      </c>
      <c r="H99" s="60">
        <f t="shared" si="6"/>
        <v>0</v>
      </c>
      <c r="I99" s="60">
        <v>1105000</v>
      </c>
      <c r="J99" s="81">
        <f t="shared" si="7"/>
        <v>0</v>
      </c>
      <c r="K99" s="97">
        <f t="shared" si="8"/>
        <v>1105144</v>
      </c>
      <c r="L99" s="97">
        <f t="shared" si="9"/>
        <v>0</v>
      </c>
    </row>
    <row r="100" spans="1:12" ht="15.75" thickBot="1" x14ac:dyDescent="0.25">
      <c r="A100" s="25" t="s">
        <v>96</v>
      </c>
      <c r="B100" s="114" t="s">
        <v>95</v>
      </c>
      <c r="C100" s="20" t="s">
        <v>14</v>
      </c>
      <c r="D100" s="31">
        <v>0</v>
      </c>
      <c r="E100" s="88">
        <v>2000000</v>
      </c>
      <c r="F100" s="55">
        <f t="shared" si="10"/>
        <v>0</v>
      </c>
      <c r="G100" s="60">
        <v>2080800</v>
      </c>
      <c r="H100" s="60">
        <f t="shared" si="6"/>
        <v>0</v>
      </c>
      <c r="I100" s="60">
        <v>2040000</v>
      </c>
      <c r="J100" s="81">
        <f t="shared" si="7"/>
        <v>0</v>
      </c>
      <c r="K100" s="97">
        <f t="shared" si="8"/>
        <v>2040267</v>
      </c>
      <c r="L100" s="97">
        <f t="shared" si="9"/>
        <v>0</v>
      </c>
    </row>
    <row r="101" spans="1:12" ht="15.75" thickBot="1" x14ac:dyDescent="0.25">
      <c r="A101" s="25" t="s">
        <v>98</v>
      </c>
      <c r="B101" s="114" t="s">
        <v>97</v>
      </c>
      <c r="C101" s="20" t="s">
        <v>93</v>
      </c>
      <c r="D101" s="31">
        <v>0</v>
      </c>
      <c r="E101" s="88">
        <v>583333</v>
      </c>
      <c r="F101" s="55">
        <f t="shared" si="10"/>
        <v>0</v>
      </c>
      <c r="G101" s="60">
        <v>606900</v>
      </c>
      <c r="H101" s="60">
        <f t="shared" si="6"/>
        <v>0</v>
      </c>
      <c r="I101" s="60">
        <v>595000</v>
      </c>
      <c r="J101" s="81">
        <f t="shared" si="7"/>
        <v>0</v>
      </c>
      <c r="K101" s="97">
        <f t="shared" si="8"/>
        <v>595078</v>
      </c>
      <c r="L101" s="97">
        <f t="shared" si="9"/>
        <v>0</v>
      </c>
    </row>
    <row r="102" spans="1:12" ht="15.75" thickBot="1" x14ac:dyDescent="0.25">
      <c r="A102" s="25" t="s">
        <v>100</v>
      </c>
      <c r="B102" s="114" t="s">
        <v>99</v>
      </c>
      <c r="C102" s="20" t="s">
        <v>14</v>
      </c>
      <c r="D102" s="31">
        <v>0</v>
      </c>
      <c r="E102" s="88">
        <v>316667</v>
      </c>
      <c r="F102" s="55">
        <f t="shared" si="10"/>
        <v>0</v>
      </c>
      <c r="G102" s="60">
        <v>329460</v>
      </c>
      <c r="H102" s="60">
        <f t="shared" si="6"/>
        <v>0</v>
      </c>
      <c r="I102" s="60">
        <v>323000</v>
      </c>
      <c r="J102" s="81">
        <f t="shared" si="7"/>
        <v>0</v>
      </c>
      <c r="K102" s="97">
        <f t="shared" si="8"/>
        <v>323042</v>
      </c>
      <c r="L102" s="97">
        <f t="shared" si="9"/>
        <v>0</v>
      </c>
    </row>
    <row r="103" spans="1:12" ht="15.75" thickBot="1" x14ac:dyDescent="0.25">
      <c r="A103" s="25" t="s">
        <v>102</v>
      </c>
      <c r="B103" s="114" t="s">
        <v>101</v>
      </c>
      <c r="C103" s="20" t="s">
        <v>14</v>
      </c>
      <c r="D103" s="31">
        <v>0</v>
      </c>
      <c r="E103" s="88">
        <v>416667</v>
      </c>
      <c r="F103" s="55">
        <f t="shared" si="10"/>
        <v>0</v>
      </c>
      <c r="G103" s="60">
        <v>433500</v>
      </c>
      <c r="H103" s="60">
        <f t="shared" si="6"/>
        <v>0</v>
      </c>
      <c r="I103" s="60">
        <v>425000</v>
      </c>
      <c r="J103" s="81">
        <f t="shared" si="7"/>
        <v>0</v>
      </c>
      <c r="K103" s="97">
        <f t="shared" si="8"/>
        <v>425056</v>
      </c>
      <c r="L103" s="97">
        <f t="shared" si="9"/>
        <v>0</v>
      </c>
    </row>
    <row r="104" spans="1:12" ht="15.75" thickBot="1" x14ac:dyDescent="0.25">
      <c r="A104" s="25" t="s">
        <v>173</v>
      </c>
      <c r="B104" s="22" t="s">
        <v>103</v>
      </c>
      <c r="C104" s="20" t="s">
        <v>93</v>
      </c>
      <c r="D104" s="31">
        <v>0</v>
      </c>
      <c r="E104" s="88">
        <v>4166667</v>
      </c>
      <c r="F104" s="56">
        <f t="shared" si="10"/>
        <v>0</v>
      </c>
      <c r="G104" s="60">
        <v>4335000</v>
      </c>
      <c r="H104" s="60">
        <f t="shared" si="6"/>
        <v>0</v>
      </c>
      <c r="I104" s="60">
        <v>4250000</v>
      </c>
      <c r="J104" s="81">
        <f t="shared" si="7"/>
        <v>0</v>
      </c>
      <c r="K104" s="97">
        <f t="shared" si="8"/>
        <v>4250556</v>
      </c>
      <c r="L104" s="97">
        <f t="shared" si="9"/>
        <v>0</v>
      </c>
    </row>
    <row r="105" spans="1:12" ht="26.25" customHeight="1" x14ac:dyDescent="0.2">
      <c r="A105" s="2"/>
      <c r="B105" s="1"/>
      <c r="C105" s="3"/>
      <c r="D105" s="3"/>
      <c r="E105" s="71" t="s">
        <v>185</v>
      </c>
      <c r="F105" s="69">
        <f>SUM(F17:F104)</f>
        <v>64213356.25</v>
      </c>
      <c r="G105" s="73" t="s">
        <v>185</v>
      </c>
      <c r="H105" s="67">
        <f>SUM(H17:H104)</f>
        <v>66807552</v>
      </c>
      <c r="I105" s="75" t="s">
        <v>187</v>
      </c>
      <c r="J105" s="82">
        <f>SUM(J17:J104)</f>
        <v>65497600</v>
      </c>
      <c r="K105" s="75" t="s">
        <v>185</v>
      </c>
      <c r="L105" s="97">
        <f>SUM(L17:L104)</f>
        <v>65506221</v>
      </c>
    </row>
    <row r="106" spans="1:12" x14ac:dyDescent="0.2">
      <c r="A106" s="2"/>
      <c r="B106" s="1"/>
      <c r="C106" s="3"/>
      <c r="D106" s="3"/>
      <c r="E106" s="72" t="s">
        <v>104</v>
      </c>
      <c r="F106" s="69">
        <f>F105*19%</f>
        <v>12200537.6875</v>
      </c>
      <c r="G106" s="72" t="s">
        <v>104</v>
      </c>
      <c r="H106" s="77">
        <f>H105*19%</f>
        <v>12693434.880000001</v>
      </c>
      <c r="I106" s="76" t="s">
        <v>104</v>
      </c>
      <c r="J106" s="83">
        <f>J105*19%</f>
        <v>12444544</v>
      </c>
      <c r="K106" s="76" t="s">
        <v>104</v>
      </c>
      <c r="L106" s="97">
        <f>L105*19%</f>
        <v>12446181.99</v>
      </c>
    </row>
    <row r="107" spans="1:12" x14ac:dyDescent="0.2">
      <c r="A107" s="2"/>
      <c r="B107" s="1"/>
      <c r="C107" s="3"/>
      <c r="D107" s="3"/>
      <c r="E107" s="72" t="s">
        <v>186</v>
      </c>
      <c r="F107" s="98">
        <f>SUM(F105+F106)</f>
        <v>76413893.9375</v>
      </c>
      <c r="G107" s="74" t="s">
        <v>186</v>
      </c>
      <c r="H107" s="96">
        <f>SUM(H105+H106)</f>
        <v>79500986.879999995</v>
      </c>
      <c r="I107" s="76" t="s">
        <v>186</v>
      </c>
      <c r="J107" s="95">
        <f>SUM(J105:J106)</f>
        <v>77942144</v>
      </c>
      <c r="K107" s="76" t="s">
        <v>186</v>
      </c>
      <c r="L107" s="109">
        <f>SUM(L105+L106)</f>
        <v>77952402.989999995</v>
      </c>
    </row>
  </sheetData>
  <mergeCells count="10">
    <mergeCell ref="I14:J14"/>
    <mergeCell ref="K14:L14"/>
    <mergeCell ref="G16:J16"/>
    <mergeCell ref="K16:N16"/>
    <mergeCell ref="A14:A15"/>
    <mergeCell ref="B14:B15"/>
    <mergeCell ref="C14:C15"/>
    <mergeCell ref="D14:D15"/>
    <mergeCell ref="E14:F14"/>
    <mergeCell ref="G14:H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AJUSTES organizdao</vt:lpstr>
      <vt:lpstr>AJUSTES</vt:lpstr>
      <vt:lpstr>ESTUDIO DE MERCADO </vt:lpstr>
      <vt:lpstr>AJUSTES 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Nodier Laguna Sanchez</dc:creator>
  <cp:keywords/>
  <dc:description/>
  <cp:lastModifiedBy>Tatiana Maria Ortiz Osorio</cp:lastModifiedBy>
  <dcterms:created xsi:type="dcterms:W3CDTF">2026-03-03T21:20:26Z</dcterms:created>
  <dcterms:modified xsi:type="dcterms:W3CDTF">2026-09-21T20:05:05Z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2026-03-03T21:18:42Z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7963077a-b380-40c1-a483-a80e484c346e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