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/Users/gladisofeni/Downloads/"/>
    </mc:Choice>
  </mc:AlternateContent>
  <xr:revisionPtr revIDLastSave="0" documentId="8_{1D60FE1C-6814-654F-BA63-6F5E53BA0319}" xr6:coauthVersionLast="47" xr6:coauthVersionMax="47" xr10:uidLastSave="{00000000-0000-0000-0000-000000000000}"/>
  <bookViews>
    <workbookView xWindow="0" yWindow="500" windowWidth="23260" windowHeight="12580" tabRatio="864" xr2:uid="{00000000-000D-0000-FFFF-FFFF00000000}"/>
  </bookViews>
  <sheets>
    <sheet name="INTERVENTORÍA" sheetId="15" r:id="rId1"/>
    <sheet name="FM INTERVENTORÍA" sheetId="16" r:id="rId2"/>
    <sheet name="INTERVENTORÍA_PÓLIZAS " sheetId="17" r:id="rId3"/>
    <sheet name="INTERVENTORIA_LEGALIZACIÓN" sheetId="18" r:id="rId4"/>
  </sheets>
  <definedNames>
    <definedName name="_____________INF1">#REF!</definedName>
    <definedName name="____________INF1">#REF!</definedName>
    <definedName name="___________INF1">#REF!</definedName>
    <definedName name="__________AIU1">#REF!</definedName>
    <definedName name="__________AIU2">#REF!</definedName>
    <definedName name="__________Cod1">#REF!</definedName>
    <definedName name="__________INF1">#REF!</definedName>
    <definedName name="__________Pa2">#N/A</definedName>
    <definedName name="__________Pa3">#N/A</definedName>
    <definedName name="__________Pa4">#N/A</definedName>
    <definedName name="__________Po2">#REF!</definedName>
    <definedName name="__________ST166">#N/A</definedName>
    <definedName name="__________TPE8016">#N/A</definedName>
    <definedName name="__________TPE8020">#N/A</definedName>
    <definedName name="__________TPE8025">#N/A</definedName>
    <definedName name="__________TPN1002">#N/A</definedName>
    <definedName name="__________TPN1003">#N/A</definedName>
    <definedName name="__________TPN1004">#N/A</definedName>
    <definedName name="__________TPN1006">#N/A</definedName>
    <definedName name="__________TPN1008">#N/A</definedName>
    <definedName name="__________TPN1202">#N/A</definedName>
    <definedName name="__________TPN1203">#N/A</definedName>
    <definedName name="__________TPN1204">#N/A</definedName>
    <definedName name="__________TPN1206">#N/A</definedName>
    <definedName name="__________TPN1208">#N/A</definedName>
    <definedName name="__________TPN16012">#N/A</definedName>
    <definedName name="__________TPN1602">#N/A</definedName>
    <definedName name="__________TPN1603">#N/A</definedName>
    <definedName name="__________TPN1604">#N/A</definedName>
    <definedName name="__________TPN1606">#N/A</definedName>
    <definedName name="__________TPN1608">#N/A</definedName>
    <definedName name="__________TUZ22">#N/A</definedName>
    <definedName name="__________TUZ36">#N/A</definedName>
    <definedName name="__________TZ323">#N/A</definedName>
    <definedName name="__________TZ324">#N/A</definedName>
    <definedName name="_________AFC1">#REF!</definedName>
    <definedName name="_________AFC3">#REF!</definedName>
    <definedName name="_________AFC5">#REF!</definedName>
    <definedName name="_________AIU1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INF1">#REF!</definedName>
    <definedName name="_________key2" hidden="1">#REF!</definedName>
    <definedName name="_________Pa1">#N/A</definedName>
    <definedName name="_________Pa2">#N/A</definedName>
    <definedName name="_________Pa3">#N/A</definedName>
    <definedName name="_________Pa4">#N/A</definedName>
    <definedName name="_________PJ50">#REF!</definedName>
    <definedName name="_________Po2">#REF!</definedName>
    <definedName name="_________r">#N/A</definedName>
    <definedName name="_________SBC1">#REF!</definedName>
    <definedName name="_________SBC3">#REF!</definedName>
    <definedName name="_________SBC5">#REF!</definedName>
    <definedName name="_________ST166">#N/A</definedName>
    <definedName name="_________TPE8016">#N/A</definedName>
    <definedName name="_________TPE8020">#N/A</definedName>
    <definedName name="_________TPE8025">#N/A</definedName>
    <definedName name="_________TPN1002">#N/A</definedName>
    <definedName name="_________TPN1003">#N/A</definedName>
    <definedName name="_________TPN1004">#N/A</definedName>
    <definedName name="_________TPN1006">#N/A</definedName>
    <definedName name="_________TPN1008">#N/A</definedName>
    <definedName name="_________TPN1202">#N/A</definedName>
    <definedName name="_________TPN1203">#N/A</definedName>
    <definedName name="_________TPN1204">#N/A</definedName>
    <definedName name="_________TPN1206">#N/A</definedName>
    <definedName name="_________TPN1208">#N/A</definedName>
    <definedName name="_________TPN16012">#N/A</definedName>
    <definedName name="_________TPN1602">#N/A</definedName>
    <definedName name="_________TPN1603">#N/A</definedName>
    <definedName name="_________TPN1604">#N/A</definedName>
    <definedName name="_________TPN1606">#N/A</definedName>
    <definedName name="_________TPN1608">#N/A</definedName>
    <definedName name="_________TUZ22">#N/A</definedName>
    <definedName name="_________TUZ36">#N/A</definedName>
    <definedName name="_________TZ323">#N/A</definedName>
    <definedName name="_________TZ324">#N/A</definedName>
    <definedName name="________AFC1">#REF!</definedName>
    <definedName name="________AFC3">#REF!</definedName>
    <definedName name="________AFC5">#REF!</definedName>
    <definedName name="________AIU1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INF1">#REF!</definedName>
    <definedName name="________key2" hidden="1">#REF!</definedName>
    <definedName name="________key3" hidden="1">#REF!</definedName>
    <definedName name="________MA2">#REF!</definedName>
    <definedName name="________Pa1">#N/A</definedName>
    <definedName name="________Pa2">#N/A</definedName>
    <definedName name="________Pa3">#N/A</definedName>
    <definedName name="________Pa4">#N/A</definedName>
    <definedName name="________PJ50">#REF!</definedName>
    <definedName name="________Po2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localSheetId="3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>#N/A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localSheetId="3" hidden="1">{"via1",#N/A,TRUE,"general";"via2",#N/A,TRUE,"general";"via3",#N/A,TRUE,"general"}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ST166">#N/A</definedName>
    <definedName name="________TPE8016">#N/A</definedName>
    <definedName name="________TPE8020">#N/A</definedName>
    <definedName name="________TPE8025">#N/A</definedName>
    <definedName name="________TPN1002">#N/A</definedName>
    <definedName name="________TPN1003">#N/A</definedName>
    <definedName name="________TPN1004">#N/A</definedName>
    <definedName name="________TPN1006">#N/A</definedName>
    <definedName name="________TPN1008">#N/A</definedName>
    <definedName name="________TPN1202">#N/A</definedName>
    <definedName name="________TPN1203">#N/A</definedName>
    <definedName name="________TPN1204">#N/A</definedName>
    <definedName name="________TPN1206">#N/A</definedName>
    <definedName name="________TPN1208">#N/A</definedName>
    <definedName name="________TPN16012">#N/A</definedName>
    <definedName name="________TPN1602">#N/A</definedName>
    <definedName name="________TPN1603">#N/A</definedName>
    <definedName name="________TPN1604">#N/A</definedName>
    <definedName name="________TPN1606">#N/A</definedName>
    <definedName name="________TPN1608">#N/A</definedName>
    <definedName name="________TUZ22">#N/A</definedName>
    <definedName name="________TUZ36">#N/A</definedName>
    <definedName name="________TZ323">#N/A</definedName>
    <definedName name="________TZ324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1">#REF!</definedName>
    <definedName name="_______AIU2">#REF!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1">#N/A</definedName>
    <definedName name="_______Pa2">#N/A</definedName>
    <definedName name="_______Pa3">#N/A</definedName>
    <definedName name="_______Pa4">#N/A</definedName>
    <definedName name="_______PJ50">#REF!</definedName>
    <definedName name="_______Po2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>#N/A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ST166">#N/A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PE8016">#N/A</definedName>
    <definedName name="_______TPE8020">#N/A</definedName>
    <definedName name="_______TPE8025">#N/A</definedName>
    <definedName name="_______TPN1002">#N/A</definedName>
    <definedName name="_______TPN1003">#N/A</definedName>
    <definedName name="_______TPN1004">#N/A</definedName>
    <definedName name="_______TPN1006">#N/A</definedName>
    <definedName name="_______TPN1008">#N/A</definedName>
    <definedName name="_______TPN1202">#N/A</definedName>
    <definedName name="_______TPN1203">#N/A</definedName>
    <definedName name="_______TPN1204">#N/A</definedName>
    <definedName name="_______TPN1206">#N/A</definedName>
    <definedName name="_______TPN1208">#N/A</definedName>
    <definedName name="_______TPN16012">#N/A</definedName>
    <definedName name="_______TPN1602">#N/A</definedName>
    <definedName name="_______TPN1603">#N/A</definedName>
    <definedName name="_______TPN1604">#N/A</definedName>
    <definedName name="_______TPN1606">#N/A</definedName>
    <definedName name="_______TPN1608">#N/A</definedName>
    <definedName name="_______TUZ22">#N/A</definedName>
    <definedName name="_______TUZ36">#N/A</definedName>
    <definedName name="_______TZ323">#N/A</definedName>
    <definedName name="_______TZ324">#N/A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1">#REF!</definedName>
    <definedName name="______AIU2">#REF!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1">#N/A</definedName>
    <definedName name="______Pa2">#N/A</definedName>
    <definedName name="______Pa3">#N/A</definedName>
    <definedName name="______Pa4">#N/A</definedName>
    <definedName name="______PJ50">#REF!</definedName>
    <definedName name="______Po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>#N/A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T166">#N/A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PE8016">#N/A</definedName>
    <definedName name="______TPE8020">#N/A</definedName>
    <definedName name="______TPE8025">#N/A</definedName>
    <definedName name="______TPN1002">#N/A</definedName>
    <definedName name="______TPN1003">#N/A</definedName>
    <definedName name="______TPN1004">#N/A</definedName>
    <definedName name="______TPN1006">#N/A</definedName>
    <definedName name="______TPN1008">#N/A</definedName>
    <definedName name="______TPN1202">#N/A</definedName>
    <definedName name="______TPN1203">#N/A</definedName>
    <definedName name="______TPN1204">#N/A</definedName>
    <definedName name="______TPN1206">#N/A</definedName>
    <definedName name="______TPN1208">#N/A</definedName>
    <definedName name="______TPN16012">#N/A</definedName>
    <definedName name="______TPN1602">#N/A</definedName>
    <definedName name="______TPN1603">#N/A</definedName>
    <definedName name="______TPN1604">#N/A</definedName>
    <definedName name="______TPN1606">#N/A</definedName>
    <definedName name="______TPN1608">#N/A</definedName>
    <definedName name="______TUZ22">#N/A</definedName>
    <definedName name="______TUZ36">#N/A</definedName>
    <definedName name="______TZ323">#N/A</definedName>
    <definedName name="______TZ324">#N/A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M4">#REF!</definedName>
    <definedName name="_____ADP1">#REF!</definedName>
    <definedName name="_____AFC1">#REF!</definedName>
    <definedName name="_____AFC3">#REF!</definedName>
    <definedName name="_____AFC5">#REF!</definedName>
    <definedName name="_____AIU1">#REF!</definedName>
    <definedName name="_____AIU2">#REF!</definedName>
    <definedName name="_____ane7">#REF!</definedName>
    <definedName name="_____ane8">#REF!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AZ10">#REF!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>#REF!</definedName>
    <definedName name="_____CAC3">#REF!</definedName>
    <definedName name="_____CAC5">#REF!</definedName>
    <definedName name="_____CAN28">#REF!</definedName>
    <definedName name="_____Cod1">#REF!</definedName>
    <definedName name="_____CUA44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>#N/A</definedName>
    <definedName name="_____Pa2">#N/A</definedName>
    <definedName name="_____Pa3">#N/A</definedName>
    <definedName name="_____Pa4">#N/A</definedName>
    <definedName name="_____PJ50">#REF!</definedName>
    <definedName name="_____Po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>#N/A</definedName>
    <definedName name="_____R42JH">#REF!</definedName>
    <definedName name="_____R43JH">#REF!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63BB">#REF!</definedName>
    <definedName name="_____R63JH">#REF!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T166">#N/A</definedName>
    <definedName name="_____ST186">#REF!</definedName>
    <definedName name="_____ST206">#REF!</definedName>
    <definedName name="_____ST86">#REF!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#N/A</definedName>
    <definedName name="_____TPE8020">#N/A</definedName>
    <definedName name="_____TPE8025">#N/A</definedName>
    <definedName name="_____TPN1002">#N/A</definedName>
    <definedName name="_____TPN1003">#N/A</definedName>
    <definedName name="_____TPN1004">#N/A</definedName>
    <definedName name="_____TPN1006">#N/A</definedName>
    <definedName name="_____TPN1008">#N/A</definedName>
    <definedName name="_____TPN1202">#N/A</definedName>
    <definedName name="_____TPN1203">#N/A</definedName>
    <definedName name="_____TPN1204">#N/A</definedName>
    <definedName name="_____TPN1206">#N/A</definedName>
    <definedName name="_____TPN1208">#N/A</definedName>
    <definedName name="_____TPN16012">#N/A</definedName>
    <definedName name="_____TPN1602">#N/A</definedName>
    <definedName name="_____TPN1603">#N/A</definedName>
    <definedName name="_____TPN1604">#N/A</definedName>
    <definedName name="_____TPN1606">#N/A</definedName>
    <definedName name="_____TPN1608">#N/A</definedName>
    <definedName name="_____TUZ22">#N/A</definedName>
    <definedName name="_____TUZ36">#N/A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#N/A</definedName>
    <definedName name="_____TZ324">#N/A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DD06">#REF!</definedName>
    <definedName name="_____UDD08">#REF!</definedName>
    <definedName name="_____UNI32">#REF!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>#REF!</definedName>
    <definedName name="____AFC3">#REF!</definedName>
    <definedName name="____AFC5">#REF!</definedName>
    <definedName name="____AIU1">#REF!</definedName>
    <definedName name="____AIU2">#REF!</definedName>
    <definedName name="____ane7">#REF!</definedName>
    <definedName name="____ane8">#REF!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>#REF!</definedName>
    <definedName name="____CAC3">#REF!</definedName>
    <definedName name="____CAC5">#REF!</definedName>
    <definedName name="____CAN28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44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EF110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OR1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LAC18">#REF!</definedName>
    <definedName name="____LEY80">#REF!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>#N/A</definedName>
    <definedName name="____Pa2">#N/A</definedName>
    <definedName name="____Pa3">#N/A</definedName>
    <definedName name="____Pa4">#N/A</definedName>
    <definedName name="____PJ50">#REF!</definedName>
    <definedName name="____pj51">#REF!</definedName>
    <definedName name="____Po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06">#REF!</definedName>
    <definedName name="____ST126">#REF!</definedName>
    <definedName name="____ST146">#REF!</definedName>
    <definedName name="____ST166">#N/A</definedName>
    <definedName name="____ST186">#REF!</definedName>
    <definedName name="____ST206">#REF!</definedName>
    <definedName name="____ST86">#REF!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#N/A</definedName>
    <definedName name="____TPE8020">#N/A</definedName>
    <definedName name="____TPE8025">#N/A</definedName>
    <definedName name="____TPF12">#REF!</definedName>
    <definedName name="____TPN1002">#N/A</definedName>
    <definedName name="____TPN1003">#N/A</definedName>
    <definedName name="____TPN1004">#N/A</definedName>
    <definedName name="____TPN1006">#N/A</definedName>
    <definedName name="____TPN1008">#N/A</definedName>
    <definedName name="____TPN1202">#N/A</definedName>
    <definedName name="____TPN1203">#N/A</definedName>
    <definedName name="____TPN1204">#N/A</definedName>
    <definedName name="____TPN1206">#N/A</definedName>
    <definedName name="____TPN1208">#N/A</definedName>
    <definedName name="____TPN16012">#N/A</definedName>
    <definedName name="____TPN1602">#N/A</definedName>
    <definedName name="____TPN1603">#N/A</definedName>
    <definedName name="____TPN1604">#N/A</definedName>
    <definedName name="____TPN1606">#N/A</definedName>
    <definedName name="____TPN1608">#N/A</definedName>
    <definedName name="____TR114">#REF!</definedName>
    <definedName name="____TUZ22">#N/A</definedName>
    <definedName name="____TUZ36">#N/A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#N/A</definedName>
    <definedName name="____TZ324">#N/A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DD06">#REF!</definedName>
    <definedName name="____UDD08">#REF!</definedName>
    <definedName name="____UNI32">#REF!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ne7">#REF!</definedName>
    <definedName name="___ane8">#REF!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AZ10">#REF!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44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EF110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C">#REF!</definedName>
    <definedName name="___FOR1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LAC18">#REF!</definedName>
    <definedName name="___LEY80">#REF!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>#N/A</definedName>
    <definedName name="___Pa2">#N/A</definedName>
    <definedName name="___Pa3">#N/A</definedName>
    <definedName name="___Pa4">#N/A</definedName>
    <definedName name="___PJ50">#REF!</definedName>
    <definedName name="___pj51">#REF!</definedName>
    <definedName name="___Po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>#N/A</definedName>
    <definedName name="___ST186">#REF!</definedName>
    <definedName name="___ST206">#REF!</definedName>
    <definedName name="___ST86">#REF!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#N/A</definedName>
    <definedName name="___TPE8020">#N/A</definedName>
    <definedName name="___TPE8025">#N/A</definedName>
    <definedName name="___TPF12">#REF!</definedName>
    <definedName name="___TPN1002">#N/A</definedName>
    <definedName name="___TPN1003">#N/A</definedName>
    <definedName name="___TPN1004">#N/A</definedName>
    <definedName name="___TPN1006">#N/A</definedName>
    <definedName name="___TPN1008">#N/A</definedName>
    <definedName name="___TPN1202">#N/A</definedName>
    <definedName name="___TPN1203">#N/A</definedName>
    <definedName name="___TPN1204">#N/A</definedName>
    <definedName name="___TPN1206">#N/A</definedName>
    <definedName name="___TPN1208">#N/A</definedName>
    <definedName name="___TPN16012">#N/A</definedName>
    <definedName name="___TPN1602">#N/A</definedName>
    <definedName name="___TPN1603">#N/A</definedName>
    <definedName name="___TPN1604">#N/A</definedName>
    <definedName name="___TPN1606">#N/A</definedName>
    <definedName name="___TPN1608">#N/A</definedName>
    <definedName name="___TR114">#REF!</definedName>
    <definedName name="___TUZ22">#N/A</definedName>
    <definedName name="___TUZ36">#N/A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#N/A</definedName>
    <definedName name="___TZ324">#N/A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DD06">#REF!</definedName>
    <definedName name="___UDD08">#REF!</definedName>
    <definedName name="___UNI32">#REF!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localSheetId="0" hidden="1">{"via1",#N/A,TRUE,"general";"via2",#N/A,TRUE,"general";"via3",#N/A,TRUE,"general"}</definedName>
    <definedName name="___v7" localSheetId="3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localSheetId="0" hidden="1">{"via1",#N/A,TRUE,"general";"via2",#N/A,TRUE,"general";"via3",#N/A,TRUE,"general"}</definedName>
    <definedName name="___y6" localSheetId="3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localSheetId="3" hidden="1">#REF!</definedName>
    <definedName name="__123Graph_C" localSheetId="2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localSheetId="3" hidden="1">#REF!</definedName>
    <definedName name="__123Graph_E" localSheetId="2" hidden="1">#REF!</definedName>
    <definedName name="__123Graph_E" hidden="1">#REF!</definedName>
    <definedName name="__123Graph_ECart_AnticAdic" hidden="1">#REF!</definedName>
    <definedName name="__123Graph_F" localSheetId="3" hidden="1">#REF!</definedName>
    <definedName name="__123Graph_F" localSheetId="2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ne7">#REF!</definedName>
    <definedName name="__ane8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44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EF11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C">#REF!</definedName>
    <definedName name="__FOR1">#REF!</definedName>
    <definedName name="__FS01">#N/A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LEY80">#REF!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>#N/A</definedName>
    <definedName name="__ST186">#REF!</definedName>
    <definedName name="__ST206">#REF!</definedName>
    <definedName name="__ST86">#REF!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#N/A</definedName>
    <definedName name="__TPE8020">#N/A</definedName>
    <definedName name="__TPE8025">#N/A</definedName>
    <definedName name="__TPF12">#REF!</definedName>
    <definedName name="__TPN1002">#N/A</definedName>
    <definedName name="__TPN1003">#N/A</definedName>
    <definedName name="__TPN1004">#N/A</definedName>
    <definedName name="__TPN1006">#N/A</definedName>
    <definedName name="__TPN1008">#N/A</definedName>
    <definedName name="__TPN1202">#N/A</definedName>
    <definedName name="__TPN1203">#N/A</definedName>
    <definedName name="__TPN1204">#N/A</definedName>
    <definedName name="__TPN1206">#N/A</definedName>
    <definedName name="__TPN1208">#N/A</definedName>
    <definedName name="__TPN16012">#N/A</definedName>
    <definedName name="__TPN1602">#N/A</definedName>
    <definedName name="__TPN1603">#N/A</definedName>
    <definedName name="__TPN1604">#N/A</definedName>
    <definedName name="__TPN1606">#N/A</definedName>
    <definedName name="__TPN1608">#N/A</definedName>
    <definedName name="__TR114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3" hidden="1">{#N/A,#N/A,TRUE,"1842CWN0"}</definedName>
    <definedName name="_A1_1" localSheetId="2" hidden="1">{#N/A,#N/A,TRUE,"1842CWN0"}</definedName>
    <definedName name="_A1_1" hidden="1">{#N/A,#N/A,TRUE,"1842CWN0"}</definedName>
    <definedName name="_A1_2" localSheetId="3" hidden="1">{#N/A,#N/A,TRUE,"1842CWN0"}</definedName>
    <definedName name="_A1_2" localSheetId="2" hidden="1">{#N/A,#N/A,TRUE,"1842CWN0"}</definedName>
    <definedName name="_A1_2" hidden="1">{#N/A,#N/A,TRUE,"1842CWN0"}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3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3" hidden="1">{#N/A,#N/A,TRUE,"INGENIERIA";#N/A,#N/A,TRUE,"COMPRAS";#N/A,#N/A,TRUE,"DIRECCION";#N/A,#N/A,TRUE,"RESUMEN"}</definedName>
    <definedName name="_AAS1_2" localSheetId="2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3" hidden="1">{#N/A,#N/A,TRUE,"1842CWN0"}</definedName>
    <definedName name="_ABC1" localSheetId="2" hidden="1">{#N/A,#N/A,TRUE,"1842CWN0"}</definedName>
    <definedName name="_ABC1" hidden="1">{#N/A,#N/A,TRUE,"1842CWN0"}</definedName>
    <definedName name="_ABC1_1" localSheetId="3" hidden="1">{#N/A,#N/A,TRUE,"1842CWN0"}</definedName>
    <definedName name="_ABC1_1" localSheetId="2" hidden="1">{#N/A,#N/A,TRUE,"1842CWN0"}</definedName>
    <definedName name="_ABC1_1" hidden="1">{#N/A,#N/A,TRUE,"1842CWN0"}</definedName>
    <definedName name="_ABC1_2" localSheetId="3" hidden="1">{#N/A,#N/A,TRUE,"1842CWN0"}</definedName>
    <definedName name="_ABC1_2" localSheetId="2" hidden="1">{#N/A,#N/A,TRUE,"1842CWN0"}</definedName>
    <definedName name="_ABC1_2" hidden="1">{#N/A,#N/A,TRUE,"1842CWN0"}</definedName>
    <definedName name="_abc2" localSheetId="3" hidden="1">{#N/A,#N/A,TRUE,"1842CWN0"}</definedName>
    <definedName name="_abc2" localSheetId="2" hidden="1">{#N/A,#N/A,TRUE,"1842CWN0"}</definedName>
    <definedName name="_abc2" hidden="1">{#N/A,#N/A,TRUE,"1842CWN0"}</definedName>
    <definedName name="_abc2_1" localSheetId="3" hidden="1">{#N/A,#N/A,TRUE,"1842CWN0"}</definedName>
    <definedName name="_abc2_1" localSheetId="2" hidden="1">{#N/A,#N/A,TRUE,"1842CWN0"}</definedName>
    <definedName name="_abc2_1" hidden="1">{#N/A,#N/A,TRUE,"1842CWN0"}</definedName>
    <definedName name="_abc2_2" localSheetId="3" hidden="1">{#N/A,#N/A,TRUE,"1842CWN0"}</definedName>
    <definedName name="_abc2_2" localSheetId="2" hidden="1">{#N/A,#N/A,TRUE,"1842CWN0"}</definedName>
    <definedName name="_abc2_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36044">#REF!</definedName>
    <definedName name="_B150019">#REF!</definedName>
    <definedName name="_B195381">#REF!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44">#REF!</definedName>
    <definedName name="_D119353">#REF!</definedName>
    <definedName name="_D151661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ist_Values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EF11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206218">#REF!</definedName>
    <definedName name="_f211166">#REF!</definedName>
    <definedName name="_FC">#REF!</definedName>
    <definedName name="_Fill" localSheetId="1" hidden="1">#REF!</definedName>
    <definedName name="_Fill" localSheetId="0" hidden="1">#REF!</definedName>
    <definedName name="_Fill" localSheetId="3" hidden="1">#REF!</definedName>
    <definedName name="_Fill" localSheetId="2" hidden="1">#REF!</definedName>
    <definedName name="_Fill" hidden="1">#REF!</definedName>
    <definedName name="_xlnm._FilterDatabase" localSheetId="3" hidden="1">#REF!</definedName>
    <definedName name="_xlnm._FilterDatabase" localSheetId="2" hidden="1">#REF!</definedName>
    <definedName name="_xlnm._FilterDatabase" hidden="1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3" hidden="1">#REF!</definedName>
    <definedName name="_GRILL" localSheetId="2" hidden="1">#REF!</definedName>
    <definedName name="_GRILL" hidden="1">#REF!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J" localSheetId="3" hidden="1">{"TAB1",#N/A,TRUE,"GENERAL";"TAB2",#N/A,TRUE,"GENERAL";"TAB3",#N/A,TRUE,"GENERAL";"TAB4",#N/A,TRUE,"GENERAL";"TAB5",#N/A,TRUE,"GENERAL"}</definedName>
    <definedName name="_J" localSheetId="2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localSheetId="3" hidden="1">#REF!</definedName>
    <definedName name="_Key1" localSheetId="2" hidden="1">#REF!</definedName>
    <definedName name="_Key1" hidden="1">#REF!</definedName>
    <definedName name="_Key11" hidden="1">#REF!</definedName>
    <definedName name="_Key2" localSheetId="1" hidden="1">#REF!</definedName>
    <definedName name="_Key2" localSheetId="0" hidden="1">#REF!</definedName>
    <definedName name="_Key2" localSheetId="3" hidden="1">#REF!</definedName>
    <definedName name="_Key2" localSheetId="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#REF!</definedName>
    <definedName name="_LAC18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OD1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localSheetId="1" hidden="1">0</definedName>
    <definedName name="_Order2" localSheetId="0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1" hidden="1">#REF!</definedName>
    <definedName name="_Parse_Out" localSheetId="0" hidden="1">#REF!</definedName>
    <definedName name="_Parse_Out" localSheetId="3" hidden="1">#REF!</definedName>
    <definedName name="_Parse_Out" localSheetId="2" hidden="1">#REF!</definedName>
    <definedName name="_Parse_Out" hidden="1">#REF!</definedName>
    <definedName name="_PJ50">#REF!</definedName>
    <definedName name="_pj51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08BB">#REF!</definedName>
    <definedName name="_R1210JH">#REF!</definedName>
    <definedName name="_R126EXBB">#REF!</definedName>
    <definedName name="_R32EL">#REF!</definedName>
    <definedName name="_R32JH">#REF!</definedName>
    <definedName name="_R42JH">#REF!</definedName>
    <definedName name="_R43JH">#REF!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EC1">"Rectángulo 31"</definedName>
    <definedName name="_RED32">#REF!</definedName>
    <definedName name="_ref4">#REF!</definedName>
    <definedName name="_Regression_Int" hidden="1">1</definedName>
    <definedName name="_REP21">#REF!</definedName>
    <definedName name="_REP42">#REF!</definedName>
    <definedName name="_REP43">#REF!</definedName>
    <definedName name="_RES6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3" hidden="1">#REF!</definedName>
    <definedName name="_s" localSheetId="2" hidden="1">#REF!</definedName>
    <definedName name="_s" hidden="1">#REF!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localSheetId="1" hidden="1">#REF!</definedName>
    <definedName name="_Sort" localSheetId="0" hidden="1">#REF!</definedName>
    <definedName name="_Sort" localSheetId="3" hidden="1">#REF!</definedName>
    <definedName name="_Sort" localSheetId="2" hidden="1">#REF!</definedName>
    <definedName name="_Sort" hidden="1">#REF!</definedName>
    <definedName name="_Sort1" localSheetId="3" hidden="1">#REF!</definedName>
    <definedName name="_Sort1" localSheetId="2" hidden="1">#REF!</definedName>
    <definedName name="_Sort1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M1">#REF!</definedName>
    <definedName name="_SUM2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LA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>#REF!</definedName>
    <definedName name="_TEE2">#REF!</definedName>
    <definedName name="_TEE32">#REF!</definedName>
    <definedName name="_TEE33">#REF!</definedName>
    <definedName name="_TEJAB">#REF!</definedName>
    <definedName name="_TEJAJ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GALV">#REF!</definedName>
    <definedName name="_TH10J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6">#REF!</definedName>
    <definedName name="_TNOV8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RNI">#REF!</definedName>
    <definedName name="_TOT1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PVCME">#REF!</definedName>
    <definedName name="_TPVCP1">#REF!</definedName>
    <definedName name="_TR114">#REF!</definedName>
    <definedName name="_TRANAG">#REF!</definedName>
    <definedName name="_TRANAR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RITM">#REF!</definedName>
    <definedName name="_TRITU">#REF!</definedName>
    <definedName name="_TUAC12">#REF!</definedName>
    <definedName name="_tub91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>#REF!</definedName>
    <definedName name="_UDD08">#REF!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DRI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#N/A</definedName>
    <definedName name="\E">#REF!</definedName>
    <definedName name="\EE">#REF!</definedName>
    <definedName name="\G">#REF!</definedName>
    <definedName name="\i">#N/A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#N/A</definedName>
    <definedName name="\V">#REF!</definedName>
    <definedName name="\X">#N/A</definedName>
    <definedName name="\Z">#N/A</definedName>
    <definedName name="´b5016">#REF!</definedName>
    <definedName name="A">#REF!</definedName>
    <definedName name="A_1">#REF!</definedName>
    <definedName name="A_impresión_IM">#REF!</definedName>
    <definedName name="A.A..A" localSheetId="3" hidden="1">{"total",#N/A,FALSE,"TD 0% ";"total",#N/A,FALSE,"TD 12%";"total",#N/A,FALSE,"TD 10%"}</definedName>
    <definedName name="A.A..A" localSheetId="2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A" localSheetId="3" hidden="1">{#N/A,#N/A,TRUE,"INGENIERIA";#N/A,#N/A,TRUE,"COMPRAS";#N/A,#N/A,TRUE,"DIRECCION";#N/A,#N/A,TRUE,"RESUMEN"}</definedName>
    <definedName name="AA" localSheetId="2" hidden="1">{#N/A,#N/A,TRUE,"INGENIERIA";#N/A,#N/A,TRUE,"COMPRAS";#N/A,#N/A,TRUE,"DIRECCION";#N/A,#N/A,TRUE,"RESUMEN"}</definedName>
    <definedName name="aa">#N/A</definedName>
    <definedName name="AA_1" localSheetId="3" hidden="1">{#N/A,#N/A,TRUE,"INGENIERIA";#N/A,#N/A,TRUE,"COMPRAS";#N/A,#N/A,TRUE,"DIRECCION";#N/A,#N/A,TRUE,"RESUMEN"}</definedName>
    <definedName name="AA_1" localSheetId="2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3" hidden="1">{#N/A,#N/A,TRUE,"INGENIERIA";#N/A,#N/A,TRUE,"COMPRAS";#N/A,#N/A,TRUE,"DIRECCION";#N/A,#N/A,TRUE,"RESUMEN"}</definedName>
    <definedName name="AA_2" localSheetId="2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#N/A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3" hidden="1">{#N/A,#N/A,TRUE,"INGENIERIA";#N/A,#N/A,TRUE,"COMPRAS";#N/A,#N/A,TRUE,"DIRECCION";#N/A,#N/A,TRUE,"RESUMEN"}</definedName>
    <definedName name="AAS_1" localSheetId="2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3" hidden="1">{#N/A,#N/A,TRUE,"INGENIERIA";#N/A,#N/A,TRUE,"COMPRAS";#N/A,#N/A,TRUE,"DIRECCION";#N/A,#N/A,TRUE,"RESUMEN"}</definedName>
    <definedName name="AAS_2" localSheetId="2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localSheetId="3" hidden="1">#REF!</definedName>
    <definedName name="ABCD" localSheetId="2" hidden="1">#REF!</definedName>
    <definedName name="ABCD" hidden="1">#REF!</definedName>
    <definedName name="ABCDE" localSheetId="3" hidden="1">#REF!</definedName>
    <definedName name="ABCDE" localSheetId="2" hidden="1">#REF!</definedName>
    <definedName name="ABCDE" hidden="1">#REF!</definedName>
    <definedName name="ABG">#REF!</definedName>
    <definedName name="absc1">#REF!</definedName>
    <definedName name="AC">#REF!</definedName>
    <definedName name="ACARREO">#REF!</definedName>
    <definedName name="ACARRH">#REF!</definedName>
    <definedName name="AccessDatabase" hidden="1">"C:\C-314\VOLUMENES\volfin4.mdb"</definedName>
    <definedName name="ace">#REF!</definedName>
    <definedName name="ACER">#REF!</definedName>
    <definedName name="Acero">#REF!</definedName>
    <definedName name="Acero_60.000_psi__incluye_figurada">#REF!</definedName>
    <definedName name="ACERO_APU_STI">#REF!</definedName>
    <definedName name="ACOM">#REF!</definedName>
    <definedName name="ACOND">#REF!</definedName>
    <definedName name="ACONDP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localSheetId="3" hidden="1">{"via1",#N/A,TRUE,"general";"via2",#N/A,TRUE,"general";"via3",#N/A,TRUE,"general"}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educto">#REF!</definedName>
    <definedName name="acumulado">#REF!,#REF!,#REF!,#REF!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ECUACION_PUESTO_DE_SALUD_EL_CATIVO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ON">#REF!</definedName>
    <definedName name="Administración">#REF!</definedName>
    <definedName name="administrador">#REF!</definedName>
    <definedName name="ADMM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ICOLA">#REF!</definedName>
    <definedName name="AGUA">#REF!</definedName>
    <definedName name="aida">#REF!</definedName>
    <definedName name="aida1">#REF!</definedName>
    <definedName name="AIU">#REF!</definedName>
    <definedName name="AIU_">#REF!</definedName>
    <definedName name="AIU_01">#REF!</definedName>
    <definedName name="AIU_1">#REF!</definedName>
    <definedName name="AIU_2">#REF!</definedName>
    <definedName name="AIUA">#REF!</definedName>
    <definedName name="aiun">#REF!</definedName>
    <definedName name="Ajizal">#REF!</definedName>
    <definedName name="AjustDelAIU">#REF!</definedName>
    <definedName name="alam">#REF!</definedName>
    <definedName name="alambre">#REF!</definedName>
    <definedName name="Alambre_negro_no._18">#REF!</definedName>
    <definedName name="ALANR">#REF!</definedName>
    <definedName name="alc">#REF!</definedName>
    <definedName name="AlcanceProyecto">#REF!</definedName>
    <definedName name="alcantarillado">#REF!</definedName>
    <definedName name="ALIV487">#REF!</definedName>
    <definedName name="ALM">#REF!</definedName>
    <definedName name="Almacenista">#REF!</definedName>
    <definedName name="ALPUA">#REF!</definedName>
    <definedName name="ALTO">#REF!</definedName>
    <definedName name="Ambien" localSheetId="3" hidden="1">#REF!</definedName>
    <definedName name="Ambien" localSheetId="2" hidden="1">#REF!</definedName>
    <definedName name="Ambien" hidden="1">#REF!</definedName>
    <definedName name="Amount">#REF!</definedName>
    <definedName name="ANALISIS">#REF!</definedName>
    <definedName name="ANCLAJE">#REF!</definedName>
    <definedName name="AND">#REF!</definedName>
    <definedName name="ANDAM">#REF!</definedName>
    <definedName name="ANDRESVARGAS" localSheetId="3" hidden="1">{"via1",#N/A,TRUE,"general";"via2",#N/A,TRUE,"general";"via3",#N/A,TRUE,"general"}</definedName>
    <definedName name="ANDRESVARGAS" localSheetId="2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NTRA">#REF!</definedName>
    <definedName name="AÑO">#REF!</definedName>
    <definedName name="AÑOWUIE">#REF!</definedName>
    <definedName name="Ap_con_2000">#REF!</definedName>
    <definedName name="Ap_con_3000">#REF!</definedName>
    <definedName name="Ap_Mor">#REF!</definedName>
    <definedName name="apaiy">#REF!</definedName>
    <definedName name="APB">#REF!</definedName>
    <definedName name="APELLIDOS">#REF!</definedName>
    <definedName name="API">#REF!</definedName>
    <definedName name="APU" localSheetId="1">#REF!</definedName>
    <definedName name="APU" localSheetId="0">#REF!</definedName>
    <definedName name="Apu">#REF!</definedName>
    <definedName name="APU_AUX">#REF!</definedName>
    <definedName name="APU_AUXILIARES" localSheetId="1">#REF!</definedName>
    <definedName name="APU_AUXILIARES" localSheetId="0">#REF!</definedName>
    <definedName name="APU_AUXILIARES">#REF!</definedName>
    <definedName name="APU_AUXILIARES_1">#REF!</definedName>
    <definedName name="APU_AUXILIARES_3" localSheetId="3">#REF!</definedName>
    <definedName name="APU_AUXILIARES_3" localSheetId="2">#REF!</definedName>
    <definedName name="APU_AUXILIARES_3">#REF!</definedName>
    <definedName name="APU_AUXILIARES_4" localSheetId="3">#REF!</definedName>
    <definedName name="APU_AUXILIARES_4" localSheetId="2">#REF!</definedName>
    <definedName name="APU_AUXILIARES_4">#REF!</definedName>
    <definedName name="APU_AUXILIARES_5" localSheetId="3">#REF!</definedName>
    <definedName name="APU_AUXILIARES_5" localSheetId="2">#REF!</definedName>
    <definedName name="APU_AUXILIARES_5">#REF!</definedName>
    <definedName name="APU_AUXILIARES_6" localSheetId="3">#REF!</definedName>
    <definedName name="APU_AUXILIARES_6" localSheetId="2">#REF!</definedName>
    <definedName name="APU_AUXILIARES_6">#REF!</definedName>
    <definedName name="APU_AXULIARES_2">#REF!</definedName>
    <definedName name="APU_directos">#REF!</definedName>
    <definedName name="APU221.1">#REF!</definedName>
    <definedName name="APU221.2">#REF!</definedName>
    <definedName name="APUANTONIO">#REF!</definedName>
    <definedName name="APUCHOCHO">#REF!</definedName>
    <definedName name="APULUCIANA">#REF!</definedName>
    <definedName name="APUMORELIA">#REF!</definedName>
    <definedName name="APUMORRON">#REF!</definedName>
    <definedName name="APUS">#REF!</definedName>
    <definedName name="APUSENDEROSVILLALILIAM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_con_2000">#REF!</definedName>
    <definedName name="Ar_con_3000">#REF!</definedName>
    <definedName name="Ar_Mor">#REF!</definedName>
    <definedName name="ARANA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Área_de_Cantidades">#REF!</definedName>
    <definedName name="_xlnm.Extract">#REF!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LF">#REF!</definedName>
    <definedName name="ARENA">#REF!</definedName>
    <definedName name="Arena_fina">#REF!</definedName>
    <definedName name="Arena_lavada_de_peña">#REF!</definedName>
    <definedName name="ARENC">#REF!</definedName>
    <definedName name="ARENI">#REF!</definedName>
    <definedName name="ARENP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RTURO">#REF!</definedName>
    <definedName name="as">#N/A</definedName>
    <definedName name="AS2DocOpenMode" hidden="1">"AS2DocumentEdit"</definedName>
    <definedName name="ASB">#REF!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>#REF!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esor_de_Tráfic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o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T1">#REF!</definedName>
    <definedName name="B.T1">#REF!</definedName>
    <definedName name="b2.37">#REF!</definedName>
    <definedName name="Bajo_L">#REF!</definedName>
    <definedName name="band">#REF!</definedName>
    <definedName name="bandera">#REF!</definedName>
    <definedName name="Barreras_plasticas_de_Aproximación__Maletines_tipo_Newjersy__o_similar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#N/A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jk">#REF!</definedName>
    <definedName name="BHT_F">#REF!</definedName>
    <definedName name="bi">#REF!</definedName>
    <definedName name="BISCO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T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BCAT">#REF!</definedName>
    <definedName name="BOMBA">#REF!</definedName>
    <definedName name="Bombas">#REF!</definedName>
    <definedName name="BONO">#REF!</definedName>
    <definedName name="BORDE1">#N/A</definedName>
    <definedName name="BORDE2">#N/A</definedName>
    <definedName name="BORDE3">#REF!</definedName>
    <definedName name="BORDER1">#REF!</definedName>
    <definedName name="BORDET">#REF!</definedName>
    <definedName name="Bordevia">#REF!</definedName>
    <definedName name="BORSHE">#REF!</definedName>
    <definedName name="BORSUM">#REF!</definedName>
    <definedName name="BOTAD">#REF!</definedName>
    <definedName name="BOTADA">#REF!</definedName>
    <definedName name="BOTES">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ida">#REF!</definedName>
    <definedName name="BROCH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dozer__Potencia_al_volante_de_140_HP__motor_de_2200_RPM__longitud_de_hoja_4_80_m.">#REF!</definedName>
    <definedName name="BULL">#REF!</definedName>
    <definedName name="BULLDOZ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byhyj">#REF!</definedName>
    <definedName name="C_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90445L">#REF!</definedName>
    <definedName name="CA">#REF!</definedName>
    <definedName name="caa">#REF!</definedName>
    <definedName name="CABAL">#REF!</definedName>
    <definedName name="Cableado">#REF!</definedName>
    <definedName name="cade">#REF!</definedName>
    <definedName name="CAJAC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I">#REF!</definedName>
    <definedName name="CAM_CAIDA">#REF!</definedName>
    <definedName name="camioneta">#REF!</definedName>
    <definedName name="Camioneta_D_300">#REF!</definedName>
    <definedName name="CAMPO">#REF!</definedName>
    <definedName name="CANAL">#REF!</definedName>
    <definedName name="cang">#REF!</definedName>
    <definedName name="CANGU">#REF!</definedName>
    <definedName name="CANGURO">#REF!</definedName>
    <definedName name="CANT">#REF!</definedName>
    <definedName name="CANT.">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pActividad">#REF!</definedName>
    <definedName name="CapComponent">#REF!</definedName>
    <definedName name="CapResumen">#REF!</definedName>
    <definedName name="capt">#REF!</definedName>
    <definedName name="Car_con_2000">#REF!</definedName>
    <definedName name="Car_con_3000">#REF!</definedName>
    <definedName name="Car_Mor">#REF!</definedName>
    <definedName name="caracterizacion">#REF!</definedName>
    <definedName name="carg">#REF!</definedName>
    <definedName name="CARGA">#REF!</definedName>
    <definedName name="CARGAD">#REF!</definedName>
    <definedName name="CARGADOR">#REF!</definedName>
    <definedName name="CARGOS">#REF!</definedName>
    <definedName name="CARGUER">#REF!</definedName>
    <definedName name="carlos">MODULO10.auto_abrir</definedName>
    <definedName name="CARRETERA">#REF!</definedName>
    <definedName name="CARRO">#REF!</definedName>
    <definedName name="Carrotanque_1000_gl">#REF!</definedName>
    <definedName name="CARRTA">#REF!</definedName>
    <definedName name="Casa">#REF!</definedName>
    <definedName name="CASQ">#REF!</definedName>
    <definedName name="cata">#N/A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454JH">#REF!</definedName>
    <definedName name="cdcd" localSheetId="3" hidden="1">#REF!</definedName>
    <definedName name="cdcd" localSheetId="2" hidden="1">#REF!</definedName>
    <definedName name="cdcd" hidden="1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#REF!</definedName>
    <definedName name="Cemento_gris__Inlcuye_tranporte_interno_en_obra_cargue_y_descargue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">{#N/A,#N/A,FALSE,"PROPON.2001"}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>#REF!</definedName>
    <definedName name="Chi_con_2000">#REF!</definedName>
    <definedName name="Chi_con_3000">#REF!</definedName>
    <definedName name="Chi_Mor">#REF!</definedName>
    <definedName name="CHK_PU">#REF!</definedName>
    <definedName name="CHP">#REF!</definedName>
    <definedName name="CILIND">#REF!</definedName>
    <definedName name="Cinta_Plastica__PELIGRO_NO_PASE">#REF!</definedName>
    <definedName name="CISNEROS">#REF!</definedName>
    <definedName name="Ciudades">#REF!</definedName>
    <definedName name="civ" localSheetId="3" hidden="1">{#N/A,#N/A,TRUE,"1842CWN0"}</definedName>
    <definedName name="civ" localSheetId="2" hidden="1">{#N/A,#N/A,TRUE,"1842CWN0"}</definedName>
    <definedName name="civ" hidden="1">{#N/A,#N/A,TRUE,"1842CWN0"}</definedName>
    <definedName name="civ_1" localSheetId="3" hidden="1">{#N/A,#N/A,TRUE,"1842CWN0"}</definedName>
    <definedName name="civ_1" localSheetId="2" hidden="1">{#N/A,#N/A,TRUE,"1842CWN0"}</definedName>
    <definedName name="civ_1" hidden="1">{#N/A,#N/A,TRUE,"1842CWN0"}</definedName>
    <definedName name="civ_2" localSheetId="3" hidden="1">{#N/A,#N/A,TRUE,"1842CWN0"}</definedName>
    <definedName name="civ_2" localSheetId="2" hidden="1">{#N/A,#N/A,TRUE,"1842CWN0"}</definedName>
    <definedName name="civ_2" hidden="1">{#N/A,#N/A,TRUE,"1842CWN0"}</definedName>
    <definedName name="cjsa" hidden="1">#REF!</definedName>
    <definedName name="CL">#REF!</definedName>
    <definedName name="CLAVO">#REF!</definedName>
    <definedName name="cmf">#REF!</definedName>
    <definedName name="CMIBLE">#REF!</definedName>
    <definedName name="CMIBLE1">#REF!</definedName>
    <definedName name="CMMO">#REF!</definedName>
    <definedName name="CMMOA">#REF!</definedName>
    <definedName name="CN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d">#REF!</definedName>
    <definedName name="CodActEco">#REF!</definedName>
    <definedName name="codigo">#REF!</definedName>
    <definedName name="CodigoInversion">#REF!</definedName>
    <definedName name="CodigoProyecto">#REF!</definedName>
    <definedName name="Codigos">#REF!</definedName>
    <definedName name="CÓDIGOS_EQUIPOS" localSheetId="1">#REF!</definedName>
    <definedName name="CÓDIGOS_EQUIPOS" localSheetId="0">#REF!</definedName>
    <definedName name="CÓDIGOS_EQUIPOS">#REF!</definedName>
    <definedName name="CÓDIGOS_MANO_DE_OBRA" localSheetId="1">#REF!</definedName>
    <definedName name="CÓDIGOS_MANO_DE_OBRA" localSheetId="0">#REF!</definedName>
    <definedName name="CÓDIGOS_MANO_DE_OBRA">#REF!</definedName>
    <definedName name="CÓDIGOS_SERVICIOS" localSheetId="1">#REF!</definedName>
    <definedName name="CÓDIGOS_SERVICIOS" localSheetId="0">#REF!</definedName>
    <definedName name="CÓDIGOS_SERVICIOS">#REF!</definedName>
    <definedName name="CÓDIGOS_TRANSPORTES" localSheetId="1">#REF!</definedName>
    <definedName name="CÓDIGOS_TRANSPORTES" localSheetId="0">#REF!</definedName>
    <definedName name="CÓDIGOS_TRANSPORTES">#REF!</definedName>
    <definedName name="CODOS">#REF!</definedName>
    <definedName name="codp">#REF!</definedName>
    <definedName name="cogvsiruj">#REF!</definedName>
    <definedName name="COLON">#REF!</definedName>
    <definedName name="ColTap">#REF!</definedName>
    <definedName name="Com">#REF!</definedName>
    <definedName name="COM.LIM">#REF!</definedName>
    <definedName name="COMIDA">#REF!</definedName>
    <definedName name="COMN1">#REF!</definedName>
    <definedName name="compneu">#REF!</definedName>
    <definedName name="COMPR">#REF!</definedName>
    <definedName name="COMPRE">#REF!</definedName>
    <definedName name="COMPRESOR">#REF!</definedName>
    <definedName name="Compresor_80HP__con_martillo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COMB">#REF!</definedName>
    <definedName name="CONCRETO">#REF!</definedName>
    <definedName name="CONCRETO_F.C_4">#REF!</definedName>
    <definedName name="concreto_FC_2.2">#REF!</definedName>
    <definedName name="CONCRETO21_SINCONCRETADORA_TTEMULAR">#REF!</definedName>
    <definedName name="CONCRETO28_CONCONCRETADORA">#REF!</definedName>
    <definedName name="Concretos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">#REF!</definedName>
    <definedName name="Contratante">#REF!</definedName>
    <definedName name="CONTRATO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A">#REF!</definedName>
    <definedName name="CORTACT">#REF!</definedName>
    <definedName name="COSTO_FRENTE">#REF!</definedName>
    <definedName name="costo2" hidden="1">#REF!</definedName>
    <definedName name="COSTODIRECTO">#REF!</definedName>
    <definedName name="COSTOS">#REF!</definedName>
    <definedName name="COSTOS_DIREC">#REF!</definedName>
    <definedName name="cota">#REF!</definedName>
    <definedName name="COTAS">#REF!</definedName>
    <definedName name="COYLL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iticidad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A">#REF!</definedName>
    <definedName name="CTE">#REF!</definedName>
    <definedName name="CTR">#REF!</definedName>
    <definedName name="CTRPAG">#REF!</definedName>
    <definedName name="cuad">#REF!</definedName>
    <definedName name="cuadpav">#REF!</definedName>
    <definedName name="Cuadro">#REF!</definedName>
    <definedName name="CUAL">#N/A</definedName>
    <definedName name="CUBS">#REF!</definedName>
    <definedName name="cUCA">#REF!</definedName>
    <definedName name="CUE">#REF!</definedName>
    <definedName name="CUER">#REF!</definedName>
    <definedName name="CUERDA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ustomize">#REF!</definedName>
    <definedName name="cv" localSheetId="3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3" hidden="1">{#N/A,#N/A,TRUE,"CODIGO DEPENDENCIA"}</definedName>
    <definedName name="DADADAD" localSheetId="2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 hidden="1">{#N/A,#N/A,TRUE,"INGENIERIA";#N/A,#N/A,TRUE,"COMPRAS";#N/A,#N/A,TRUE,"DIRECCION";#N/A,#N/A,TRUE,"RESUMEN"}</definedName>
    <definedName name="dd" localSheetId="2" hidden="1">{#N/A,#N/A,TRUE,"INGENIERIA";#N/A,#N/A,TRUE,"COMPRAS";#N/A,#N/A,TRUE,"DIRECCION";#N/A,#N/A,TRUE,"RESUMEN"}</definedName>
    <definedName name="dd">#REF!</definedName>
    <definedName name="dd_1" localSheetId="3" hidden="1">{#N/A,#N/A,TRUE,"INGENIERIA";#N/A,#N/A,TRUE,"COMPRAS";#N/A,#N/A,TRUE,"DIRECCION";#N/A,#N/A,TRUE,"RESUMEN"}</definedName>
    <definedName name="dd_1" localSheetId="2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3" hidden="1">{#N/A,#N/A,TRUE,"INGENIERIA";#N/A,#N/A,TRUE,"COMPRAS";#N/A,#N/A,TRUE,"DIRECCION";#N/A,#N/A,TRUE,"RESUMEN"}</definedName>
    <definedName name="dd_2" localSheetId="2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3" hidden="1">{#N/A,#N/A,TRUE,"1842CWN0"}</definedName>
    <definedName name="DDE" localSheetId="2" hidden="1">{#N/A,#N/A,TRUE,"1842CWN0"}</definedName>
    <definedName name="DDE" hidden="1">{#N/A,#N/A,TRUE,"1842CWN0"}</definedName>
    <definedName name="DDE_1" localSheetId="3" hidden="1">{#N/A,#N/A,TRUE,"1842CWN0"}</definedName>
    <definedName name="DDE_1" localSheetId="2" hidden="1">{#N/A,#N/A,TRUE,"1842CWN0"}</definedName>
    <definedName name="DDE_1" hidden="1">{#N/A,#N/A,TRUE,"1842CWN0"}</definedName>
    <definedName name="DDE_2" localSheetId="3" hidden="1">{#N/A,#N/A,TRUE,"1842CWN0"}</definedName>
    <definedName name="DDE_2" localSheetId="2" hidden="1">{#N/A,#N/A,TRUE,"1842CWN0"}</definedName>
    <definedName name="DDE_2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>#REF!</definedName>
    <definedName name="dem.pav">#REF!</definedName>
    <definedName name="demanto">#REF!</definedName>
    <definedName name="demarc">#REF!</definedName>
    <definedName name="DEMOLICIÓN">#REF!</definedName>
    <definedName name="DENS">#REF!</definedName>
    <definedName name="DENSIDAD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apote" localSheetId="3" hidden="1">{"TAB1",#N/A,TRUE,"GENERAL";"TAB2",#N/A,TRUE,"GENERAL";"TAB3",#N/A,TRUE,"GENERAL";"TAB4",#N/A,TRUE,"GENERAL";"TAB5",#N/A,TRUE,"GENERAL"}</definedName>
    <definedName name="descapote" localSheetId="2" hidden="1">{"TAB1",#N/A,TRUE,"GENERAL";"TAB2",#N/A,TRUE,"GENERAL";"TAB3",#N/A,TRUE,"GENERAL";"TAB4",#N/A,TRUE,"GENERAL";"TAB5",#N/A,TRUE,"GENERAL"}</definedName>
    <definedName name="DESCAPOTE">#REF!</definedName>
    <definedName name="descrip_mat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3" hidden="1">{#N/A,#N/A,TRUE,"1842CWN0"}</definedName>
    <definedName name="DFDE" localSheetId="2" hidden="1">{#N/A,#N/A,TRUE,"1842CWN0"}</definedName>
    <definedName name="DFDE" hidden="1">{#N/A,#N/A,TRUE,"1842CWN0"}</definedName>
    <definedName name="DFDE_1" localSheetId="3" hidden="1">{#N/A,#N/A,TRUE,"1842CWN0"}</definedName>
    <definedName name="DFDE_1" localSheetId="2" hidden="1">{#N/A,#N/A,TRUE,"1842CWN0"}</definedName>
    <definedName name="DFDE_1" hidden="1">{#N/A,#N/A,TRUE,"1842CWN0"}</definedName>
    <definedName name="DFDE_2" localSheetId="3" hidden="1">{#N/A,#N/A,TRUE,"1842CWN0"}</definedName>
    <definedName name="DFDE_2" localSheetId="2" hidden="1">{#N/A,#N/A,TRUE,"1842CWN0"}</definedName>
    <definedName name="DFDE_2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3" hidden="1">{#N/A,#N/A,TRUE,"INGENIERIA";#N/A,#N/A,TRUE,"COMPRAS";#N/A,#N/A,TRUE,"DIRECCION";#N/A,#N/A,TRUE,"RESUMEN"}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3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3" hidden="1">{#N/A,#N/A,TRUE,"INGENIERIA";#N/A,#N/A,TRUE,"COMPRAS";#N/A,#N/A,TRUE,"DIRECCION";#N/A,#N/A,TRUE,"RESUMEN"}</definedName>
    <definedName name="DFEET_2" localSheetId="2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3" hidden="1">{#N/A,#N/A,TRUE,"1842CWN0"}</definedName>
    <definedName name="DGFEE" localSheetId="2" hidden="1">{#N/A,#N/A,TRUE,"1842CWN0"}</definedName>
    <definedName name="DGFEE" hidden="1">{#N/A,#N/A,TRUE,"1842CWN0"}</definedName>
    <definedName name="DGFEE_1" localSheetId="3" hidden="1">{#N/A,#N/A,TRUE,"1842CWN0"}</definedName>
    <definedName name="DGFEE_1" localSheetId="2" hidden="1">{#N/A,#N/A,TRUE,"1842CWN0"}</definedName>
    <definedName name="DGFEE_1" hidden="1">{#N/A,#N/A,TRUE,"1842CWN0"}</definedName>
    <definedName name="DGFEE_2" localSheetId="3" hidden="1">{#N/A,#N/A,TRUE,"1842CWN0"}</definedName>
    <definedName name="DGFEE_2" localSheetId="2" hidden="1">{#N/A,#N/A,TRUE,"1842CWN0"}</definedName>
    <definedName name="DGFEE_2" hidden="1">{#N/A,#N/A,TRUE,"1842CWN0"}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3" hidden="1">{#N/A,#N/A,TRUE,"INGENIERIA";#N/A,#N/A,TRUE,"COMPRAS";#N/A,#N/A,TRUE,"DIRECCION";#N/A,#N/A,TRUE,"RESUMEN"}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3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3" hidden="1">{#N/A,#N/A,TRUE,"INGENIERIA";#N/A,#N/A,TRUE,"COMPRAS";#N/A,#N/A,TRUE,"DIRECCION";#N/A,#N/A,TRUE,"RESUMEN"}</definedName>
    <definedName name="DGFGGHF_2" localSheetId="2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3" hidden="1">{#N/A,#N/A,TRUE,"1842CWN0"}</definedName>
    <definedName name="DGFR" localSheetId="2" hidden="1">{#N/A,#N/A,TRUE,"1842CWN0"}</definedName>
    <definedName name="DGFR" hidden="1">{#N/A,#N/A,TRUE,"1842CWN0"}</definedName>
    <definedName name="DGFR_1" localSheetId="3" hidden="1">{#N/A,#N/A,TRUE,"1842CWN0"}</definedName>
    <definedName name="DGFR_1" localSheetId="2" hidden="1">{#N/A,#N/A,TRUE,"1842CWN0"}</definedName>
    <definedName name="DGFR_1" hidden="1">{#N/A,#N/A,TRUE,"1842CWN0"}</definedName>
    <definedName name="DGFR_2" localSheetId="3" hidden="1">{#N/A,#N/A,TRUE,"1842CWN0"}</definedName>
    <definedName name="DGFR_2" localSheetId="2" hidden="1">{#N/A,#N/A,TRUE,"1842CWN0"}</definedName>
    <definedName name="DGFR_2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3" hidden="1">{#N/A,#N/A,TRUE,"INGENIERIA";#N/A,#N/A,TRUE,"COMPRAS";#N/A,#N/A,TRUE,"DIRECCION";#N/A,#N/A,TRUE,"RESUMEN"}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3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3" hidden="1">{#N/A,#N/A,TRUE,"INGENIERIA";#N/A,#N/A,TRUE,"COMPRAS";#N/A,#N/A,TRUE,"DIRECCION";#N/A,#N/A,TRUE,"RESUMEN"}</definedName>
    <definedName name="DGGGHHJT_2" localSheetId="2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3" hidden="1">{#N/A,#N/A,TRUE,"INGENIERIA";#N/A,#N/A,TRUE,"COMPRAS";#N/A,#N/A,TRUE,"DIRECCION";#N/A,#N/A,TRUE,"RESUMEN"}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3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3" hidden="1">{#N/A,#N/A,TRUE,"INGENIERIA";#N/A,#N/A,TRUE,"COMPRAS";#N/A,#N/A,TRUE,"DIRECCION";#N/A,#N/A,TRUE,"RESUMEN"}</definedName>
    <definedName name="DGRR_2" localSheetId="2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ía">#REF!</definedName>
    <definedName name="DIAME">#REF!</definedName>
    <definedName name="Diametro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_de_obra">#REF!</definedName>
    <definedName name="Disco_abrasivo_corte_de_metal_14">#REF!</definedName>
    <definedName name="display_area_2">#REF!</definedName>
    <definedName name="DIST_BORDILLO_GRANADA">#REF!</definedName>
    <definedName name="DIST_BORDILLO_MARINILLA">#REF!</definedName>
    <definedName name="DIST_BORDILLO_SANCARLOS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miciliaria">#REF!</definedName>
    <definedName name="DO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en4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hidden="1">#REF!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uracion">#REF!</definedName>
    <definedName name="DWPRICE" localSheetId="3" hidden="1">#REF!</definedName>
    <definedName name="DWPRICE" localSheetId="2" hidden="1">#REF!</definedName>
    <definedName name="DWPRICE" hidden="1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>#N/A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ectrosoldada">#REF!</definedName>
    <definedName name="ELIMINACIONPROYC">#REF!</definedName>
    <definedName name="emanto">#REF!</definedName>
    <definedName name="eme">#N/A</definedName>
    <definedName name="EMPLEADO">#REF!</definedName>
    <definedName name="Empresa">#REF!</definedName>
    <definedName name="emul">#REF!</definedName>
    <definedName name="EMULSION">#REF!</definedName>
    <definedName name="ENCABEZA">#REF!</definedName>
    <definedName name="End_Bal">#REF!</definedName>
    <definedName name="ene">#REF!</definedName>
    <definedName name="Ene_C">#REF!</definedName>
    <definedName name="EneFeb">#REF!</definedName>
    <definedName name="ENSAY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NTIDADES" localSheetId="1">#REF!</definedName>
    <definedName name="ENTIDADES" localSheetId="0">#REF!</definedName>
    <definedName name="ENTIDADES">#REF!</definedName>
    <definedName name="ENTRADASP">#REF!</definedName>
    <definedName name="EPECIALIDAD_SIDOE">#REF!</definedName>
    <definedName name="EQPL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A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">#N/A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localSheetId="3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3" hidden="1">{#N/A,#N/A,TRUE,"INGENIERIA";#N/A,#N/A,TRUE,"COMPRAS";#N/A,#N/A,TRUE,"DIRECCION";#N/A,#N/A,TRUE,"RESUMEN"}</definedName>
    <definedName name="ESTRUCTURA_1" localSheetId="2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3" hidden="1">{#N/A,#N/A,TRUE,"INGENIERIA";#N/A,#N/A,TRUE,"COMPRAS";#N/A,#N/A,TRUE,"DIRECCION";#N/A,#N/A,TRUE,"RESUMEN"}</definedName>
    <definedName name="ESTRUCTURA_2" localSheetId="2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istencia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.M">#REF!</definedName>
    <definedName name="f6.2.1.4">#REF!</definedName>
    <definedName name="FAC" localSheetId="1" hidden="1">#REF!</definedName>
    <definedName name="FAC" localSheetId="0" hidden="1">#REF!</definedName>
    <definedName name="FAC" localSheetId="3" hidden="1">#REF!</definedName>
    <definedName name="FAC" localSheetId="2" hidden="1">#REF!</definedName>
    <definedName name="FAC" hidden="1">#REF!</definedName>
    <definedName name="Facilidades">#REF!</definedName>
    <definedName name="factor">#REF!</definedName>
    <definedName name="Factor_1.55">#REF!</definedName>
    <definedName name="FACTOR_PRESTACIONAL" localSheetId="1">#REF!</definedName>
    <definedName name="FACTOR_PRESTACIONAL" localSheetId="0">#REF!</definedName>
    <definedName name="FACTOR_PRESTACIONAL">#REF!</definedName>
    <definedName name="Factor1.55">#REF!</definedName>
    <definedName name="Factor2.1">#REF!</definedName>
    <definedName name="FACTURADO">#REF!</definedName>
    <definedName name="fafssdfasfd">#REF!</definedName>
    <definedName name="FareWellStmnt">#REF!</definedName>
    <definedName name="FaseProyecto">#REF!</definedName>
    <definedName name="fctr">#REF!</definedName>
    <definedName name="FD">#N/A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>#REF!</definedName>
    <definedName name="FechaInicio">#REF!</definedName>
    <definedName name="FechaTermina">#REF!</definedName>
    <definedName name="FechaTerminacion">#REF!</definedName>
    <definedName name="FELIPE">#REF!</definedName>
    <definedName name="fer">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>#N/A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localSheetId="2" hidden="1">{#N/A,#N/A,TRUE,"1842CWN0"}</definedName>
    <definedName name="fhg" hidden="1">{#N/A,#N/A,TRUE,"1842CWN0"}</definedName>
    <definedName name="fhg_1" localSheetId="3" hidden="1">{#N/A,#N/A,TRUE,"1842CWN0"}</definedName>
    <definedName name="fhg_1" localSheetId="2" hidden="1">{#N/A,#N/A,TRUE,"1842CWN0"}</definedName>
    <definedName name="fhg_1" hidden="1">{#N/A,#N/A,TRUE,"1842CWN0"}</definedName>
    <definedName name="fhg_2" localSheetId="3" hidden="1">{#N/A,#N/A,TRUE,"1842CWN0"}</definedName>
    <definedName name="fhg_2" localSheetId="2" hidden="1">{#N/A,#N/A,TRUE,"1842CWN0"}</definedName>
    <definedName name="fhg_2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#N/A</definedName>
    <definedName name="FinePrint">#REF!</definedName>
    <definedName name="FINI">#REF!</definedName>
    <definedName name="Flasher_luminoso_para_barricadas">#REF!</definedName>
    <definedName name="FM">1.18</definedName>
    <definedName name="FM_INTERVENTORÍA">'FM INTERVENTORÍA'!$A:$G</definedName>
    <definedName name="fnic">#REF!</definedName>
    <definedName name="FO">1.32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_">#REF!</definedName>
    <definedName name="FORMALE">#REF!</definedName>
    <definedName name="formaleta_madera">#REF!</definedName>
    <definedName name="Formato">#REF!</definedName>
    <definedName name="Formato1">#REF!</definedName>
    <definedName name="FORMCON">#REF!</definedName>
    <definedName name="FORMCUELL">#REF!</definedName>
    <definedName name="FORMH">#REF!</definedName>
    <definedName name="FORMM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p">1.59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#N/A</definedName>
    <definedName name="Full_Print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#REF!</definedName>
    <definedName name="GASO">#N/A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4">#REF!</definedName>
    <definedName name="geodren">#REF!</definedName>
    <definedName name="geomalla">#REF!</definedName>
    <definedName name="GEOT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yju">#REF!</definedName>
    <definedName name="giova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5917Ç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BITANTES">#REF!</definedName>
    <definedName name="HACER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#N/A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M">#REF!</definedName>
    <definedName name="HM3EB">#REF!</definedName>
    <definedName name="HM3JH">#REF!</definedName>
    <definedName name="HMHF3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OJA1">#REF!</definedName>
    <definedName name="horat">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75MH">#REF!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RE">#REF!</definedName>
    <definedName name="IMPRESSION">#REF!</definedName>
    <definedName name="IMPREVISTOS">#REF!</definedName>
    <definedName name="IMPRI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DIVIDUALES">#REF!</definedName>
    <definedName name="inf" localSheetId="3">#REF!</definedName>
    <definedName name="inf" localSheetId="2">#REF!</definedName>
    <definedName name="inf">#REF!</definedName>
    <definedName name="Informe">{#N/A,#N/A,FALSE,"PROPON.2001"}</definedName>
    <definedName name="Informe_semanal">#REF!</definedName>
    <definedName name="INGENIERIA1" hidden="1">#REF!</definedName>
    <definedName name="INGENIERIA11" hidden="1">#REF!</definedName>
    <definedName name="Ingeniero">#REF!</definedName>
    <definedName name="Ingeniero_ambiental">#REF!</definedName>
    <definedName name="iniciales">#REF!,#REF!,#REF!,#REF!</definedName>
    <definedName name="Inicio">#REF!</definedName>
    <definedName name="INPU">#REF!</definedName>
    <definedName name="INPUT">#REF!</definedName>
    <definedName name="Inspector_de_Obra">#REF!</definedName>
    <definedName name="INSU">#REF!</definedName>
    <definedName name="INSUMOS">#REF!</definedName>
    <definedName name="Insumos_auxiliares">#REF!</definedName>
    <definedName name="Insumos_basicos">#REF!</definedName>
    <definedName name="INSUMOS_ENSAYOS" localSheetId="1">#REF!</definedName>
    <definedName name="INSUMOS_ENSAYOS" localSheetId="0">#REF!</definedName>
    <definedName name="INSUMOS_ENSAYOS" localSheetId="3">#REF!</definedName>
    <definedName name="INSUMOS_ENSAYOS" localSheetId="2">#REF!</definedName>
    <definedName name="INSUMOS_ENSAYOS">#REF!</definedName>
    <definedName name="INSUMOS_EQUIPOS" localSheetId="1">#REF!</definedName>
    <definedName name="INSUMOS_EQUIPOS" localSheetId="0">#REF!</definedName>
    <definedName name="INSUMOS_EQUIPOS">#REF!</definedName>
    <definedName name="INSUMOS_MANO_DE_OBRA" localSheetId="1">#REF!</definedName>
    <definedName name="INSUMOS_MANO_DE_OBRA" localSheetId="0">#REF!</definedName>
    <definedName name="INSUMOS_MANO_DE_OBRA">#REF!</definedName>
    <definedName name="INSUMOS_MATERIALES" localSheetId="1">#REF!</definedName>
    <definedName name="INSUMOS_MATERIALES" localSheetId="0">#REF!</definedName>
    <definedName name="INSUMOS_MATERIALES">#REF!</definedName>
    <definedName name="INSUMOS_SERVICIOS" localSheetId="1">#REF!</definedName>
    <definedName name="INSUMOS_SERVICIOS" localSheetId="0">#REF!</definedName>
    <definedName name="INSUMOS_SERVICIOS">#REF!</definedName>
    <definedName name="INSUMOS_TRANSPORTES" localSheetId="1">#REF!</definedName>
    <definedName name="INSUMOS_TRANSPORTES" localSheetId="0">#REF!</definedName>
    <definedName name="INSUMOS_TRANSPORTE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ERVENTORIA" localSheetId="3" hidden="1">#REF!</definedName>
    <definedName name="INTERVENTORIA" localSheetId="2" hidden="1">#REF!</definedName>
    <definedName name="INTERVENTORIA" hidden="1">#REF!</definedName>
    <definedName name="INTERVENTORÍA">INTERVENTORÍA!$A:$I</definedName>
    <definedName name="interventoria_2" localSheetId="3" hidden="1">#REF!</definedName>
    <definedName name="interventoria_2" localSheetId="2" hidden="1">#REF!</definedName>
    <definedName name="interventoria_2" hidden="1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#N/A</definedName>
    <definedName name="IP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#N/A</definedName>
    <definedName name="ITEMS_DEF">#REF!</definedName>
    <definedName name="Iterar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>#REF!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OHNNY">#N/A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3" hidden="1">{#N/A,#N/A,TRUE,"1842CWN0"}</definedName>
    <definedName name="KDL" localSheetId="2" hidden="1">{#N/A,#N/A,TRUE,"1842CWN0"}</definedName>
    <definedName name="KDL" hidden="1">{#N/A,#N/A,TRUE,"1842CWN0"}</definedName>
    <definedName name="KDL_1" localSheetId="3" hidden="1">{#N/A,#N/A,TRUE,"1842CWN0"}</definedName>
    <definedName name="KDL_1" localSheetId="2" hidden="1">{#N/A,#N/A,TRUE,"1842CWN0"}</definedName>
    <definedName name="KDL_1" hidden="1">{#N/A,#N/A,TRUE,"1842CWN0"}</definedName>
    <definedName name="KDL_2" localSheetId="3" hidden="1">{#N/A,#N/A,TRUE,"1842CWN0"}</definedName>
    <definedName name="KDL_2" localSheetId="2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E">#REF!</definedName>
    <definedName name="Last_Row">#N/A</definedName>
    <definedName name="LB">#REF!</definedName>
    <definedName name="ld">#REF!</definedName>
    <definedName name="Leh">#REF!</definedName>
    <definedName name="LFAB">#REF!</definedName>
    <definedName name="Libro1_Hoja1_Lista">#REF!</definedName>
    <definedName name="LICITACION">#REF!</definedName>
    <definedName name="LiMo">#REF!</definedName>
    <definedName name="LIMP">#REF!</definedName>
    <definedName name="LIMPIO">#REF!</definedName>
    <definedName name="LINEA">#REF!</definedName>
    <definedName name="LisaCodSAO">#REF!</definedName>
    <definedName name="lista">#REF!</definedName>
    <definedName name="listaabril">#REF!</definedName>
    <definedName name="Listacanti">#REF!</definedName>
    <definedName name="ListaCantidad">#REF!</definedName>
    <definedName name="Listado">#REF!</definedName>
    <definedName name="listado1">{#N/A,#N/A,FALSE,"PROPON.2001"}</definedName>
    <definedName name="ListaItem">#REF!</definedName>
    <definedName name="listaprecios">#REF!</definedName>
    <definedName name="ListaUni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m">#REF!</definedName>
    <definedName name="LLANTAS">#REF!</definedName>
    <definedName name="LLAP12">#REF!</definedName>
    <definedName name="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at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GO">#N/A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OTE">#REF!</definedName>
    <definedName name="louujhvh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tr">#REF!</definedName>
    <definedName name="LUBRI">#REF!</definedName>
    <definedName name="Lubricante">#REF!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localSheetId="3" hidden="1">{"TAB1",#N/A,TRUE,"GENERAL";"TAB2",#N/A,TRUE,"GENERAL";"TAB3",#N/A,TRUE,"GENERAL";"TAB4",#N/A,TRUE,"GENERAL";"TAB5",#N/A,TRUE,"GENERAL"}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UPVC">#REF!</definedName>
    <definedName name="LUPVC_">#REF!</definedName>
    <definedName name="LUPVT">#REF!</definedName>
    <definedName name="LUZ">{#N/A,#N/A,FALSE,"PROPON.2001"}</definedName>
    <definedName name="lv">#REF!</definedName>
    <definedName name="M">{#N/A,#N/A,FALSE,"PROPON.2001"}</definedName>
    <definedName name="M120K">#REF!</definedName>
    <definedName name="M240K">#REF!</definedName>
    <definedName name="M280K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CJ">#REF!</definedName>
    <definedName name="Maestro_de_Obra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O">#REF!&lt;2.5</definedName>
    <definedName name="mama" hidden="1">#REF!</definedName>
    <definedName name="ManodeObra">#REF!</definedName>
    <definedName name="MANTO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_C">#REF!</definedName>
    <definedName name="MARABA">#REF!</definedName>
    <definedName name="MarAbr">#REF!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localSheetId="3" hidden="1">{"PRES REHAB ARM-PER POR ITEMS  KM A KM",#N/A,TRUE,"Rehabilitacion Arm-Per"}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a">#REF!</definedName>
    <definedName name="MARCO_H">#REF!</definedName>
    <definedName name="MARIA">{#N/A,#N/A,FALSE,"PROPON.2001"}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{#N/A,#N/A,FALSE,"PROPON.2001"}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localSheetId="3" hidden="1">{"PRES REHAB ARM-PER POR ITEMS  KM A KM",#N/A,TRUE,"Rehabilitacion Arm-Per"}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PR">#REF!</definedName>
    <definedName name="MATRIZ">#REF!</definedName>
    <definedName name="MATRIZ_DE_DATOS">#REF!</definedName>
    <definedName name="MatTuberia">#REF!</definedName>
    <definedName name="MayJun">#REF!</definedName>
    <definedName name="MayJun_C">#REF!</definedName>
    <definedName name="MC4CM">#REF!</definedName>
    <definedName name="MCCs">#REF!</definedName>
    <definedName name="mdc2a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">#REF!</definedName>
    <definedName name="mediah_reposo_comida">#REF!</definedName>
    <definedName name="MEDID">#REF!</definedName>
    <definedName name="Medidor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antonio">#REF!</definedName>
    <definedName name="memluciana">#REF!</definedName>
    <definedName name="memmorelia">#REF!</definedName>
    <definedName name="memmorron">#REF!</definedName>
    <definedName name="memoria">#REF!</definedName>
    <definedName name="MEMORIAS" localSheetId="1">#REF!</definedName>
    <definedName name="MEMORIAS" localSheetId="0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 localSheetId="3" hidden="1">{#N/A,#N/A,TRUE,"1842CWN0"}</definedName>
    <definedName name="met" localSheetId="2" hidden="1">{#N/A,#N/A,TRUE,"1842CWN0"}</definedName>
    <definedName name="met" hidden="1">{#N/A,#N/A,TRUE,"1842CWN0"}</definedName>
    <definedName name="met_1" localSheetId="3" hidden="1">{#N/A,#N/A,TRUE,"1842CWN0"}</definedName>
    <definedName name="met_1" localSheetId="2" hidden="1">{#N/A,#N/A,TRUE,"1842CWN0"}</definedName>
    <definedName name="met_1" hidden="1">{#N/A,#N/A,TRUE,"1842CWN0"}</definedName>
    <definedName name="met_2" localSheetId="3" hidden="1">{#N/A,#N/A,TRUE,"1842CWN0"}</definedName>
    <definedName name="met_2" localSheetId="2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3" hidden="1">{#N/A,#N/A,TRUE,"1842CWN0"}</definedName>
    <definedName name="metal" localSheetId="2" hidden="1">{#N/A,#N/A,TRUE,"1842CWN0"}</definedName>
    <definedName name="metal" hidden="1">{#N/A,#N/A,TRUE,"1842CWN0"}</definedName>
    <definedName name="metal_1" localSheetId="3" hidden="1">{#N/A,#N/A,TRUE,"1842CWN0"}</definedName>
    <definedName name="metal_1" localSheetId="2" hidden="1">{#N/A,#N/A,TRUE,"1842CWN0"}</definedName>
    <definedName name="metal_1" hidden="1">{#N/A,#N/A,TRUE,"1842CWN0"}</definedName>
    <definedName name="metal_2" localSheetId="3" hidden="1">{#N/A,#N/A,TRUE,"1842CWN0"}</definedName>
    <definedName name="metal_2" localSheetId="2" hidden="1">{#N/A,#N/A,TRUE,"1842CWN0"}</definedName>
    <definedName name="metal_2" hidden="1">{#N/A,#N/A,TRUE,"1842CWN0"}</definedName>
    <definedName name="Mezcladora_trompo_a_gasolina__Inc._combustible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k">#REF!&lt;2.5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>{#N/A,#N/A,FALSE,"PROPON.2001"}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INTERNA">#REF!</definedName>
    <definedName name="MO120K">#REF!</definedName>
    <definedName name="MO240K">#REF!</definedName>
    <definedName name="MO280K">#REF!</definedName>
    <definedName name="MOA" hidden="1">{#N/A,#N/A,FALSE,"Hoja1";#N/A,#N/A,FALSE,"Hoja2"}</definedName>
    <definedName name="MOCARG">#REF!</definedName>
    <definedName name="MOD">#REF!</definedName>
    <definedName name="MOD_EXTERNA">#REF!</definedName>
    <definedName name="MODIF1">#REF!</definedName>
    <definedName name="MODIF1_2">#REF!</definedName>
    <definedName name="MODIF1_7">#REF!</definedName>
    <definedName name="MOdificad" localSheetId="3" hidden="1">#REF!</definedName>
    <definedName name="MOdificad" localSheetId="2" hidden="1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a">#REF!</definedName>
    <definedName name="MORON">#REF!</definedName>
    <definedName name="MOTO">#REF!</definedName>
    <definedName name="MOTOBOMBA">#REF!</definedName>
    <definedName name="MOTON">#REF!</definedName>
    <definedName name="Motoniveladora_120_HP.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tz_equipos">#REF!</definedName>
    <definedName name="mtz_manodeobra">#REF!</definedName>
    <definedName name="mtz_materiales1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v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AF">#REF!</definedName>
    <definedName name="NovDic">#REF!</definedName>
    <definedName name="np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">#REF!</definedName>
    <definedName name="OBSERV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os_Varios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CAR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ge____1____of____2">#REF!</definedName>
    <definedName name="PAJARITA">#REF!</definedName>
    <definedName name="PAPA">#REF!</definedName>
    <definedName name="PAPSO_INTERVENTORÍA">#REF!</definedName>
    <definedName name="PAPSO_OBRA" localSheetId="1">#REF!</definedName>
    <definedName name="PAPSO_OBRA" localSheetId="0">#REF!</definedName>
    <definedName name="PAPSO_OBRA" localSheetId="3">#REF!</definedName>
    <definedName name="PAPSO_OBRA" localSheetId="2">#REF!</definedName>
    <definedName name="PAPSO_OBRA">#REF!</definedName>
    <definedName name="par">#REF!</definedName>
    <definedName name="Parametro_Peso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savia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CO">#REF!</definedName>
    <definedName name="Peldaño">#REF!</definedName>
    <definedName name="PEPE">#N/A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NO">#REF!</definedName>
    <definedName name="phed">#REF!</definedName>
    <definedName name="phen">#REF!</definedName>
    <definedName name="PIE4A6">#REF!</definedName>
    <definedName name="PIECR">#REF!</definedName>
    <definedName name="pied">#REF!</definedName>
    <definedName name="PIEDR">#REF!</definedName>
    <definedName name="piedragav">#REF!</definedName>
    <definedName name="PILOTE">#REF!</definedName>
    <definedName name="Pin">#REF!</definedName>
    <definedName name="PINBAR">#REF!</definedName>
    <definedName name="PINBLA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3" hidden="1">{"TAB1",#N/A,TRUE,"GENERAL";"TAB2",#N/A,TRUE,"GENERAL";"TAB3",#N/A,TRUE,"GENERAL";"TAB4",#N/A,TRUE,"GENERAL";"TAB5",#N/A,TRUE,"GENERAL"}</definedName>
    <definedName name="PL" localSheetId="2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ta_Electrica__Diesel_Gasolina">#REF!</definedName>
    <definedName name="PLAST">#REF!</definedName>
    <definedName name="Platinas">#REF!</definedName>
    <definedName name="Plazo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p">#REF!</definedName>
    <definedName name="POCETA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IZAS" hidden="1">{"TAB1",#N/A,TRUE,"GENERAL";"TAB2",#N/A,TRUE,"GENERAL";"TAB3",#N/A,TRUE,"GENERAL";"TAB4",#N/A,TRUE,"GENERAL";"TAB5",#N/A,TRUE,"GENERAL"}</definedName>
    <definedName name="POLIZAS_INTERVENTORÍA">#REF!</definedName>
    <definedName name="Polynomial">#REF!</definedName>
    <definedName name="PoMede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_en_angulo_de_2_2_1_4_de_3_5m_para_señal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>#REF!</definedName>
    <definedName name="PRE">#REF!</definedName>
    <definedName name="Precio">#REF!</definedName>
    <definedName name="precio2">#REF!</definedName>
    <definedName name="precios">#REF!</definedName>
    <definedName name="preciosvig">#REF!</definedName>
    <definedName name="PRES.AGRI">#REF!</definedName>
    <definedName name="PRESIPISTO">#REF!</definedName>
    <definedName name="PREST">#REF!</definedName>
    <definedName name="presta">#REF!</definedName>
    <definedName name="Prestaciones_1">#REF!</definedName>
    <definedName name="Prestaciones_2">#REF!</definedName>
    <definedName name="PRESUPUESTO" localSheetId="1">#REF!</definedName>
    <definedName name="PRESUPUESTO" localSheetId="0">#REF!</definedName>
    <definedName name="Presupuesto" localSheetId="3" hidden="1">#REF!</definedName>
    <definedName name="Presupuesto" localSheetId="2" hidden="1">#REF!</definedName>
    <definedName name="PRESUPUESTO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1">'FM INTERVENTORÍA'!$A$1:$G$43</definedName>
    <definedName name="Print_Area" localSheetId="0">INTERVENTORÍA!$A$3:$I$33</definedName>
    <definedName name="Print_Area" localSheetId="3">INTERVENTORIA_LEGALIZACIÓN!$A$1:$F$20</definedName>
    <definedName name="Print_Area" localSheetId="2">'INTERVENTORÍA_PÓLIZAS '!$A$1:$I$36</definedName>
    <definedName name="PRINT_AREA">#N/A</definedName>
    <definedName name="Print_Area_MI">#REF!</definedName>
    <definedName name="Print_Area_Reset">OFFSET(Full_Print,0,0,Last_Row)</definedName>
    <definedName name="Print_Titles" localSheetId="1">'FM INTERVENTORÍA'!$1:$6</definedName>
    <definedName name="Print_Titles" localSheetId="0">INTERVENTORÍA!$3:$8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S">#REF!</definedName>
    <definedName name="PROF">#REF!</definedName>
    <definedName name="Profesional_SISO">#REF!</definedName>
    <definedName name="PrOfic">#REF!</definedName>
    <definedName name="PROG" localSheetId="1" hidden="1">#REF!</definedName>
    <definedName name="PROG" localSheetId="0" hidden="1">#REF!</definedName>
    <definedName name="PROG" localSheetId="3" hidden="1">#REF!</definedName>
    <definedName name="PROG" localSheetId="2" hidden="1">#REF!</definedName>
    <definedName name="PROG" hidden="1">#REF!</definedName>
    <definedName name="PROGDES">#REF!</definedName>
    <definedName name="Programa">#REF!</definedName>
    <definedName name="PROGRAMADO">#REF!</definedName>
    <definedName name="programainv">#N/A</definedName>
    <definedName name="Proponente">#REF!</definedName>
    <definedName name="PROVISIONALES" localSheetId="3" hidden="1">#REF!</definedName>
    <definedName name="PROVISIONALES" localSheetId="2" hidden="1">#REF!</definedName>
    <definedName name="PROVISIONALES" hidden="1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LIDMAN">#REF!</definedName>
    <definedName name="PUNTI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3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jón_de_piedra_del_municipio">#REF!</definedName>
    <definedName name="RANGO_FECHA">#REF!</definedName>
    <definedName name="Rasante">#REF!</definedName>
    <definedName name="Rates">#REF!</definedName>
    <definedName name="RD">#REF!</definedName>
    <definedName name="RDN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d">#REF!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#N/A</definedName>
    <definedName name="Reimbursement">"Reembolso"</definedName>
    <definedName name="reinicio">#N/A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_de_obr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RO">#REF!</definedName>
    <definedName name="Retroexcavadora_de_llantas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nf">#REF!</definedName>
    <definedName name="Ro">#REF!,#REF!,#REF!</definedName>
    <definedName name="RODILLO">#REF!</definedName>
    <definedName name="rr">#N/A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Conv">#REF!</definedName>
    <definedName name="SALID1">#REF!</definedName>
    <definedName name="SalMinimo">#REF!</definedName>
    <definedName name="SAOG7">#REF!</definedName>
    <definedName name="SAOG7OCTUBRE">#REF!</definedName>
    <definedName name="SASASASASAS" localSheetId="3" hidden="1">{"via1",#N/A,TRUE,"general";"via2",#N/A,TRUE,"general";"via3",#N/A,TRUE,"general"}</definedName>
    <definedName name="SASASASASAS" localSheetId="2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retaria">#REF!</definedName>
    <definedName name="SECTOR">#REF!</definedName>
    <definedName name="sem">#REF!</definedName>
    <definedName name="SEMANA_C3">#REF!</definedName>
    <definedName name="semanal">#REF!</definedName>
    <definedName name="semilla">#REF!</definedName>
    <definedName name="sena">#REF!</definedName>
    <definedName name="Señal__grupo_1_._Tablero_en_lámina_galvanizada_de_75cm_75cm__calibre_16__reflectivo_tipo_1__incluye_poste">#REF!</definedName>
    <definedName name="señv">#REF!</definedName>
    <definedName name="SepOct">#REF!</definedName>
    <definedName name="SepOct_C">#REF!</definedName>
    <definedName name="septico">#REF!</definedName>
    <definedName name="SERO">#N/A</definedName>
    <definedName name="servicio">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KAD">#REF!</definedName>
    <definedName name="Sin_nombre">#REF!</definedName>
    <definedName name="SINGOLO">#REF!</definedName>
    <definedName name="SISISIS">#N/A</definedName>
    <definedName name="SLPVC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DA">#REF!</definedName>
    <definedName name="SOLPVC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#REF!</definedName>
    <definedName name="SSSS">#N/A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">#REF!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BASE">#REF!</definedName>
    <definedName name="Subbse_Granular">#REF!</definedName>
    <definedName name="SUBSUELO">#REF!</definedName>
    <definedName name="SUBTIPOACC">#REF!</definedName>
    <definedName name="Subtotal">#REF!</definedName>
    <definedName name="SUELDO">#REF!</definedName>
    <definedName name="sum">#REF!</definedName>
    <definedName name="suma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#N/A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___2_.3_FC_2.2">#REF!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ha">#REF!</definedName>
    <definedName name="TACOM">#REF!</definedName>
    <definedName name="TACOM1">#REF!</definedName>
    <definedName name="TACOR">#REF!</definedName>
    <definedName name="Tambores">#REF!</definedName>
    <definedName name="TANQUE">#REF!</definedName>
    <definedName name="Tanques">#REF!</definedName>
    <definedName name="TAPAM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AS_INTERVENTORIA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B">#REF!</definedName>
    <definedName name="TEJAJ">#REF!</definedName>
    <definedName name="TEJBAR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erminadora">#REF!</definedName>
    <definedName name="terminales">#REF!</definedName>
    <definedName name="TÉRMINOS">#N/A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ALV">#REF!</definedName>
    <definedName name="TGB">#REF!</definedName>
    <definedName name="TGRASA">#REF!</definedName>
    <definedName name="TH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cimentacion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OANA">#N/A</definedName>
    <definedName name="TODOINSU">#N/A</definedName>
    <definedName name="TODOITEM">#N/A</definedName>
    <definedName name="TopEncargado">#REF!</definedName>
    <definedName name="TOPGENER">#REF!</definedName>
    <definedName name="TOPGENER1">#REF!</definedName>
    <definedName name="TOPMENU">#REF!</definedName>
    <definedName name="Topo">#REF!</definedName>
    <definedName name="TORNI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VCME">#REF!</definedName>
    <definedName name="TPVCP1">#REF!</definedName>
    <definedName name="TPVCS3">#REF!</definedName>
    <definedName name="TPVCS4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>#REF!</definedName>
    <definedName name="TrainSpec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_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nsporte_volco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t">#REF!</definedName>
    <definedName name="TRITM">#REF!</definedName>
    <definedName name="TRITU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nzadora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ttuy">#REF!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0">#N/A</definedName>
    <definedName name="TUAC12">#REF!</definedName>
    <definedName name="TUAC16">#N/A</definedName>
    <definedName name="TUB8AC">#REF!</definedName>
    <definedName name="TUBERIA" hidden="1">#REF!</definedName>
    <definedName name="Tubería">#REF!</definedName>
    <definedName name="Tubería_PVC_alcantarillado_36___Inc.Transporte">#REF!</definedName>
    <definedName name="TUBERIA1" hidden="1">#REF!</definedName>
    <definedName name="TUBNE">#REF!</definedName>
    <definedName name="Tubo_rectangular_100x40x1.5_mm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214_">#REF!</definedName>
    <definedName name="U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_PRI">#REF!</definedName>
    <definedName name="Unidades">#REF!</definedName>
    <definedName name="UNION_Z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NPVP1">#REF!</definedName>
    <definedName name="UNPVP2">#REF!</definedName>
    <definedName name="UNPVP3">#REF!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3" hidden="1">{"TAB1",#N/A,TRUE,"GENERAL";"TAB2",#N/A,TRUE,"GENERAL";"TAB3",#N/A,TRUE,"GENERAL";"TAB4",#N/A,TRUE,"GENERAL";"TAB5",#N/A,TRUE,"GENERAL"}</definedName>
    <definedName name="UUUUUUU" localSheetId="2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la">#REF!</definedName>
    <definedName name="VALMA3">#REF!</definedName>
    <definedName name="VALMA4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paraiso">#N/A</definedName>
    <definedName name="Values_Entered">IF(Loan_Amount*Interest_Rate*Loan_Years*Loan_Start&gt;0,1,0)</definedName>
    <definedName name="Válvulas">#REF!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localSheetId="3" hidden="1">{"PRES REHAB ARM-PER POR ITEMS  KM A KM",#N/A,TRUE,"Rehabilitacion Arm-Per"}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>#REF!</definedName>
    <definedName name="VCEVNAEL4">#REF!</definedName>
    <definedName name="VCSBVNAEL2">#REF!</definedName>
    <definedName name="VCSBVNAEL3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__Tipo_pickup">#REF!</definedName>
    <definedName name="VentaAiu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">#REF!</definedName>
    <definedName name="VIAJE_">#REF!</definedName>
    <definedName name="VIAJEMED">#REF!</definedName>
    <definedName name="VIBGA">#REF!</definedName>
    <definedName name="VIBGA_">#REF!</definedName>
    <definedName name="vibr">#REF!</definedName>
    <definedName name="VIBRA">#REF!</definedName>
    <definedName name="VIBRADOR">#REF!</definedName>
    <definedName name="Vibrador_a_gasolina">#REF!</definedName>
    <definedName name="VIBRCOM">#REF!</definedName>
    <definedName name="VIBRE">#REF!</definedName>
    <definedName name="VIBRO">#REF!</definedName>
    <definedName name="vibrocompactador_de_8_t.">#REF!</definedName>
    <definedName name="VICEP_DIRECC">#REF!</definedName>
    <definedName name="VIDRI">#REF!</definedName>
    <definedName name="VigenciaDolares">#REF!</definedName>
    <definedName name="VigenciaPesos">#REF!</definedName>
    <definedName name="VIGFUTU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m3km">#REF!</definedName>
    <definedName name="VOLQU">#REF!</definedName>
    <definedName name="VOLQUET">#REF!</definedName>
    <definedName name="VOLQUETA">#REF!</definedName>
    <definedName name="Volqueta__6_m³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PVC2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uyhj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ERTEG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3" hidden="1">{#N/A,#N/A,TRUE,"CODIGO DEPENDENCIA"}</definedName>
    <definedName name="wrn.ar." localSheetId="2" hidden="1">{#N/A,#N/A,TRUE,"CODIGO DEPENDENCIA"}</definedName>
    <definedName name="wrn.ar." hidden="1">{#N/A,#N/A,TRUE,"CODIGO DEPENDENCIA"}</definedName>
    <definedName name="wrn.civil._.works." localSheetId="3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civil._.works._1" localSheetId="3" hidden="1">{#N/A,#N/A,TRUE,"1842CWN0"}</definedName>
    <definedName name="wrn.civil._.works._1" localSheetId="2" hidden="1">{#N/A,#N/A,TRUE,"1842CWN0"}</definedName>
    <definedName name="wrn.civil._.works._1" hidden="1">{#N/A,#N/A,TRUE,"1842CWN0"}</definedName>
    <definedName name="wrn.civil._.works._2" localSheetId="3" hidden="1">{#N/A,#N/A,TRUE,"1842CWN0"}</definedName>
    <definedName name="wrn.civil._.works._2" localSheetId="2" hidden="1">{#N/A,#N/A,TRUE,"1842CWN0"}</definedName>
    <definedName name="wrn.civil._.works._2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3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3" hidden="1">{#N/A,#N/A,TRUE,"INGENIERIA";#N/A,#N/A,TRUE,"COMPRAS";#N/A,#N/A,TRUE,"DIRECCION";#N/A,#N/A,TRUE,"RESUMEN"}</definedName>
    <definedName name="wrn.GERENCIA._2" localSheetId="2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tems." hidden="1">{#N/A,#N/A,FALSE,"Items"}</definedName>
    <definedName name="wrn.listado.">{#N/A,#N/A,FALSE,"PROPON.2001"}</definedName>
    <definedName name="wrn.LL0004A." localSheetId="3" hidden="1">{#N/A,#N/A,FALSE,"List. Tie-in's Rev. A Diesel";#N/A,#N/A,FALSE,"List. Tie-in's Rev. A Gasolina";#N/A,#N/A,FALSE,"List. Tie-in's Rev. A Crudo";#N/A,#N/A,FALSE,"List. Tie-in's Rev. A Fuel Oil"}</definedName>
    <definedName name="wrn.LL0004A." localSheetId="2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localSheetId="3" hidden="1">{"total",#N/A,FALSE,"TD 0% ";"total",#N/A,FALSE,"TD 12%";"total",#N/A,FALSE,"TD 10%"}</definedName>
    <definedName name="wrn.resumen." localSheetId="2" hidden="1">{"total",#N/A,FALSE,"TD 0% ";"total",#N/A,FALSE,"TD 12%";"total",#N/A,FALSE,"TD 10%"}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localSheetId="3" hidden="1">{"via1",#N/A,TRUE,"general";"via2",#N/A,TRUE,"general";"via3",#N/A,TRUE,"general"}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ERWEER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3" hidden="1">{#N/A,#N/A,TRUE,"1842CWN0"}</definedName>
    <definedName name="XSW" localSheetId="2" hidden="1">{#N/A,#N/A,TRUE,"1842CWN0"}</definedName>
    <definedName name="XSW" hidden="1">{#N/A,#N/A,TRUE,"1842CWN0"}</definedName>
    <definedName name="XSW_1" localSheetId="3" hidden="1">{#N/A,#N/A,TRUE,"1842CWN0"}</definedName>
    <definedName name="XSW_1" localSheetId="2" hidden="1">{#N/A,#N/A,TRUE,"1842CWN0"}</definedName>
    <definedName name="XSW_1" hidden="1">{#N/A,#N/A,TRUE,"1842CWN0"}</definedName>
    <definedName name="XSW_2" localSheetId="3" hidden="1">{#N/A,#N/A,TRUE,"1842CWN0"}</definedName>
    <definedName name="XSW_2" localSheetId="2" hidden="1">{#N/A,#N/A,TRUE,"1842CWN0"}</definedName>
    <definedName name="XSW_2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3" hidden="1">#REF!</definedName>
    <definedName name="XXXX" localSheetId="2" hidden="1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3" hidden="1">#REF!</definedName>
    <definedName name="XZS" localSheetId="2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OR" hidden="1">{#N/A,#N/A,FALSE,"PROPON.2001"}</definedName>
    <definedName name="YORLY" hidden="1">{#N/A,#N/A,FALSE,"PROPON.2001"}</definedName>
    <definedName name="YOYO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localSheetId="3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3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3" hidden="1">{#N/A,#N/A,TRUE,"INGENIERIA";#N/A,#N/A,TRUE,"COMPRAS";#N/A,#N/A,TRUE,"DIRECCION";#N/A,#N/A,TRUE,"RESUMEN"}</definedName>
    <definedName name="ZAQ_2" localSheetId="2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1" i="15" l="1"/>
  <c r="G31" i="16" l="1"/>
  <c r="B20" i="18"/>
  <c r="M32" i="17"/>
  <c r="M33" i="17" s="1"/>
  <c r="F17" i="17"/>
  <c r="F8" i="17"/>
  <c r="E24" i="16"/>
  <c r="E25" i="16" s="1"/>
  <c r="E26" i="16" s="1"/>
  <c r="G9" i="16"/>
  <c r="G7" i="16"/>
  <c r="A22" i="15"/>
  <c r="A23" i="15" s="1"/>
  <c r="A24" i="15" s="1"/>
  <c r="A15" i="15"/>
  <c r="A16" i="15" s="1"/>
  <c r="A17" i="15" s="1"/>
  <c r="H12" i="15"/>
  <c r="H13" i="15" s="1"/>
  <c r="H21" i="15" s="1"/>
  <c r="I11" i="15"/>
  <c r="A11" i="15"/>
  <c r="A12" i="15" s="1"/>
  <c r="A13" i="15" s="1"/>
  <c r="D8" i="17" l="1"/>
  <c r="F15" i="17" s="1"/>
  <c r="I12" i="15"/>
  <c r="F24" i="16"/>
  <c r="I13" i="15"/>
  <c r="F26" i="16"/>
  <c r="E27" i="16"/>
  <c r="F25" i="16"/>
  <c r="F14" i="17" l="1"/>
  <c r="F16" i="17"/>
  <c r="I10" i="15"/>
  <c r="I15" i="15" s="1"/>
  <c r="E28" i="16"/>
  <c r="F27" i="16"/>
  <c r="G24" i="16" l="1"/>
  <c r="G25" i="16"/>
  <c r="G26" i="16"/>
  <c r="G27" i="16"/>
  <c r="E29" i="16"/>
  <c r="F28" i="16"/>
  <c r="G28" i="16" s="1"/>
  <c r="E30" i="16" l="1"/>
  <c r="F30" i="16" s="1"/>
  <c r="G30" i="16" s="1"/>
  <c r="F29" i="16"/>
  <c r="G29" i="16" s="1"/>
  <c r="G23" i="16" l="1"/>
  <c r="G34" i="16" s="1"/>
  <c r="G33" i="16" s="1"/>
  <c r="G35" i="16" s="1"/>
  <c r="G36" i="16" s="1"/>
  <c r="I16" i="15" s="1"/>
  <c r="I17" i="15" s="1"/>
  <c r="I18" i="15" s="1"/>
  <c r="I9" i="15" l="1"/>
  <c r="I21" i="15"/>
  <c r="H22" i="15"/>
  <c r="H23" i="15" l="1"/>
  <c r="I22" i="15"/>
  <c r="H24" i="15" l="1"/>
  <c r="I24" i="15" s="1"/>
  <c r="I23" i="15"/>
  <c r="I20" i="15" l="1"/>
  <c r="I19" i="15"/>
  <c r="I25" i="15"/>
  <c r="I26" i="15"/>
  <c r="I27" i="15"/>
  <c r="I28" i="15"/>
  <c r="I29" i="15"/>
  <c r="I30" i="15"/>
  <c r="B8" i="18"/>
  <c r="B9" i="18"/>
  <c r="E9" i="18"/>
  <c r="B10" i="18"/>
  <c r="F12" i="18"/>
  <c r="F13" i="18"/>
  <c r="F14" i="18"/>
  <c r="F15" i="18"/>
  <c r="F16" i="18"/>
  <c r="F17" i="18"/>
  <c r="F18" i="18"/>
  <c r="F19" i="18"/>
  <c r="D7" i="17"/>
  <c r="F9" i="17"/>
  <c r="F11" i="17"/>
  <c r="E14" i="17"/>
  <c r="H14" i="17"/>
  <c r="E15" i="17"/>
  <c r="H15" i="17"/>
  <c r="E16" i="17"/>
  <c r="H16" i="17"/>
  <c r="E17" i="17"/>
  <c r="H17" i="17"/>
  <c r="J19" i="17"/>
  <c r="H20" i="17"/>
  <c r="J20" i="17"/>
  <c r="H21" i="17"/>
  <c r="H22" i="17"/>
  <c r="K22" i="17"/>
  <c r="H23" i="17"/>
  <c r="D25" i="17"/>
  <c r="J29" i="17"/>
  <c r="H30" i="17"/>
  <c r="L35" i="17"/>
  <c r="M35" i="17"/>
</calcChain>
</file>

<file path=xl/sharedStrings.xml><?xml version="1.0" encoding="utf-8"?>
<sst xmlns="http://schemas.openxmlformats.org/spreadsheetml/2006/main" count="142" uniqueCount="128">
  <si>
    <t>CÓDIGO</t>
  </si>
  <si>
    <t>COSTOS INDIRECTOS</t>
  </si>
  <si>
    <t>MANO DE OBRA</t>
  </si>
  <si>
    <t>DESCRIPCIÓN</t>
  </si>
  <si>
    <t>SUBTOTAL</t>
  </si>
  <si>
    <t>%</t>
  </si>
  <si>
    <t>Cumplimiento</t>
  </si>
  <si>
    <t>SENA</t>
  </si>
  <si>
    <t>PRESUPUESTO INTERVENTORÍA</t>
  </si>
  <si>
    <t>ITEM</t>
  </si>
  <si>
    <t>CANT</t>
  </si>
  <si>
    <t>VALOR MENSUAL</t>
  </si>
  <si>
    <t>PREST. SOC.
(solo informativo)</t>
  </si>
  <si>
    <t>DEDIC. %</t>
  </si>
  <si>
    <t>PLAZO</t>
  </si>
  <si>
    <t>VALOR PARCIAL</t>
  </si>
  <si>
    <t>A</t>
  </si>
  <si>
    <t>COSTOS DIRECTOS DE PERSONAL</t>
  </si>
  <si>
    <t>EQUIPO PROFESIONAL</t>
  </si>
  <si>
    <t>Director de Interventoría</t>
  </si>
  <si>
    <t>Residente de Interventoría</t>
  </si>
  <si>
    <t xml:space="preserve">Tecnólogo SST de Interventoría </t>
  </si>
  <si>
    <t>APLICACIÓN FACTOR MULTIPLICADOR</t>
  </si>
  <si>
    <t>SUBTOTAL COSTOS DE PERSONAL</t>
  </si>
  <si>
    <t>FACTOR MULTIPLICADOR</t>
  </si>
  <si>
    <t>VALOR TOTAL COSTOS DE PERSONAL</t>
  </si>
  <si>
    <t>TOTAL COSTOS DIRECTOS DE PERSONAL</t>
  </si>
  <si>
    <t>B</t>
  </si>
  <si>
    <t>OTROS COSTOS DIRECTOS</t>
  </si>
  <si>
    <t>GASTOS DE TRANSPORTE, ALQUILER DE EQUIPO Y OTROS (SE PAGAN CONTRA FACTURA Y RESULTADOS SI APLICA):</t>
  </si>
  <si>
    <t>PAPELERÍA</t>
  </si>
  <si>
    <t>COMUNICACIONES (TELÉFONO, FAX, CELULAR, INTERNET, ETC.) MENSUAL EN CAMPO</t>
  </si>
  <si>
    <t>TARIFA PUESTO DE TRABAJO DEL PERSONAL DE OFICINA DE CAMPO, INCLUYE: ALQUILER DE UN (1) EQUIPO DE COMPUTO COMPLETO, ESCRITORIO, SILLA Y OTROS ENSERES DE OFICINA POR PUESTO DE TRABAJO</t>
  </si>
  <si>
    <t>IMPRESORA EN OBRA (ALQUILER)</t>
  </si>
  <si>
    <t>OTROS COSTOS (SE PAGAN CONTRA FACTURA Y RESULTADOS SI APLICA):</t>
  </si>
  <si>
    <t>PROVISIÓN PARA EL PAGO DE PRIMAS DE PÓLIZAS (GARANTÍAS)</t>
  </si>
  <si>
    <t>TASAS Y CONTRIBUCIONES</t>
  </si>
  <si>
    <t>VALOR BÁSICO TOTAL</t>
  </si>
  <si>
    <t>IVA</t>
  </si>
  <si>
    <t>TOTAL INTERVENTORÍA</t>
  </si>
  <si>
    <t>FACTOR MULTIPLICADOR INTERVENTORÍA</t>
  </si>
  <si>
    <t>SALARIO BÁSICO</t>
  </si>
  <si>
    <t>PRESTACIONES SOCIALES</t>
  </si>
  <si>
    <t>PRIMA ANUAL</t>
  </si>
  <si>
    <t xml:space="preserve">CESANTÍA ANUAL </t>
  </si>
  <si>
    <t>INTERÉS A LAS CESANTÍAS</t>
  </si>
  <si>
    <t>VACACIONES ANUALES</t>
  </si>
  <si>
    <t>EPS</t>
  </si>
  <si>
    <t>PENSIONES (AFP)</t>
  </si>
  <si>
    <t>ICBF</t>
  </si>
  <si>
    <t>SUBSIDIO FAMILIAR (CAJA DE COMPENSACIÓN)</t>
  </si>
  <si>
    <t xml:space="preserve"> ARP 6,96 % NORMAL</t>
  </si>
  <si>
    <t>DOTACIÓN</t>
  </si>
  <si>
    <t>EPP</t>
  </si>
  <si>
    <t>EXÁMENES DE INGRESO - EGRESO</t>
  </si>
  <si>
    <t>VR. TOPE MENSUAL A RECONOCER</t>
  </si>
  <si>
    <t>% RECONOCIMIENTO</t>
  </si>
  <si>
    <t>PLAZO CONTRATO</t>
  </si>
  <si>
    <t>VALOR A RECONOCER</t>
  </si>
  <si>
    <t>COSTOS OFICINA (ARRENDAMIENTO,ADMINISTRACIÓN Y SERVICIOS PÚBLICOS, MANTENIMIENTO DE OFICINAS, ASEO, VIGILANCIA, SEGUROS DE ROBO E INCENDIO, ALQUILER (O DEPRECIACIÓN)  Y MANTENIMIENTO DE VEHÍCULOS DE ADMINISTRACIÓN Y GERENCIA,   ASOCIACIONES PROFESIONALES, DOCUMENTACIÓN TÉCNICA, REVISTAS, REPRESENTACIÓN Y PROMOCIÓN, PREPARACIÓN Y EDICIÓN DE PROPUESTAS, GASTOS DE VIAJE, GASTOS DE REPRESENTACIÓN)</t>
  </si>
  <si>
    <t>PAPELERÍA DE LA OFICINA DEL CONSULTOR PARA USO DEL PROYECTO (CAFETERÍA Y OTROS GASTOS FUNCIONAMIENTO</t>
  </si>
  <si>
    <t>MUEBLES Y EQUIPOS DE OFICINA, PAGO PROGRAMAS, SISTEMATIZACIÓN  Y ACTUALIZACIÓN TECNOLÓGICA, RACK.</t>
  </si>
  <si>
    <t>PERSONAL ADMINISTRATIVO, TÉCNICO Y NO TÉCNICO, NO FACTURABLE, ENTRENAMIENTO DE PERSONAL, CAPACITACIÓN Y ACTUALIZACIÓN TÉCNICA (CURSOS, SEMINARIOS, CONGRESOS).</t>
  </si>
  <si>
    <t>ASESORÍA CONTABLE, TRIBUTARIA (REVISORÍA FISCAL) Y MÉDICA</t>
  </si>
  <si>
    <t>OTROS GASTOS BANCARIOS</t>
  </si>
  <si>
    <t>CAPACITACIONES, SEGURIDAD INDUSTRIAL Y OCUPACIONAL, Y PUBLICACIONES DEL PROYECTO</t>
  </si>
  <si>
    <t>GASTOS DE LEGALIZACIÓN DE CONTRATO</t>
  </si>
  <si>
    <t>OTROS COSTOS INDIRECTOS</t>
  </si>
  <si>
    <t>HONORARIOS</t>
  </si>
  <si>
    <t>FACTOR MULTIPLICADOR AJUSTADO A 2 CIFRAS DECIMALES</t>
  </si>
  <si>
    <t>VALOR GASTOS LEGALIZACIÓN - PÓLIZAS</t>
  </si>
  <si>
    <t>VALOR DEL CONTRATO ( $ )</t>
  </si>
  <si>
    <t xml:space="preserve">PLAZO DEL CONTRATO (Dias) </t>
  </si>
  <si>
    <t>meses</t>
  </si>
  <si>
    <t>ANTICIPO MUNICIPIO</t>
  </si>
  <si>
    <t>Digitar % de anticipo</t>
  </si>
  <si>
    <t>Pesos</t>
  </si>
  <si>
    <t>APORTES DEPARTAMENTO</t>
  </si>
  <si>
    <t>APORTES MUNICIPIO</t>
  </si>
  <si>
    <t>TIPO DE GARANTÍA</t>
  </si>
  <si>
    <t>VALOR ASEGURADO</t>
  </si>
  <si>
    <t>COBERTURA (Dias )</t>
  </si>
  <si>
    <t>TASA anual</t>
  </si>
  <si>
    <t>PRIMA</t>
  </si>
  <si>
    <t>VALOR</t>
  </si>
  <si>
    <t>Salarios y Prestaciones Sociales</t>
  </si>
  <si>
    <t>Calidad del servicio</t>
  </si>
  <si>
    <t>Correcta inversión del anticipo</t>
  </si>
  <si>
    <t>DECRETO 1082 SMMLV
Responsabilidad Civil</t>
  </si>
  <si>
    <t>SMMLV</t>
  </si>
  <si>
    <t>MONTO ASEGURABLE</t>
  </si>
  <si>
    <t>PLAZO MESES</t>
  </si>
  <si>
    <t>TASA</t>
  </si>
  <si>
    <t>Subtotal Prima</t>
  </si>
  <si>
    <t>X</t>
  </si>
  <si>
    <t>Gastos de expedición</t>
  </si>
  <si>
    <t>I.V.A.</t>
  </si>
  <si>
    <t>TOTAL POLIZAS</t>
  </si>
  <si>
    <t>Relación</t>
  </si>
  <si>
    <t xml:space="preserve"> </t>
  </si>
  <si>
    <t>CONCEPTO</t>
  </si>
  <si>
    <t>Valor</t>
  </si>
  <si>
    <t>TOTAL GASTOS LEGALIZACION</t>
  </si>
  <si>
    <t>1.    Doscientos (200) SMMLV para contratos cuyo valor sea inferior o igual a mil quinientos (1.500) SMMLV.</t>
  </si>
  <si>
    <t>PERSONAL ADMINISTRACION</t>
  </si>
  <si>
    <t>2.    Trescientos (300) SMMLV para contratos cuyo valor sea superior a mil quinientos (1.500) SMMLV e inferior o igual a dos mil quinientos (2.500) SMMLV.</t>
  </si>
  <si>
    <t>SUMA PERSONAL</t>
  </si>
  <si>
    <t>3.    Cuatrocientos (400) SMMLV para contratos cuyo valor sea superior a dos mil quinientos (2.500) SMMLV e inferior o igual a cinco mil (5.000) SMMLV.</t>
  </si>
  <si>
    <t>VALOR INCUMPLIMIENTP 100% incumplim SAL Y PRES</t>
  </si>
  <si>
    <t>4.    Quinientos (500) SMMLV para contratos cuyo valor sea superior a cinco mil (5.000) SMMLV e inferior o igual a diez mil (10.000) SMMLV.</t>
  </si>
  <si>
    <t>% RESPECTO A VALOR TOTAL</t>
  </si>
  <si>
    <t>5.    El cinco por ciento (5%) del valor del contrato cuando este sea superior a diez mil (10.000) SMMLV, caso en el cual el valor asegurado debe ser máximo setenta y cinco mil (75.000) SMMLV.</t>
  </si>
  <si>
    <t>* Valor del contrato es igual o superior a cinco mil (5.000) millones se toma el 50% del valor para asegurar.  * Valor del contrato es inferior a cinco mil (5.000) millones se toma el 100% del valor para asegurar.</t>
  </si>
  <si>
    <t>La vigencia de esta garantía deberá ser igual al período de ejecución del contrato.</t>
  </si>
  <si>
    <t>VALOR GASTOS LEGALIZACION - TASAS Y CONTRIBUCIONES</t>
  </si>
  <si>
    <t>TOTAL DEL CONTRATO SIN 50% DEL 4/1000 (Para efectos de calculo de impuesto y estampillas)</t>
  </si>
  <si>
    <t>APORTE NACIÓN</t>
  </si>
  <si>
    <t xml:space="preserve">Total del contrato SIN 50% del 4/1000, NI estampillas) para efectos del calculo del impuesto al gravamen financiero </t>
  </si>
  <si>
    <t>APORTE MUNICIPIO</t>
  </si>
  <si>
    <t>OTROS COSTOS INDIRECTOS - TASAS Y CONTRIBUCIONES</t>
  </si>
  <si>
    <t>Estampilla Pro Cultura 0.50% MUNICIPIO</t>
  </si>
  <si>
    <t xml:space="preserve">Estampilla Pro universidad de antioquia (0.2%) MUNICIPIO </t>
  </si>
  <si>
    <t>Estampilla Proadulto mayor 2% MUNICIPIO</t>
  </si>
  <si>
    <t xml:space="preserve">Estampilla pro justicia MUNICIPIO </t>
  </si>
  <si>
    <t>Industria y comercio MUNICIPIO (10x1000)</t>
  </si>
  <si>
    <t xml:space="preserve">Tasa Prodeporte y recreación 1% MUNICIPIO </t>
  </si>
  <si>
    <t xml:space="preserve">ADECUACION PUESTO DE SALUD SAN FELIX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</si>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</sst>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&quot;$&quot;\ #,##0"/>
    <numFmt numFmtId="166" formatCode="_-* #,##0.0\ _P_t_s_-;\-* #,##0.0\ _P_t_s_-;_-* &quot;-&quot;??\ _P_t_s_-;_-@_-"/>
    <numFmt numFmtId="167" formatCode="_-&quot;$&quot;* #,##0.00_-;\-&quot;$&quot;* #,##0.00_-;_-&quot;$&quot;* &quot;-&quot;??_-;_-@_-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#,##0.0"/>
    <numFmt numFmtId="171" formatCode="_(&quot;$&quot;\ * #,##0.00_);_(&quot;$&quot;\ * \(#,##0.00\);_(&quot;$&quot;\ * &quot;-&quot;??_);_(@_)"/>
  </numFmts>
  <fonts count="4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b/>
      <sz val="8"/>
      <color rgb="FFEAEAEA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b/>
      <sz val="10"/>
      <color indexed="8"/>
      <name val="Calibri"/>
      <family val="2"/>
    </font>
    <font>
      <b/>
      <sz val="12"/>
      <color rgb="FFEAEAEA"/>
      <name val="Calibri"/>
      <family val="2"/>
    </font>
    <font>
      <b/>
      <i/>
      <sz val="10"/>
      <color rgb="FFFF0000"/>
      <name val="Calibri"/>
      <family val="2"/>
    </font>
    <font>
      <b/>
      <sz val="12"/>
      <name val="Franklin Gothic Book"/>
      <family val="2"/>
    </font>
    <font>
      <b/>
      <sz val="10"/>
      <name val="Franklin Gothic Book"/>
      <family val="2"/>
    </font>
    <font>
      <sz val="10"/>
      <name val="Franklin Gothic Book"/>
      <family val="2"/>
    </font>
    <font>
      <b/>
      <sz val="10"/>
      <color indexed="8"/>
      <name val="Franklin Gothic Book"/>
      <family val="2"/>
    </font>
    <font>
      <sz val="10"/>
      <color indexed="8"/>
      <name val="Franklin Gothic Book"/>
      <family val="2"/>
    </font>
    <font>
      <b/>
      <u/>
      <sz val="8"/>
      <color rgb="FFC00000"/>
      <name val="Arial"/>
      <family val="2"/>
    </font>
    <font>
      <b/>
      <sz val="10"/>
      <color theme="0"/>
      <name val="Franklin Gothic Book"/>
      <family val="2"/>
    </font>
    <font>
      <b/>
      <u/>
      <sz val="8"/>
      <color rgb="FFFF0000"/>
      <name val="Arial"/>
      <family val="2"/>
    </font>
    <font>
      <sz val="12"/>
      <color indexed="8"/>
      <name val="Arial"/>
      <family val="2"/>
    </font>
    <font>
      <sz val="10"/>
      <color theme="1"/>
      <name val="Franklin Gothic Book"/>
      <family val="2"/>
    </font>
    <font>
      <b/>
      <sz val="16"/>
      <color rgb="FF00B050"/>
      <name val="Arial"/>
      <family val="2"/>
    </font>
    <font>
      <b/>
      <sz val="12"/>
      <name val="Arial"/>
      <family val="2"/>
    </font>
    <font>
      <sz val="9"/>
      <color rgb="FF333333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sz val="10"/>
      <color indexed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125">
        <fgColor auto="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37">
    <xf numFmtId="0" fontId="0" fillId="0" borderId="0"/>
    <xf numFmtId="166" fontId="5" fillId="0" borderId="1" applyFont="0" applyFill="0" applyBorder="0" applyAlignment="0" applyProtection="0"/>
    <xf numFmtId="0" fontId="5" fillId="0" borderId="1"/>
    <xf numFmtId="0" fontId="4" fillId="0" borderId="1"/>
    <xf numFmtId="167" fontId="4" fillId="0" borderId="1" applyFont="0" applyFill="0" applyBorder="0" applyAlignment="0" applyProtection="0"/>
    <xf numFmtId="9" fontId="4" fillId="0" borderId="1" applyFont="0" applyFill="0" applyBorder="0" applyAlignment="0" applyProtection="0"/>
    <xf numFmtId="9" fontId="5" fillId="0" borderId="1" applyFont="0" applyFill="0" applyBorder="0" applyAlignment="0" applyProtection="0"/>
    <xf numFmtId="0" fontId="5" fillId="0" borderId="1"/>
    <xf numFmtId="0" fontId="3" fillId="0" borderId="1"/>
    <xf numFmtId="42" fontId="5" fillId="0" borderId="1" applyFont="0" applyFill="0" applyBorder="0" applyAlignment="0" applyProtection="0"/>
    <xf numFmtId="0" fontId="5" fillId="0" borderId="1"/>
    <xf numFmtId="168" fontId="8" fillId="0" borderId="1" applyFont="0" applyFill="0" applyBorder="0" applyAlignment="0" applyProtection="0"/>
    <xf numFmtId="0" fontId="5" fillId="0" borderId="1"/>
    <xf numFmtId="44" fontId="3" fillId="0" borderId="1" applyFont="0" applyFill="0" applyBorder="0" applyAlignment="0" applyProtection="0"/>
    <xf numFmtId="9" fontId="5" fillId="0" borderId="1" applyFont="0" applyFill="0" applyBorder="0" applyAlignment="0" applyProtection="0"/>
    <xf numFmtId="9" fontId="5" fillId="0" borderId="1" applyFont="0" applyFill="0" applyBorder="0" applyAlignment="0" applyProtection="0"/>
    <xf numFmtId="169" fontId="5" fillId="0" borderId="1" applyFont="0" applyFill="0" applyBorder="0" applyAlignment="0" applyProtection="0"/>
    <xf numFmtId="0" fontId="3" fillId="0" borderId="1"/>
    <xf numFmtId="0" fontId="5" fillId="0" borderId="1"/>
    <xf numFmtId="0" fontId="7" fillId="0" borderId="1"/>
    <xf numFmtId="0" fontId="2" fillId="0" borderId="1"/>
    <xf numFmtId="9" fontId="2" fillId="0" borderId="1" applyFont="0" applyFill="0" applyBorder="0" applyAlignment="0" applyProtection="0"/>
    <xf numFmtId="44" fontId="2" fillId="0" borderId="1" applyFont="0" applyFill="0" applyBorder="0" applyAlignment="0" applyProtection="0"/>
    <xf numFmtId="41" fontId="2" fillId="0" borderId="1" applyFont="0" applyFill="0" applyBorder="0" applyAlignment="0" applyProtection="0"/>
    <xf numFmtId="0" fontId="5" fillId="0" borderId="1"/>
    <xf numFmtId="0" fontId="8" fillId="0" borderId="1"/>
    <xf numFmtId="0" fontId="5" fillId="0" borderId="1"/>
    <xf numFmtId="9" fontId="5" fillId="0" borderId="1" applyFont="0" applyFill="0" applyBorder="0" applyAlignment="0" applyProtection="0"/>
    <xf numFmtId="0" fontId="8" fillId="0" borderId="1"/>
    <xf numFmtId="171" fontId="32" fillId="0" borderId="1" applyFont="0" applyFill="0" applyBorder="0" applyAlignment="0" applyProtection="0"/>
    <xf numFmtId="169" fontId="5" fillId="0" borderId="1" applyFont="0" applyFill="0" applyBorder="0" applyAlignment="0" applyProtection="0"/>
    <xf numFmtId="0" fontId="5" fillId="0" borderId="1"/>
    <xf numFmtId="0" fontId="5" fillId="0" borderId="1"/>
    <xf numFmtId="0" fontId="5" fillId="0" borderId="1"/>
    <xf numFmtId="0" fontId="1" fillId="0" borderId="1"/>
    <xf numFmtId="44" fontId="1" fillId="0" borderId="1" applyFont="0" applyFill="0" applyBorder="0" applyAlignment="0" applyProtection="0"/>
    <xf numFmtId="9" fontId="1" fillId="0" borderId="1" applyFont="0" applyFill="0" applyBorder="0" applyAlignment="0" applyProtection="0"/>
  </cellStyleXfs>
  <cellXfs count="213">
    <xf numFmtId="0" fontId="0" fillId="0" borderId="0" xfId="0"/>
    <xf numFmtId="0" fontId="10" fillId="0" borderId="1" xfId="20" applyFont="1" applyAlignment="1">
      <alignment vertical="center"/>
    </xf>
    <xf numFmtId="0" fontId="12" fillId="0" borderId="1" xfId="20" applyFont="1" applyAlignment="1">
      <alignment vertical="center"/>
    </xf>
    <xf numFmtId="0" fontId="14" fillId="0" borderId="1" xfId="20" applyFont="1" applyAlignment="1">
      <alignment horizontal="center" vertical="center"/>
    </xf>
    <xf numFmtId="0" fontId="14" fillId="0" borderId="1" xfId="20" applyFont="1" applyAlignment="1">
      <alignment vertical="center"/>
    </xf>
    <xf numFmtId="0" fontId="11" fillId="0" borderId="1" xfId="20" applyFont="1" applyAlignment="1">
      <alignment vertical="center"/>
    </xf>
    <xf numFmtId="0" fontId="11" fillId="0" borderId="17" xfId="20" applyFont="1" applyBorder="1" applyAlignment="1">
      <alignment vertical="center"/>
    </xf>
    <xf numFmtId="0" fontId="15" fillId="0" borderId="1" xfId="20" applyFont="1" applyAlignment="1">
      <alignment vertical="center"/>
    </xf>
    <xf numFmtId="165" fontId="14" fillId="0" borderId="1" xfId="20" applyNumberFormat="1" applyFont="1" applyAlignment="1">
      <alignment horizontal="right" vertical="center"/>
    </xf>
    <xf numFmtId="0" fontId="16" fillId="9" borderId="2" xfId="20" applyFont="1" applyFill="1" applyBorder="1" applyAlignment="1">
      <alignment horizontal="center" vertical="center"/>
    </xf>
    <xf numFmtId="0" fontId="16" fillId="9" borderId="2" xfId="20" applyFont="1" applyFill="1" applyBorder="1" applyAlignment="1">
      <alignment horizontal="center" vertical="center" wrapText="1"/>
    </xf>
    <xf numFmtId="165" fontId="16" fillId="9" borderId="2" xfId="20" applyNumberFormat="1" applyFont="1" applyFill="1" applyBorder="1" applyAlignment="1">
      <alignment horizontal="right" vertical="center"/>
    </xf>
    <xf numFmtId="0" fontId="16" fillId="0" borderId="1" xfId="20" applyFont="1" applyAlignment="1">
      <alignment vertical="center"/>
    </xf>
    <xf numFmtId="0" fontId="16" fillId="10" borderId="2" xfId="20" applyFont="1" applyFill="1" applyBorder="1" applyAlignment="1">
      <alignment horizontal="center" vertical="center"/>
    </xf>
    <xf numFmtId="165" fontId="16" fillId="10" borderId="2" xfId="20" applyNumberFormat="1" applyFont="1" applyFill="1" applyBorder="1" applyAlignment="1">
      <alignment horizontal="right" vertical="center"/>
    </xf>
    <xf numFmtId="0" fontId="16" fillId="3" borderId="2" xfId="20" applyFont="1" applyFill="1" applyBorder="1" applyAlignment="1">
      <alignment horizontal="center" vertical="center"/>
    </xf>
    <xf numFmtId="0" fontId="17" fillId="0" borderId="2" xfId="20" applyFont="1" applyBorder="1" applyAlignment="1">
      <alignment horizontal="center" vertical="center"/>
    </xf>
    <xf numFmtId="4" fontId="18" fillId="0" borderId="2" xfId="20" applyNumberFormat="1" applyFont="1" applyBorder="1" applyAlignment="1">
      <alignment horizontal="center" vertical="center"/>
    </xf>
    <xf numFmtId="4" fontId="18" fillId="11" borderId="2" xfId="20" applyNumberFormat="1" applyFont="1" applyFill="1" applyBorder="1" applyAlignment="1">
      <alignment horizontal="left" vertical="center" wrapText="1"/>
    </xf>
    <xf numFmtId="4" fontId="18" fillId="11" borderId="2" xfId="20" applyNumberFormat="1" applyFont="1" applyFill="1" applyBorder="1" applyAlignment="1">
      <alignment horizontal="center" vertical="center"/>
    </xf>
    <xf numFmtId="165" fontId="18" fillId="0" borderId="2" xfId="20" applyNumberFormat="1" applyFont="1" applyBorder="1" applyAlignment="1">
      <alignment horizontal="center" vertical="center"/>
    </xf>
    <xf numFmtId="9" fontId="18" fillId="11" borderId="2" xfId="20" applyNumberFormat="1" applyFont="1" applyFill="1" applyBorder="1" applyAlignment="1">
      <alignment horizontal="center" vertical="center"/>
    </xf>
    <xf numFmtId="165" fontId="18" fillId="0" borderId="2" xfId="21" applyNumberFormat="1" applyFont="1" applyFill="1" applyBorder="1" applyAlignment="1">
      <alignment horizontal="right" vertical="center"/>
    </xf>
    <xf numFmtId="0" fontId="17" fillId="0" borderId="1" xfId="20" applyFont="1" applyAlignment="1">
      <alignment vertical="center"/>
    </xf>
    <xf numFmtId="4" fontId="18" fillId="0" borderId="2" xfId="20" applyNumberFormat="1" applyFont="1" applyBorder="1" applyAlignment="1">
      <alignment horizontal="left" vertical="center"/>
    </xf>
    <xf numFmtId="165" fontId="18" fillId="12" borderId="2" xfId="20" applyNumberFormat="1" applyFont="1" applyFill="1" applyBorder="1" applyAlignment="1">
      <alignment horizontal="center" vertical="center"/>
    </xf>
    <xf numFmtId="9" fontId="18" fillId="12" borderId="2" xfId="20" applyNumberFormat="1" applyFont="1" applyFill="1" applyBorder="1" applyAlignment="1">
      <alignment horizontal="center" vertical="center"/>
    </xf>
    <xf numFmtId="165" fontId="19" fillId="0" borderId="2" xfId="21" applyNumberFormat="1" applyFont="1" applyFill="1" applyBorder="1" applyAlignment="1">
      <alignment horizontal="right" vertical="center"/>
    </xf>
    <xf numFmtId="4" fontId="19" fillId="0" borderId="2" xfId="20" applyNumberFormat="1" applyFont="1" applyBorder="1" applyAlignment="1">
      <alignment horizontal="right" vertical="center"/>
    </xf>
    <xf numFmtId="165" fontId="18" fillId="11" borderId="2" xfId="20" applyNumberFormat="1" applyFont="1" applyFill="1" applyBorder="1" applyAlignment="1">
      <alignment horizontal="center" vertical="center"/>
    </xf>
    <xf numFmtId="0" fontId="16" fillId="13" borderId="2" xfId="20" applyFont="1" applyFill="1" applyBorder="1" applyAlignment="1">
      <alignment horizontal="center" vertical="center"/>
    </xf>
    <xf numFmtId="165" fontId="16" fillId="13" borderId="2" xfId="20" applyNumberFormat="1" applyFont="1" applyFill="1" applyBorder="1" applyAlignment="1">
      <alignment horizontal="right" vertical="center"/>
    </xf>
    <xf numFmtId="165" fontId="18" fillId="0" borderId="2" xfId="20" applyNumberFormat="1" applyFont="1" applyBorder="1" applyAlignment="1">
      <alignment horizontal="center" vertical="center" wrapText="1"/>
    </xf>
    <xf numFmtId="165" fontId="18" fillId="0" borderId="14" xfId="21" applyNumberFormat="1" applyFont="1" applyFill="1" applyBorder="1" applyAlignment="1">
      <alignment horizontal="right" vertical="center"/>
    </xf>
    <xf numFmtId="4" fontId="18" fillId="11" borderId="2" xfId="20" applyNumberFormat="1" applyFont="1" applyFill="1" applyBorder="1" applyAlignment="1">
      <alignment horizontal="left" vertical="center"/>
    </xf>
    <xf numFmtId="165" fontId="18" fillId="4" borderId="2" xfId="21" applyNumberFormat="1" applyFont="1" applyFill="1" applyBorder="1" applyAlignment="1">
      <alignment horizontal="right" vertical="center"/>
    </xf>
    <xf numFmtId="165" fontId="19" fillId="10" borderId="2" xfId="20" applyNumberFormat="1" applyFont="1" applyFill="1" applyBorder="1" applyAlignment="1">
      <alignment horizontal="right" vertical="center"/>
    </xf>
    <xf numFmtId="9" fontId="16" fillId="10" borderId="2" xfId="20" applyNumberFormat="1" applyFont="1" applyFill="1" applyBorder="1" applyAlignment="1">
      <alignment horizontal="center" vertical="center"/>
    </xf>
    <xf numFmtId="165" fontId="14" fillId="0" borderId="1" xfId="20" applyNumberFormat="1" applyFont="1" applyAlignment="1">
      <alignment horizontal="center" vertical="center"/>
    </xf>
    <xf numFmtId="0" fontId="17" fillId="0" borderId="6" xfId="20" applyFont="1" applyBorder="1" applyAlignment="1">
      <alignment vertical="center"/>
    </xf>
    <xf numFmtId="0" fontId="17" fillId="0" borderId="1" xfId="20" applyFont="1" applyAlignment="1">
      <alignment horizontal="center" vertical="center" wrapText="1"/>
    </xf>
    <xf numFmtId="0" fontId="16" fillId="0" borderId="1" xfId="20" applyFont="1" applyAlignment="1">
      <alignment horizontal="center" vertical="center"/>
    </xf>
    <xf numFmtId="4" fontId="17" fillId="0" borderId="1" xfId="20" applyNumberFormat="1" applyFont="1" applyAlignment="1">
      <alignment vertical="center"/>
    </xf>
    <xf numFmtId="0" fontId="21" fillId="0" borderId="1" xfId="20" applyFont="1" applyAlignment="1">
      <alignment vertical="center"/>
    </xf>
    <xf numFmtId="0" fontId="16" fillId="3" borderId="2" xfId="20" applyFont="1" applyFill="1" applyBorder="1" applyAlignment="1">
      <alignment vertical="center"/>
    </xf>
    <xf numFmtId="10" fontId="16" fillId="3" borderId="2" xfId="21" applyNumberFormat="1" applyFont="1" applyFill="1" applyBorder="1" applyAlignment="1">
      <alignment horizontal="right" vertical="center"/>
    </xf>
    <xf numFmtId="10" fontId="18" fillId="0" borderId="2" xfId="21" applyNumberFormat="1" applyFont="1" applyFill="1" applyBorder="1" applyAlignment="1">
      <alignment horizontal="right" vertical="center"/>
    </xf>
    <xf numFmtId="44" fontId="17" fillId="0" borderId="1" xfId="22" applyFont="1" applyAlignment="1">
      <alignment vertical="center"/>
    </xf>
    <xf numFmtId="4" fontId="17" fillId="0" borderId="2" xfId="20" applyNumberFormat="1" applyFont="1" applyBorder="1" applyAlignment="1">
      <alignment horizontal="center" vertical="center"/>
    </xf>
    <xf numFmtId="0" fontId="17" fillId="0" borderId="1" xfId="20" applyFont="1" applyAlignment="1" applyProtection="1">
      <alignment vertical="center"/>
      <protection locked="0"/>
    </xf>
    <xf numFmtId="10" fontId="18" fillId="11" borderId="2" xfId="21" applyNumberFormat="1" applyFont="1" applyFill="1" applyBorder="1" applyAlignment="1" applyProtection="1">
      <alignment horizontal="right" vertical="center"/>
    </xf>
    <xf numFmtId="0" fontId="23" fillId="0" borderId="1" xfId="20" applyFont="1" applyAlignment="1">
      <alignment vertical="center"/>
    </xf>
    <xf numFmtId="0" fontId="20" fillId="3" borderId="2" xfId="20" applyFont="1" applyFill="1" applyBorder="1" applyAlignment="1">
      <alignment horizontal="center" vertical="center" wrapText="1"/>
    </xf>
    <xf numFmtId="44" fontId="17" fillId="0" borderId="1" xfId="20" applyNumberFormat="1" applyFont="1" applyAlignment="1">
      <alignment vertical="center"/>
    </xf>
    <xf numFmtId="9" fontId="18" fillId="11" borderId="2" xfId="21" applyFont="1" applyFill="1" applyBorder="1" applyAlignment="1" applyProtection="1">
      <alignment horizontal="center" vertical="center"/>
    </xf>
    <xf numFmtId="2" fontId="18" fillId="0" borderId="2" xfId="23" applyNumberFormat="1" applyFont="1" applyFill="1" applyBorder="1" applyAlignment="1">
      <alignment horizontal="center" vertical="center"/>
    </xf>
    <xf numFmtId="0" fontId="23" fillId="0" borderId="18" xfId="20" applyFont="1" applyBorder="1" applyAlignment="1">
      <alignment horizontal="left" vertical="center" wrapText="1"/>
    </xf>
    <xf numFmtId="9" fontId="17" fillId="0" borderId="1" xfId="21" applyFont="1" applyAlignment="1">
      <alignment vertical="center"/>
    </xf>
    <xf numFmtId="9" fontId="18" fillId="11" borderId="2" xfId="21" applyFont="1" applyFill="1" applyBorder="1" applyAlignment="1">
      <alignment horizontal="center" vertical="center"/>
    </xf>
    <xf numFmtId="0" fontId="23" fillId="0" borderId="18" xfId="20" applyFont="1" applyBorder="1" applyAlignment="1">
      <alignment vertical="center" wrapText="1"/>
    </xf>
    <xf numFmtId="0" fontId="23" fillId="0" borderId="1" xfId="20" applyFont="1" applyAlignment="1">
      <alignment vertical="center" wrapText="1"/>
    </xf>
    <xf numFmtId="0" fontId="20" fillId="3" borderId="2" xfId="20" applyFont="1" applyFill="1" applyBorder="1" applyAlignment="1">
      <alignment vertical="center"/>
    </xf>
    <xf numFmtId="10" fontId="17" fillId="0" borderId="2" xfId="20" applyNumberFormat="1" applyFont="1" applyBorder="1" applyAlignment="1">
      <alignment vertical="center"/>
    </xf>
    <xf numFmtId="10" fontId="19" fillId="0" borderId="2" xfId="21" applyNumberFormat="1" applyFont="1" applyFill="1" applyBorder="1" applyAlignment="1">
      <alignment horizontal="right" vertical="center"/>
    </xf>
    <xf numFmtId="0" fontId="2" fillId="0" borderId="1" xfId="20"/>
    <xf numFmtId="0" fontId="5" fillId="0" borderId="1" xfId="24"/>
    <xf numFmtId="0" fontId="25" fillId="2" borderId="5" xfId="26" applyFont="1" applyFill="1" applyBorder="1" applyAlignment="1">
      <alignment horizontal="left" vertical="center" wrapText="1"/>
    </xf>
    <xf numFmtId="44" fontId="26" fillId="0" borderId="5" xfId="22" applyFont="1" applyFill="1" applyBorder="1" applyAlignment="1">
      <alignment horizontal="center" vertical="center" wrapText="1"/>
    </xf>
    <xf numFmtId="3" fontId="26" fillId="0" borderId="1" xfId="26" applyNumberFormat="1" applyFont="1" applyAlignment="1">
      <alignment vertical="center"/>
    </xf>
    <xf numFmtId="0" fontId="26" fillId="0" borderId="1" xfId="26" applyFont="1" applyAlignment="1">
      <alignment vertical="center"/>
    </xf>
    <xf numFmtId="0" fontId="26" fillId="0" borderId="1" xfId="27" applyNumberFormat="1" applyFont="1" applyAlignment="1">
      <alignment vertical="center"/>
    </xf>
    <xf numFmtId="0" fontId="25" fillId="2" borderId="2" xfId="26" applyFont="1" applyFill="1" applyBorder="1" applyAlignment="1">
      <alignment horizontal="left" vertical="center" wrapText="1"/>
    </xf>
    <xf numFmtId="3" fontId="26" fillId="2" borderId="2" xfId="26" applyNumberFormat="1" applyFont="1" applyFill="1" applyBorder="1" applyAlignment="1">
      <alignment horizontal="center" vertical="center" wrapText="1"/>
    </xf>
    <xf numFmtId="3" fontId="26" fillId="2" borderId="1" xfId="26" applyNumberFormat="1" applyFont="1" applyFill="1" applyAlignment="1">
      <alignment vertical="center" wrapText="1"/>
    </xf>
    <xf numFmtId="170" fontId="26" fillId="2" borderId="2" xfId="26" applyNumberFormat="1" applyFont="1" applyFill="1" applyBorder="1" applyAlignment="1">
      <alignment horizontal="center" vertical="center" wrapText="1"/>
    </xf>
    <xf numFmtId="10" fontId="26" fillId="2" borderId="2" xfId="27" applyNumberFormat="1" applyFont="1" applyFill="1" applyBorder="1" applyAlignment="1">
      <alignment vertical="center" wrapText="1"/>
    </xf>
    <xf numFmtId="0" fontId="27" fillId="2" borderId="2" xfId="28" applyFont="1" applyFill="1" applyBorder="1" applyAlignment="1">
      <alignment vertical="center" wrapText="1"/>
    </xf>
    <xf numFmtId="10" fontId="28" fillId="0" borderId="2" xfId="6" applyNumberFormat="1" applyFont="1" applyFill="1" applyBorder="1" applyAlignment="1">
      <alignment horizontal="center" vertical="center" wrapText="1"/>
    </xf>
    <xf numFmtId="0" fontId="29" fillId="0" borderId="1" xfId="12" applyFont="1" applyAlignment="1">
      <alignment horizontal="left" vertical="center"/>
    </xf>
    <xf numFmtId="165" fontId="26" fillId="0" borderId="2" xfId="26" applyNumberFormat="1" applyFont="1" applyBorder="1" applyAlignment="1">
      <alignment horizontal="center" vertical="center" wrapText="1"/>
    </xf>
    <xf numFmtId="0" fontId="25" fillId="2" borderId="1" xfId="26" applyFont="1" applyFill="1" applyAlignment="1">
      <alignment vertical="center" wrapText="1"/>
    </xf>
    <xf numFmtId="0" fontId="30" fillId="2" borderId="1" xfId="26" applyFont="1" applyFill="1" applyAlignment="1">
      <alignment vertical="center" wrapText="1"/>
    </xf>
    <xf numFmtId="10" fontId="25" fillId="2" borderId="1" xfId="26" applyNumberFormat="1" applyFont="1" applyFill="1" applyAlignment="1">
      <alignment vertical="center" wrapText="1"/>
    </xf>
    <xf numFmtId="0" fontId="25" fillId="14" borderId="19" xfId="26" applyFont="1" applyFill="1" applyBorder="1" applyAlignment="1">
      <alignment vertical="center" wrapText="1"/>
    </xf>
    <xf numFmtId="44" fontId="25" fillId="14" borderId="20" xfId="22" applyFont="1" applyFill="1" applyBorder="1" applyAlignment="1">
      <alignment vertical="center" wrapText="1"/>
    </xf>
    <xf numFmtId="0" fontId="25" fillId="7" borderId="20" xfId="26" applyFont="1" applyFill="1" applyBorder="1" applyAlignment="1">
      <alignment vertical="center" wrapText="1"/>
    </xf>
    <xf numFmtId="44" fontId="25" fillId="7" borderId="8" xfId="26" applyNumberFormat="1" applyFont="1" applyFill="1" applyBorder="1" applyAlignment="1">
      <alignment vertical="center" wrapText="1"/>
    </xf>
    <xf numFmtId="3" fontId="25" fillId="2" borderId="2" xfId="26" applyNumberFormat="1" applyFont="1" applyFill="1" applyBorder="1" applyAlignment="1">
      <alignment horizontal="center" vertical="center" wrapText="1"/>
    </xf>
    <xf numFmtId="0" fontId="25" fillId="2" borderId="2" xfId="26" applyFont="1" applyFill="1" applyBorder="1" applyAlignment="1">
      <alignment horizontal="center" vertical="center" wrapText="1"/>
    </xf>
    <xf numFmtId="0" fontId="27" fillId="2" borderId="2" xfId="28" applyFont="1" applyFill="1" applyBorder="1" applyAlignment="1">
      <alignment horizontal="justify" vertical="center" wrapText="1"/>
    </xf>
    <xf numFmtId="164" fontId="28" fillId="0" borderId="2" xfId="29" applyNumberFormat="1" applyFont="1" applyFill="1" applyBorder="1" applyAlignment="1">
      <alignment vertical="center" wrapText="1"/>
    </xf>
    <xf numFmtId="1" fontId="28" fillId="2" borderId="2" xfId="28" applyNumberFormat="1" applyFont="1" applyFill="1" applyBorder="1" applyAlignment="1">
      <alignment horizontal="center" vertical="center" wrapText="1"/>
    </xf>
    <xf numFmtId="10" fontId="28" fillId="0" borderId="14" xfId="28" applyNumberFormat="1" applyFont="1" applyBorder="1" applyAlignment="1">
      <alignment horizontal="center" vertical="center" wrapText="1"/>
    </xf>
    <xf numFmtId="44" fontId="28" fillId="2" borderId="2" xfId="22" applyFont="1" applyFill="1" applyBorder="1" applyAlignment="1">
      <alignment vertical="center" wrapText="1"/>
    </xf>
    <xf numFmtId="0" fontId="31" fillId="0" borderId="1" xfId="12" applyFont="1" applyAlignment="1">
      <alignment vertical="center" wrapText="1"/>
    </xf>
    <xf numFmtId="0" fontId="27" fillId="2" borderId="2" xfId="28" applyFont="1" applyFill="1" applyBorder="1" applyAlignment="1">
      <alignment horizontal="left" vertical="center" wrapText="1"/>
    </xf>
    <xf numFmtId="44" fontId="33" fillId="0" borderId="1" xfId="22" applyFont="1" applyFill="1"/>
    <xf numFmtId="3" fontId="28" fillId="2" borderId="2" xfId="28" applyNumberFormat="1" applyFont="1" applyFill="1" applyBorder="1" applyAlignment="1">
      <alignment horizontal="center" vertical="center" wrapText="1"/>
    </xf>
    <xf numFmtId="44" fontId="28" fillId="2" borderId="2" xfId="29" applyNumberFormat="1" applyFont="1" applyFill="1" applyBorder="1" applyAlignment="1">
      <alignment vertical="center" wrapText="1"/>
    </xf>
    <xf numFmtId="9" fontId="27" fillId="15" borderId="2" xfId="28" applyNumberFormat="1" applyFont="1" applyFill="1" applyBorder="1" applyAlignment="1">
      <alignment horizontal="center" vertical="center" wrapText="1"/>
    </xf>
    <xf numFmtId="164" fontId="27" fillId="15" borderId="2" xfId="29" applyNumberFormat="1" applyFont="1" applyFill="1" applyBorder="1" applyAlignment="1">
      <alignment vertical="center" wrapText="1"/>
    </xf>
    <xf numFmtId="3" fontId="27" fillId="15" borderId="2" xfId="28" applyNumberFormat="1" applyFont="1" applyFill="1" applyBorder="1" applyAlignment="1">
      <alignment horizontal="center" vertical="center" wrapText="1"/>
    </xf>
    <xf numFmtId="10" fontId="27" fillId="15" borderId="14" xfId="28" applyNumberFormat="1" applyFont="1" applyFill="1" applyBorder="1" applyAlignment="1">
      <alignment horizontal="center" vertical="center" wrapText="1"/>
    </xf>
    <xf numFmtId="0" fontId="27" fillId="15" borderId="2" xfId="22" applyNumberFormat="1" applyFont="1" applyFill="1" applyBorder="1" applyAlignment="1">
      <alignment vertical="center" wrapText="1"/>
    </xf>
    <xf numFmtId="0" fontId="29" fillId="0" borderId="1" xfId="12" applyFont="1" applyAlignment="1">
      <alignment vertical="center" wrapText="1"/>
    </xf>
    <xf numFmtId="0" fontId="28" fillId="0" borderId="2" xfId="6" applyNumberFormat="1" applyFont="1" applyFill="1" applyBorder="1" applyAlignment="1">
      <alignment horizontal="center" vertical="center" wrapText="1"/>
    </xf>
    <xf numFmtId="164" fontId="28" fillId="0" borderId="2" xfId="29" applyNumberFormat="1" applyFont="1" applyBorder="1" applyAlignment="1">
      <alignment vertical="center" wrapText="1"/>
    </xf>
    <xf numFmtId="164" fontId="28" fillId="2" borderId="2" xfId="29" applyNumberFormat="1" applyFont="1" applyFill="1" applyBorder="1" applyAlignment="1">
      <alignment vertical="center" wrapText="1"/>
    </xf>
    <xf numFmtId="170" fontId="28" fillId="0" borderId="2" xfId="28" applyNumberFormat="1" applyFont="1" applyBorder="1" applyAlignment="1">
      <alignment horizontal="center" vertical="center" wrapText="1"/>
    </xf>
    <xf numFmtId="44" fontId="5" fillId="0" borderId="1" xfId="24" applyNumberFormat="1"/>
    <xf numFmtId="9" fontId="5" fillId="0" borderId="1" xfId="21" applyFont="1"/>
    <xf numFmtId="44" fontId="33" fillId="0" borderId="2" xfId="22" applyFont="1" applyBorder="1"/>
    <xf numFmtId="0" fontId="5" fillId="0" borderId="1" xfId="24" applyAlignment="1">
      <alignment horizontal="right"/>
    </xf>
    <xf numFmtId="10" fontId="5" fillId="5" borderId="1" xfId="21" applyNumberFormat="1" applyFont="1" applyFill="1"/>
    <xf numFmtId="169" fontId="0" fillId="0" borderId="1" xfId="16" applyFont="1"/>
    <xf numFmtId="10" fontId="26" fillId="2" borderId="1" xfId="27" applyNumberFormat="1" applyFont="1" applyFill="1" applyAlignment="1">
      <alignment vertical="center" wrapText="1"/>
    </xf>
    <xf numFmtId="0" fontId="25" fillId="2" borderId="14" xfId="26" applyFont="1" applyFill="1" applyBorder="1" applyAlignment="1">
      <alignment vertical="center" wrapText="1"/>
    </xf>
    <xf numFmtId="44" fontId="26" fillId="2" borderId="1" xfId="26" applyNumberFormat="1" applyFont="1" applyFill="1" applyAlignment="1">
      <alignment vertical="center" wrapText="1"/>
    </xf>
    <xf numFmtId="44" fontId="26" fillId="2" borderId="1" xfId="27" applyNumberFormat="1" applyFont="1" applyFill="1" applyAlignment="1">
      <alignment vertical="center" wrapText="1"/>
    </xf>
    <xf numFmtId="0" fontId="26" fillId="2" borderId="1" xfId="26" applyFont="1" applyFill="1" applyAlignment="1">
      <alignment horizontal="justify" vertical="center" wrapText="1"/>
    </xf>
    <xf numFmtId="1" fontId="26" fillId="2" borderId="1" xfId="26" applyNumberFormat="1" applyFont="1" applyFill="1" applyAlignment="1">
      <alignment vertical="center" wrapText="1"/>
    </xf>
    <xf numFmtId="164" fontId="5" fillId="0" borderId="1" xfId="24" applyNumberFormat="1"/>
    <xf numFmtId="0" fontId="26" fillId="2" borderId="1" xfId="26" applyFont="1" applyFill="1" applyAlignment="1">
      <alignment vertical="center" wrapText="1"/>
    </xf>
    <xf numFmtId="0" fontId="34" fillId="0" borderId="1" xfId="24" applyFont="1" applyAlignment="1">
      <alignment horizontal="center" vertical="center"/>
    </xf>
    <xf numFmtId="165" fontId="35" fillId="16" borderId="1" xfId="30" applyNumberFormat="1" applyFont="1" applyFill="1" applyAlignment="1">
      <alignment horizontal="center"/>
    </xf>
    <xf numFmtId="0" fontId="7" fillId="16" borderId="1" xfId="31" applyFont="1" applyFill="1"/>
    <xf numFmtId="164" fontId="27" fillId="2" borderId="2" xfId="29" applyNumberFormat="1" applyFont="1" applyFill="1" applyBorder="1" applyAlignment="1">
      <alignment vertical="center" wrapText="1"/>
    </xf>
    <xf numFmtId="165" fontId="7" fillId="16" borderId="1" xfId="30" applyNumberFormat="1" applyFont="1" applyFill="1" applyAlignment="1">
      <alignment horizontal="center" vertical="center" wrapText="1"/>
    </xf>
    <xf numFmtId="165" fontId="7" fillId="16" borderId="1" xfId="30" applyNumberFormat="1" applyFont="1" applyFill="1" applyAlignment="1">
      <alignment horizontal="center" vertical="center"/>
    </xf>
    <xf numFmtId="0" fontId="26" fillId="0" borderId="1" xfId="26" applyFont="1" applyAlignment="1">
      <alignment horizontal="justify" vertical="center" wrapText="1"/>
    </xf>
    <xf numFmtId="0" fontId="26" fillId="0" borderId="1" xfId="26" applyFont="1" applyAlignment="1">
      <alignment vertical="center" wrapText="1"/>
    </xf>
    <xf numFmtId="3" fontId="26" fillId="0" borderId="1" xfId="26" applyNumberFormat="1" applyFont="1" applyAlignment="1">
      <alignment vertical="center" wrapText="1"/>
    </xf>
    <xf numFmtId="10" fontId="26" fillId="0" borderId="1" xfId="27" applyNumberFormat="1" applyFont="1" applyAlignment="1">
      <alignment vertical="center" wrapText="1"/>
    </xf>
    <xf numFmtId="0" fontId="36" fillId="0" borderId="1" xfId="24" applyFont="1" applyAlignment="1">
      <alignment horizontal="justify" vertical="center" wrapText="1"/>
    </xf>
    <xf numFmtId="165" fontId="7" fillId="16" borderId="1" xfId="23" applyNumberFormat="1" applyFont="1" applyFill="1" applyAlignment="1">
      <alignment horizontal="center" vertical="center"/>
    </xf>
    <xf numFmtId="165" fontId="37" fillId="16" borderId="1" xfId="30" applyNumberFormat="1" applyFont="1" applyFill="1" applyAlignment="1">
      <alignment horizontal="center" vertical="center" wrapText="1"/>
    </xf>
    <xf numFmtId="10" fontId="7" fillId="16" borderId="1" xfId="21" applyNumberFormat="1" applyFont="1" applyFill="1" applyAlignment="1">
      <alignment horizontal="center" vertical="center"/>
    </xf>
    <xf numFmtId="9" fontId="7" fillId="16" borderId="1" xfId="21" applyFont="1" applyFill="1" applyAlignment="1">
      <alignment horizontal="center" vertical="center"/>
    </xf>
    <xf numFmtId="10" fontId="38" fillId="16" borderId="1" xfId="21" applyNumberFormat="1" applyFont="1" applyFill="1" applyAlignment="1">
      <alignment horizontal="center" vertical="center"/>
    </xf>
    <xf numFmtId="49" fontId="38" fillId="16" borderId="1" xfId="30" applyNumberFormat="1" applyFont="1" applyFill="1" applyAlignment="1">
      <alignment vertical="center"/>
    </xf>
    <xf numFmtId="44" fontId="26" fillId="4" borderId="2" xfId="22" applyFont="1" applyFill="1" applyBorder="1" applyAlignment="1">
      <alignment horizontal="center" vertical="center" wrapText="1"/>
    </xf>
    <xf numFmtId="0" fontId="9" fillId="0" borderId="14" xfId="10" applyFont="1" applyBorder="1" applyAlignment="1">
      <alignment vertical="center" wrapText="1"/>
    </xf>
    <xf numFmtId="169" fontId="5" fillId="0" borderId="2" xfId="16" applyFont="1" applyFill="1" applyBorder="1" applyAlignment="1">
      <alignment horizontal="center" vertical="center"/>
    </xf>
    <xf numFmtId="0" fontId="25" fillId="14" borderId="9" xfId="26" applyFont="1" applyFill="1" applyBorder="1" applyAlignment="1">
      <alignment vertical="center" wrapText="1"/>
    </xf>
    <xf numFmtId="44" fontId="25" fillId="14" borderId="11" xfId="22" applyFont="1" applyFill="1" applyBorder="1" applyAlignment="1">
      <alignment vertical="center"/>
    </xf>
    <xf numFmtId="0" fontId="25" fillId="7" borderId="10" xfId="26" applyFont="1" applyFill="1" applyBorder="1" applyAlignment="1">
      <alignment vertical="center" wrapText="1"/>
    </xf>
    <xf numFmtId="44" fontId="25" fillId="7" borderId="12" xfId="27" applyNumberFormat="1" applyFont="1" applyFill="1" applyBorder="1" applyAlignment="1">
      <alignment vertical="center"/>
    </xf>
    <xf numFmtId="0" fontId="39" fillId="0" borderId="2" xfId="32" applyFont="1" applyBorder="1" applyAlignment="1">
      <alignment horizontal="left" vertical="center" wrapText="1"/>
    </xf>
    <xf numFmtId="10" fontId="7" fillId="0" borderId="2" xfId="33" applyNumberFormat="1" applyFont="1" applyBorder="1" applyAlignment="1">
      <alignment horizontal="center" vertical="center"/>
    </xf>
    <xf numFmtId="0" fontId="2" fillId="0" borderId="2" xfId="20" applyBorder="1"/>
    <xf numFmtId="171" fontId="7" fillId="0" borderId="2" xfId="7" applyNumberFormat="1" applyFont="1" applyBorder="1" applyAlignment="1">
      <alignment vertical="center"/>
    </xf>
    <xf numFmtId="44" fontId="0" fillId="0" borderId="1" xfId="22" applyFont="1"/>
    <xf numFmtId="10" fontId="2" fillId="0" borderId="1" xfId="20" applyNumberFormat="1" applyAlignment="1">
      <alignment horizontal="center"/>
    </xf>
    <xf numFmtId="171" fontId="2" fillId="0" borderId="1" xfId="20" applyNumberFormat="1"/>
    <xf numFmtId="10" fontId="2" fillId="0" borderId="1" xfId="20" applyNumberFormat="1"/>
    <xf numFmtId="9" fontId="0" fillId="0" borderId="1" xfId="21" applyFont="1"/>
    <xf numFmtId="165" fontId="17" fillId="0" borderId="1" xfId="20" applyNumberFormat="1" applyFont="1" applyAlignment="1">
      <alignment vertical="center"/>
    </xf>
    <xf numFmtId="0" fontId="16" fillId="10" borderId="14" xfId="20" applyFont="1" applyFill="1" applyBorder="1" applyAlignment="1">
      <alignment horizontal="left" vertical="center"/>
    </xf>
    <xf numFmtId="0" fontId="16" fillId="10" borderId="15" xfId="20" applyFont="1" applyFill="1" applyBorder="1" applyAlignment="1">
      <alignment horizontal="left" vertical="center"/>
    </xf>
    <xf numFmtId="0" fontId="16" fillId="10" borderId="7" xfId="20" applyFont="1" applyFill="1" applyBorder="1" applyAlignment="1">
      <alignment horizontal="left" vertical="center"/>
    </xf>
    <xf numFmtId="0" fontId="10" fillId="6" borderId="2" xfId="20" applyFont="1" applyFill="1" applyBorder="1" applyAlignment="1">
      <alignment horizontal="center" vertical="center"/>
    </xf>
    <xf numFmtId="0" fontId="11" fillId="0" borderId="2" xfId="20" applyFont="1" applyBorder="1" applyAlignment="1">
      <alignment horizontal="center" vertical="center"/>
    </xf>
    <xf numFmtId="0" fontId="12" fillId="7" borderId="2" xfId="20" applyFont="1" applyFill="1" applyBorder="1" applyAlignment="1">
      <alignment horizontal="center" vertical="center" wrapText="1"/>
    </xf>
    <xf numFmtId="0" fontId="13" fillId="0" borderId="2" xfId="20" applyFont="1" applyBorder="1" applyAlignment="1">
      <alignment horizontal="center" vertical="center"/>
    </xf>
    <xf numFmtId="0" fontId="15" fillId="8" borderId="2" xfId="20" applyFont="1" applyFill="1" applyBorder="1" applyAlignment="1">
      <alignment horizontal="center" vertical="center"/>
    </xf>
    <xf numFmtId="0" fontId="16" fillId="10" borderId="2" xfId="20" applyFont="1" applyFill="1" applyBorder="1" applyAlignment="1">
      <alignment horizontal="left" vertical="center"/>
    </xf>
    <xf numFmtId="0" fontId="20" fillId="10" borderId="2" xfId="20" applyFont="1" applyFill="1" applyBorder="1" applyAlignment="1">
      <alignment horizontal="left" vertical="center"/>
    </xf>
    <xf numFmtId="0" fontId="20" fillId="0" borderId="2" xfId="20" applyFont="1" applyBorder="1" applyAlignment="1">
      <alignment horizontal="left" vertical="center"/>
    </xf>
    <xf numFmtId="0" fontId="16" fillId="3" borderId="14" xfId="20" applyFont="1" applyFill="1" applyBorder="1" applyAlignment="1">
      <alignment horizontal="left" vertical="center"/>
    </xf>
    <xf numFmtId="0" fontId="16" fillId="3" borderId="15" xfId="20" applyFont="1" applyFill="1" applyBorder="1" applyAlignment="1">
      <alignment horizontal="left" vertical="center"/>
    </xf>
    <xf numFmtId="0" fontId="16" fillId="3" borderId="7" xfId="20" applyFont="1" applyFill="1" applyBorder="1" applyAlignment="1">
      <alignment horizontal="left" vertical="center"/>
    </xf>
    <xf numFmtId="0" fontId="16" fillId="13" borderId="2" xfId="20" applyFont="1" applyFill="1" applyBorder="1" applyAlignment="1">
      <alignment horizontal="left" vertical="center"/>
    </xf>
    <xf numFmtId="0" fontId="20" fillId="13" borderId="2" xfId="20" applyFont="1" applyFill="1" applyBorder="1" applyAlignment="1">
      <alignment horizontal="left" vertical="center"/>
    </xf>
    <xf numFmtId="0" fontId="23" fillId="0" borderId="18" xfId="20" applyFont="1" applyBorder="1" applyAlignment="1">
      <alignment horizontal="left" vertical="center" wrapText="1"/>
    </xf>
    <xf numFmtId="0" fontId="16" fillId="0" borderId="14" xfId="20" applyFont="1" applyBorder="1" applyAlignment="1">
      <alignment horizontal="left" vertical="center"/>
    </xf>
    <xf numFmtId="0" fontId="16" fillId="0" borderId="15" xfId="20" applyFont="1" applyBorder="1" applyAlignment="1">
      <alignment horizontal="left" vertical="center"/>
    </xf>
    <xf numFmtId="0" fontId="10" fillId="0" borderId="2" xfId="20" applyFont="1" applyBorder="1" applyAlignment="1">
      <alignment horizontal="center" vertical="center"/>
    </xf>
    <xf numFmtId="0" fontId="11" fillId="14" borderId="2" xfId="20" applyFont="1" applyFill="1" applyBorder="1" applyAlignment="1">
      <alignment horizontal="center" vertical="center" wrapText="1"/>
    </xf>
    <xf numFmtId="0" fontId="22" fillId="0" borderId="2" xfId="20" applyFont="1" applyBorder="1" applyAlignment="1">
      <alignment horizontal="center" vertical="center"/>
    </xf>
    <xf numFmtId="0" fontId="15" fillId="8" borderId="14" xfId="20" applyFont="1" applyFill="1" applyBorder="1" applyAlignment="1">
      <alignment horizontal="center" vertical="center"/>
    </xf>
    <xf numFmtId="0" fontId="15" fillId="8" borderId="15" xfId="20" applyFont="1" applyFill="1" applyBorder="1" applyAlignment="1">
      <alignment horizontal="center" vertical="center"/>
    </xf>
    <xf numFmtId="0" fontId="15" fillId="8" borderId="7" xfId="20" applyFont="1" applyFill="1" applyBorder="1" applyAlignment="1">
      <alignment horizontal="center" vertical="center"/>
    </xf>
    <xf numFmtId="0" fontId="10" fillId="6" borderId="14" xfId="20" applyFont="1" applyFill="1" applyBorder="1" applyAlignment="1">
      <alignment horizontal="center" vertical="center"/>
    </xf>
    <xf numFmtId="0" fontId="10" fillId="6" borderId="15" xfId="20" applyFont="1" applyFill="1" applyBorder="1" applyAlignment="1">
      <alignment horizontal="center" vertical="center"/>
    </xf>
    <xf numFmtId="0" fontId="10" fillId="6" borderId="7" xfId="20" applyFont="1" applyFill="1" applyBorder="1" applyAlignment="1">
      <alignment horizontal="center" vertical="center"/>
    </xf>
    <xf numFmtId="0" fontId="10" fillId="2" borderId="3" xfId="20" applyFont="1" applyFill="1" applyBorder="1" applyAlignment="1">
      <alignment horizontal="center" vertical="center"/>
    </xf>
    <xf numFmtId="0" fontId="10" fillId="2" borderId="4" xfId="20" applyFont="1" applyFill="1" applyBorder="1" applyAlignment="1">
      <alignment horizontal="center" vertical="center"/>
    </xf>
    <xf numFmtId="0" fontId="10" fillId="2" borderId="18" xfId="20" applyFont="1" applyFill="1" applyBorder="1" applyAlignment="1">
      <alignment horizontal="center" vertical="center"/>
    </xf>
    <xf numFmtId="0" fontId="10" fillId="2" borderId="17" xfId="20" applyFont="1" applyFill="1" applyBorder="1" applyAlignment="1">
      <alignment horizontal="center" vertical="center"/>
    </xf>
    <xf numFmtId="0" fontId="10" fillId="2" borderId="16" xfId="20" applyFont="1" applyFill="1" applyBorder="1" applyAlignment="1">
      <alignment horizontal="center" vertical="center"/>
    </xf>
    <xf numFmtId="0" fontId="10" fillId="2" borderId="13" xfId="20" applyFont="1" applyFill="1" applyBorder="1" applyAlignment="1">
      <alignment horizontal="center" vertical="center"/>
    </xf>
    <xf numFmtId="0" fontId="11" fillId="14" borderId="14" xfId="20" applyFont="1" applyFill="1" applyBorder="1" applyAlignment="1">
      <alignment horizontal="center" vertical="center" wrapText="1"/>
    </xf>
    <xf numFmtId="0" fontId="11" fillId="14" borderId="15" xfId="20" applyFont="1" applyFill="1" applyBorder="1" applyAlignment="1">
      <alignment horizontal="center" vertical="center" wrapText="1"/>
    </xf>
    <xf numFmtId="0" fontId="11" fillId="14" borderId="7" xfId="20" applyFont="1" applyFill="1" applyBorder="1" applyAlignment="1">
      <alignment horizontal="center" vertical="center" wrapText="1"/>
    </xf>
    <xf numFmtId="0" fontId="12" fillId="7" borderId="14" xfId="20" applyFont="1" applyFill="1" applyBorder="1" applyAlignment="1">
      <alignment horizontal="center" vertical="center" wrapText="1"/>
    </xf>
    <xf numFmtId="0" fontId="12" fillId="7" borderId="15" xfId="20" applyFont="1" applyFill="1" applyBorder="1" applyAlignment="1">
      <alignment horizontal="center" vertical="center" wrapText="1"/>
    </xf>
    <xf numFmtId="0" fontId="12" fillId="7" borderId="7" xfId="20" applyFont="1" applyFill="1" applyBorder="1" applyAlignment="1">
      <alignment horizontal="center" vertical="center" wrapText="1"/>
    </xf>
    <xf numFmtId="0" fontId="2" fillId="0" borderId="14" xfId="20" applyBorder="1" applyAlignment="1">
      <alignment horizontal="center"/>
    </xf>
    <xf numFmtId="0" fontId="2" fillId="0" borderId="15" xfId="20" applyBorder="1" applyAlignment="1">
      <alignment horizontal="center"/>
    </xf>
    <xf numFmtId="0" fontId="2" fillId="0" borderId="7" xfId="20" applyBorder="1" applyAlignment="1">
      <alignment horizontal="center"/>
    </xf>
    <xf numFmtId="0" fontId="24" fillId="2" borderId="2" xfId="25" applyFont="1" applyFill="1" applyBorder="1" applyAlignment="1">
      <alignment horizontal="center" vertical="center" wrapText="1"/>
    </xf>
    <xf numFmtId="0" fontId="31" fillId="0" borderId="1" xfId="12" applyFont="1" applyAlignment="1">
      <alignment horizontal="center" vertical="center" wrapText="1"/>
    </xf>
    <xf numFmtId="0" fontId="25" fillId="2" borderId="5" xfId="26" applyFont="1" applyFill="1" applyBorder="1" applyAlignment="1">
      <alignment horizontal="left" vertical="center" wrapText="1"/>
    </xf>
    <xf numFmtId="0" fontId="25" fillId="2" borderId="2" xfId="26" applyFont="1" applyFill="1" applyBorder="1" applyAlignment="1">
      <alignment horizontal="left" vertical="center" wrapText="1"/>
    </xf>
    <xf numFmtId="0" fontId="25" fillId="2" borderId="5" xfId="26" applyFont="1" applyFill="1" applyBorder="1" applyAlignment="1">
      <alignment horizontal="center" vertical="center" wrapText="1"/>
    </xf>
    <xf numFmtId="0" fontId="25" fillId="2" borderId="2" xfId="26" applyFont="1" applyFill="1" applyBorder="1" applyAlignment="1">
      <alignment horizontal="center" vertical="center" wrapText="1"/>
    </xf>
    <xf numFmtId="10" fontId="25" fillId="2" borderId="2" xfId="27" applyNumberFormat="1" applyFont="1" applyFill="1" applyBorder="1" applyAlignment="1">
      <alignment horizontal="center" vertical="center" wrapText="1"/>
    </xf>
    <xf numFmtId="3" fontId="25" fillId="2" borderId="2" xfId="26" applyNumberFormat="1" applyFont="1" applyFill="1" applyBorder="1" applyAlignment="1">
      <alignment horizontal="center" vertical="center" wrapText="1"/>
    </xf>
    <xf numFmtId="0" fontId="24" fillId="2" borderId="14" xfId="25" applyFont="1" applyFill="1" applyBorder="1" applyAlignment="1">
      <alignment horizontal="center" vertical="center" wrapText="1"/>
    </xf>
    <xf numFmtId="0" fontId="24" fillId="2" borderId="15" xfId="25" applyFont="1" applyFill="1" applyBorder="1" applyAlignment="1">
      <alignment horizontal="center" vertical="center" wrapText="1"/>
    </xf>
    <xf numFmtId="0" fontId="24" fillId="2" borderId="7" xfId="25" applyFont="1" applyFill="1" applyBorder="1" applyAlignment="1">
      <alignment horizontal="center" vertical="center" wrapText="1"/>
    </xf>
    <xf numFmtId="0" fontId="24" fillId="0" borderId="1" xfId="26" applyFont="1" applyAlignment="1">
      <alignment horizontal="center" vertical="center" wrapText="1"/>
    </xf>
    <xf numFmtId="0" fontId="6" fillId="0" borderId="2" xfId="20" applyFont="1" applyBorder="1" applyAlignment="1">
      <alignment horizontal="center" vertical="center"/>
    </xf>
  </cellXfs>
  <cellStyles count="37">
    <cellStyle name="Millares [0] 2" xfId="23" xr:uid="{FCC5E8A5-5EDA-406E-8634-57247FBA05AF}"/>
    <cellStyle name="Millares 2" xfId="11" xr:uid="{5246A77C-42C0-40D6-B1A3-EB636F782053}"/>
    <cellStyle name="Moneda [0] 2" xfId="9" xr:uid="{BCA08B9C-7B97-4A60-A6E4-3A28D8176C01}"/>
    <cellStyle name="Moneda 2" xfId="1" xr:uid="{06C330BF-AEB1-46F5-B06A-5C563970141C}"/>
    <cellStyle name="Moneda 2 2" xfId="16" xr:uid="{23C629AA-46A5-46B8-8A2A-26A92D74B91B}"/>
    <cellStyle name="Moneda 2 2 3" xfId="30" xr:uid="{5D637B00-96EA-47EE-A489-B07F6812C232}"/>
    <cellStyle name="Moneda 3" xfId="13" xr:uid="{71107583-20AE-47AD-B097-B549C049D099}"/>
    <cellStyle name="Moneda 4" xfId="4" xr:uid="{465B3A4C-F167-477E-97E2-476BBF6D071A}"/>
    <cellStyle name="Moneda 5" xfId="22" xr:uid="{BB6942AE-CAE2-4A11-9316-2236B2E99A25}"/>
    <cellStyle name="Moneda 6" xfId="35" xr:uid="{661DE48C-BC45-48A3-8979-3C634FFB1C0E}"/>
    <cellStyle name="Moneda 7 2" xfId="29" xr:uid="{B2A96C64-EE64-46E9-8A88-C8DD395D07F4}"/>
    <cellStyle name="Normal" xfId="0" builtinId="0"/>
    <cellStyle name="Normal 10" xfId="24" xr:uid="{8514514F-D47D-49B1-9BE1-FB7484C019E8}"/>
    <cellStyle name="Normal 2" xfId="2" xr:uid="{CCDBD9E6-7D67-4987-9E0B-7B53863FB860}"/>
    <cellStyle name="Normal 2 10 2 2" xfId="18" xr:uid="{19D3612E-7028-473D-9286-EAA83586B100}"/>
    <cellStyle name="Normal 2 2 2" xfId="12" xr:uid="{33D1A349-98B0-463A-8E3C-656B177C41DA}"/>
    <cellStyle name="Normal 2 2 2 2" xfId="19" xr:uid="{45BEA811-2C5A-49E2-AE1C-DCEFDCEB7BE1}"/>
    <cellStyle name="Normal 2 52 2 2" xfId="26" xr:uid="{6346DE93-5679-42AC-AC21-AE404F7ADCA6}"/>
    <cellStyle name="Normal 2_FORMATOS_PARA_ENTREGAR 2 2" xfId="10" xr:uid="{A9E89D35-765F-456F-920F-D5A0C08B6FD9}"/>
    <cellStyle name="Normal 2_FORMATOS_PARA_ENTREGAR 2 2 2" xfId="32" xr:uid="{482EF8C5-0C47-4606-8843-360C489D70F2}"/>
    <cellStyle name="Normal 3" xfId="3" xr:uid="{8B83211A-33EC-410F-9037-D27F768B7058}"/>
    <cellStyle name="Normal 3 11" xfId="17" xr:uid="{8CBCDC03-6B2A-4649-8504-889A1EB8A001}"/>
    <cellStyle name="Normal 3 2 14 2 2" xfId="31" xr:uid="{D31389B0-407E-4C59-88D3-D927A6164F67}"/>
    <cellStyle name="Normal 3_ADM-INGENIEROS 2" xfId="7" xr:uid="{24EAE1FD-26BD-4B4F-A0DF-1D8015CDEB07}"/>
    <cellStyle name="Normal 3_ADM-INGENIEROS 2 2" xfId="33" xr:uid="{7DFB0484-D0B8-477E-8828-246D16A90C4C}"/>
    <cellStyle name="Normal 4" xfId="34" xr:uid="{7AB506B9-100C-4247-A336-F4644232CE33}"/>
    <cellStyle name="Normal 4 2 7 2" xfId="28" xr:uid="{9A7F107C-884E-4D4A-A9D0-9B8797CCA609}"/>
    <cellStyle name="Normal 6 2" xfId="8" xr:uid="{D0712469-EB63-41DB-AA3C-FEBCE0143344}"/>
    <cellStyle name="Normal 6 2 2" xfId="20" xr:uid="{F87F9117-E2EB-48B0-BCE5-12BBDC9E5192}"/>
    <cellStyle name="Normal 67" xfId="25" xr:uid="{4F8AAC06-AAD2-407A-9E84-CDA31D9E2C3C}"/>
    <cellStyle name="Porcentaje 2" xfId="5" xr:uid="{0BB3B72E-A9E5-434B-9F50-3372AAF079C2}"/>
    <cellStyle name="Porcentaje 2 2" xfId="6" xr:uid="{53565834-96B8-425D-8638-1E7ABD841383}"/>
    <cellStyle name="Porcentaje 3" xfId="21" xr:uid="{7146E3F3-2D0A-4D8A-A68B-4EFAA66600FA}"/>
    <cellStyle name="Porcentaje 3 2" xfId="14" xr:uid="{AD3C5238-08C9-4F9F-81E4-2D7E1B510C3E}"/>
    <cellStyle name="Porcentaje 3 2 2" xfId="15" xr:uid="{F986819B-FBB9-4ACB-B22B-BD09BB1639D2}"/>
    <cellStyle name="Porcentaje 4" xfId="36" xr:uid="{BB297B05-E43D-40D4-B295-A194DE89AF2D}"/>
    <cellStyle name="Porcentual 2 2 5 2 2" xfId="27" xr:uid="{4111970E-1560-4401-9263-F4648CC53A97}"/>
  </cellStyles>
  <dxfs count="7">
    <dxf>
      <fill>
        <patternFill>
          <bgColor indexed="6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1"/>
          <bgColor theme="1"/>
        </patternFill>
      </fill>
    </dxf>
  </dxfs>
  <tableStyles count="1" defaultTableStyle="TableStyleMedium2" defaultPivotStyle="PivotStyleLight16">
    <tableStyle name="PRESUPUESTO-style" pivot="0" count="3" xr9:uid="{00000000-0011-0000-FFFF-FFFF00000000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03B7B-CC9B-4104-AC4C-DCC0DAA6F5ED}">
  <sheetPr>
    <tabColor rgb="FF00B0F0"/>
  </sheetPr>
  <dimension ref="A3:J35"/>
  <sheetViews>
    <sheetView showGridLines="0" tabSelected="1" topLeftCell="A3" zoomScale="90" zoomScaleNormal="90" workbookViewId="0">
      <pane ySplit="6" topLeftCell="A9" activePane="bottomLeft" state="frozen"/>
      <selection activeCell="G12" sqref="G12:G13"/>
      <selection pane="bottomLeft" activeCell="L23" sqref="L23"/>
    </sheetView>
  </sheetViews>
  <sheetFormatPr baseColWidth="10" defaultColWidth="10.6640625" defaultRowHeight="14" x14ac:dyDescent="0.2"/>
  <cols>
    <col min="1" max="1" width="10" style="3" customWidth="1"/>
    <col min="2" max="2" width="8.33203125" style="3" customWidth="1"/>
    <col min="3" max="3" width="57.6640625" style="3" customWidth="1"/>
    <col min="4" max="4" width="6.33203125" style="3" customWidth="1"/>
    <col min="5" max="5" width="15" style="3" customWidth="1"/>
    <col min="6" max="6" width="10.6640625" style="3" customWidth="1"/>
    <col min="7" max="7" width="6" style="4" customWidth="1"/>
    <col min="8" max="8" width="5.6640625" style="4" customWidth="1"/>
    <col min="9" max="9" width="15.5" style="8" customWidth="1"/>
    <col min="10" max="16384" width="10.6640625" style="4"/>
  </cols>
  <sheetData>
    <row r="3" spans="1:10" s="1" customFormat="1" ht="26" x14ac:dyDescent="0.2">
      <c r="A3" s="160"/>
      <c r="B3" s="160"/>
      <c r="C3" s="160"/>
      <c r="D3" s="160"/>
      <c r="E3" s="160"/>
      <c r="F3" s="160"/>
      <c r="G3" s="161"/>
      <c r="H3" s="161"/>
      <c r="I3" s="161"/>
    </row>
    <row r="4" spans="1:10" s="2" customFormat="1" ht="30" customHeight="1" x14ac:dyDescent="0.2">
      <c r="A4" s="162" t="s">
        <v>126</v>
      </c>
      <c r="B4" s="162"/>
      <c r="C4" s="162"/>
      <c r="D4" s="162"/>
      <c r="E4" s="162"/>
      <c r="F4" s="162"/>
      <c r="G4" s="163"/>
      <c r="H4" s="163"/>
      <c r="I4" s="163"/>
    </row>
    <row r="5" spans="1:10" ht="5" customHeight="1" x14ac:dyDescent="0.2">
      <c r="B5" s="4"/>
      <c r="C5" s="4"/>
      <c r="D5" s="4"/>
      <c r="E5" s="4"/>
      <c r="F5" s="4"/>
      <c r="G5" s="5"/>
      <c r="H5" s="5"/>
      <c r="I5" s="6"/>
    </row>
    <row r="6" spans="1:10" s="7" customFormat="1" ht="14.75" customHeight="1" x14ac:dyDescent="0.2">
      <c r="A6" s="164" t="s">
        <v>8</v>
      </c>
      <c r="B6" s="164"/>
      <c r="C6" s="164"/>
      <c r="D6" s="164"/>
      <c r="E6" s="164"/>
      <c r="F6" s="164"/>
      <c r="G6" s="164"/>
      <c r="H6" s="164"/>
      <c r="I6" s="164"/>
    </row>
    <row r="7" spans="1:10" ht="5" customHeight="1" x14ac:dyDescent="0.2"/>
    <row r="8" spans="1:10" s="12" customFormat="1" ht="41.75" customHeight="1" x14ac:dyDescent="0.2">
      <c r="A8" s="9" t="s">
        <v>9</v>
      </c>
      <c r="B8" s="9" t="s">
        <v>0</v>
      </c>
      <c r="C8" s="9" t="s">
        <v>3</v>
      </c>
      <c r="D8" s="9" t="s">
        <v>10</v>
      </c>
      <c r="E8" s="10" t="s">
        <v>11</v>
      </c>
      <c r="F8" s="10" t="s">
        <v>12</v>
      </c>
      <c r="G8" s="10" t="s">
        <v>13</v>
      </c>
      <c r="H8" s="9" t="s">
        <v>14</v>
      </c>
      <c r="I8" s="11" t="s">
        <v>15</v>
      </c>
    </row>
    <row r="9" spans="1:10" s="12" customFormat="1" ht="12" x14ac:dyDescent="0.2">
      <c r="A9" s="13" t="s">
        <v>16</v>
      </c>
      <c r="B9" s="157" t="s">
        <v>17</v>
      </c>
      <c r="C9" s="158"/>
      <c r="D9" s="158"/>
      <c r="E9" s="158"/>
      <c r="F9" s="158"/>
      <c r="G9" s="158"/>
      <c r="H9" s="159"/>
      <c r="I9" s="14">
        <f>IFERROR(IF(SUM(I17:I17)=0,"",SUM(I17:I17)),"")</f>
        <v>41538000</v>
      </c>
    </row>
    <row r="10" spans="1:10" s="12" customFormat="1" ht="12" x14ac:dyDescent="0.2">
      <c r="A10" s="15">
        <v>1</v>
      </c>
      <c r="B10" s="168" t="s">
        <v>18</v>
      </c>
      <c r="C10" s="169"/>
      <c r="D10" s="169"/>
      <c r="E10" s="169"/>
      <c r="F10" s="169"/>
      <c r="G10" s="169"/>
      <c r="H10" s="170"/>
      <c r="I10" s="14">
        <f>IFERROR(IF(SUM(I11:I13)=0,"",SUM(I11:I13)),"")</f>
        <v>18060000</v>
      </c>
    </row>
    <row r="11" spans="1:10" s="23" customFormat="1" ht="13" x14ac:dyDescent="0.2">
      <c r="A11" s="16">
        <f>IF(C11="","",A10+0.1)</f>
        <v>1.1000000000000001</v>
      </c>
      <c r="B11" s="17"/>
      <c r="C11" s="18" t="s">
        <v>19</v>
      </c>
      <c r="D11" s="19">
        <v>1</v>
      </c>
      <c r="E11" s="20">
        <v>6000000</v>
      </c>
      <c r="F11" s="20" t="s">
        <v>127</v>
      </c>
      <c r="G11" s="21">
        <v>0.15</v>
      </c>
      <c r="H11" s="19">
        <v>4.2</v>
      </c>
      <c r="I11" s="22">
        <f>+IF(D11=0,"",IFERROR(D11*(E11)*G11*H11,""))</f>
        <v>3780000</v>
      </c>
    </row>
    <row r="12" spans="1:10" s="23" customFormat="1" ht="13" x14ac:dyDescent="0.2">
      <c r="A12" s="16">
        <f>IF(C12="","",A11+0.1)</f>
        <v>1.2000000000000002</v>
      </c>
      <c r="B12" s="17"/>
      <c r="C12" s="18" t="s">
        <v>20</v>
      </c>
      <c r="D12" s="19">
        <v>1</v>
      </c>
      <c r="E12" s="20">
        <v>4000000</v>
      </c>
      <c r="F12" s="20" t="s">
        <v>127</v>
      </c>
      <c r="G12" s="21">
        <v>0.7</v>
      </c>
      <c r="H12" s="19">
        <f>+H11</f>
        <v>4.2</v>
      </c>
      <c r="I12" s="22">
        <f>+IF(D12=0,"",IFERROR(D12*(E12)*G12*H12,""))</f>
        <v>11760000</v>
      </c>
    </row>
    <row r="13" spans="1:10" s="23" customFormat="1" ht="13" x14ac:dyDescent="0.2">
      <c r="A13" s="16">
        <f>IF(C13="","",A12+0.1)</f>
        <v>1.3000000000000003</v>
      </c>
      <c r="B13" s="17"/>
      <c r="C13" s="18" t="s">
        <v>21</v>
      </c>
      <c r="D13" s="19">
        <v>1</v>
      </c>
      <c r="E13" s="20">
        <v>3000000</v>
      </c>
      <c r="F13" s="20" t="s">
        <v>127</v>
      </c>
      <c r="G13" s="21">
        <v>0.2</v>
      </c>
      <c r="H13" s="19">
        <f>+H12</f>
        <v>4.2</v>
      </c>
      <c r="I13" s="22">
        <f>+IF(D13=0,"",IFERROR(D13*(E13)*G13*H13,""))</f>
        <v>2520000</v>
      </c>
    </row>
    <row r="14" spans="1:10" s="23" customFormat="1" ht="12" x14ac:dyDescent="0.2">
      <c r="A14" s="15">
        <v>2</v>
      </c>
      <c r="B14" s="168" t="s">
        <v>22</v>
      </c>
      <c r="C14" s="169"/>
      <c r="D14" s="169"/>
      <c r="E14" s="169"/>
      <c r="F14" s="169"/>
      <c r="G14" s="169"/>
      <c r="H14" s="169"/>
      <c r="I14" s="170"/>
    </row>
    <row r="15" spans="1:10" s="23" customFormat="1" ht="12" x14ac:dyDescent="0.2">
      <c r="A15" s="16">
        <f>IF(C15="","",A14+0.1)</f>
        <v>2.1</v>
      </c>
      <c r="B15" s="17"/>
      <c r="C15" s="24" t="s">
        <v>23</v>
      </c>
      <c r="D15" s="25"/>
      <c r="E15" s="25"/>
      <c r="F15" s="25"/>
      <c r="G15" s="26"/>
      <c r="H15" s="26"/>
      <c r="I15" s="27">
        <f>IF(SUM(I10)=0,"",SUM(I10))</f>
        <v>18060000</v>
      </c>
    </row>
    <row r="16" spans="1:10" s="23" customFormat="1" ht="12" x14ac:dyDescent="0.2">
      <c r="A16" s="16">
        <f>IF(C16="","",A15+0.1)</f>
        <v>2.2000000000000002</v>
      </c>
      <c r="B16" s="17"/>
      <c r="C16" s="24" t="s">
        <v>24</v>
      </c>
      <c r="D16" s="25"/>
      <c r="E16" s="25"/>
      <c r="F16" s="25"/>
      <c r="G16" s="26"/>
      <c r="H16" s="26"/>
      <c r="I16" s="28">
        <f>+'FM INTERVENTORÍA'!G36</f>
        <v>2.2999999999999998</v>
      </c>
      <c r="J16" s="156"/>
    </row>
    <row r="17" spans="1:9" s="23" customFormat="1" ht="12" x14ac:dyDescent="0.2">
      <c r="A17" s="16">
        <f>IF(C17="","",A16+0.1)</f>
        <v>2.3000000000000003</v>
      </c>
      <c r="B17" s="17"/>
      <c r="C17" s="24" t="s">
        <v>25</v>
      </c>
      <c r="D17" s="25"/>
      <c r="E17" s="25"/>
      <c r="F17" s="25"/>
      <c r="G17" s="26"/>
      <c r="H17" s="26"/>
      <c r="I17" s="27">
        <f>+IFERROR(I15*I16,"")</f>
        <v>41538000</v>
      </c>
    </row>
    <row r="18" spans="1:9" s="23" customFormat="1" ht="12" x14ac:dyDescent="0.2">
      <c r="A18" s="30"/>
      <c r="B18" s="171" t="s">
        <v>26</v>
      </c>
      <c r="C18" s="172"/>
      <c r="D18" s="172"/>
      <c r="E18" s="172"/>
      <c r="F18" s="172"/>
      <c r="G18" s="172"/>
      <c r="H18" s="167"/>
      <c r="I18" s="31">
        <f>SUM(I17)</f>
        <v>41538000</v>
      </c>
    </row>
    <row r="19" spans="1:9" s="12" customFormat="1" ht="12" x14ac:dyDescent="0.2">
      <c r="A19" s="13" t="s">
        <v>27</v>
      </c>
      <c r="B19" s="157" t="s">
        <v>28</v>
      </c>
      <c r="C19" s="158"/>
      <c r="D19" s="158"/>
      <c r="E19" s="158"/>
      <c r="F19" s="158"/>
      <c r="G19" s="158"/>
      <c r="H19" s="159"/>
      <c r="I19" s="14">
        <f ca="1">+I20+I25</f>
        <v>7422447</v>
      </c>
    </row>
    <row r="20" spans="1:9" s="23" customFormat="1" ht="12" x14ac:dyDescent="0.2">
      <c r="A20" s="13">
        <v>3</v>
      </c>
      <c r="B20" s="165" t="s">
        <v>29</v>
      </c>
      <c r="C20" s="166"/>
      <c r="D20" s="166"/>
      <c r="E20" s="166"/>
      <c r="F20" s="166"/>
      <c r="G20" s="166"/>
      <c r="H20" s="167"/>
      <c r="I20" s="14">
        <f>IF(SUM(I21:I24)=0,0,SUM(I21:I24))</f>
        <v>3654000</v>
      </c>
    </row>
    <row r="21" spans="1:9" s="23" customFormat="1" ht="12" x14ac:dyDescent="0.2">
      <c r="A21" s="16">
        <f>IF(C21="","",A20+0.1)</f>
        <v>3.1</v>
      </c>
      <c r="B21" s="17"/>
      <c r="C21" s="34" t="s">
        <v>30</v>
      </c>
      <c r="D21" s="19">
        <v>1</v>
      </c>
      <c r="E21" s="20">
        <v>300000</v>
      </c>
      <c r="F21" s="25"/>
      <c r="G21" s="25"/>
      <c r="H21" s="19">
        <f>H13</f>
        <v>4.2</v>
      </c>
      <c r="I21" s="33">
        <f t="shared" ref="I21:I24" si="0">+IFERROR(D21*E21*H21,"")</f>
        <v>1260000</v>
      </c>
    </row>
    <row r="22" spans="1:9" s="23" customFormat="1" ht="13" x14ac:dyDescent="0.2">
      <c r="A22" s="16">
        <f t="shared" ref="A22:A24" si="1">IF(C22="","",A21+0.1)</f>
        <v>3.2</v>
      </c>
      <c r="B22" s="17"/>
      <c r="C22" s="18" t="s">
        <v>31</v>
      </c>
      <c r="D22" s="19">
        <v>1</v>
      </c>
      <c r="E22" s="32">
        <v>120000</v>
      </c>
      <c r="F22" s="25"/>
      <c r="G22" s="25"/>
      <c r="H22" s="19">
        <f>+H21</f>
        <v>4.2</v>
      </c>
      <c r="I22" s="22">
        <f t="shared" si="0"/>
        <v>504000</v>
      </c>
    </row>
    <row r="23" spans="1:9" s="23" customFormat="1" ht="39" x14ac:dyDescent="0.2">
      <c r="A23" s="16">
        <f t="shared" si="1"/>
        <v>3.3000000000000003</v>
      </c>
      <c r="B23" s="17"/>
      <c r="C23" s="18" t="s">
        <v>32</v>
      </c>
      <c r="D23" s="19">
        <v>1</v>
      </c>
      <c r="E23" s="32">
        <v>300000</v>
      </c>
      <c r="F23" s="25"/>
      <c r="G23" s="25"/>
      <c r="H23" s="19">
        <f>+H22</f>
        <v>4.2</v>
      </c>
      <c r="I23" s="22">
        <f t="shared" si="0"/>
        <v>1260000</v>
      </c>
    </row>
    <row r="24" spans="1:9" s="23" customFormat="1" ht="13" x14ac:dyDescent="0.2">
      <c r="A24" s="16">
        <f t="shared" si="1"/>
        <v>3.4000000000000004</v>
      </c>
      <c r="B24" s="17"/>
      <c r="C24" s="18" t="s">
        <v>33</v>
      </c>
      <c r="D24" s="19">
        <v>1</v>
      </c>
      <c r="E24" s="32">
        <v>150000</v>
      </c>
      <c r="F24" s="25"/>
      <c r="G24" s="25"/>
      <c r="H24" s="19">
        <f>+H23</f>
        <v>4.2</v>
      </c>
      <c r="I24" s="22">
        <f t="shared" si="0"/>
        <v>630000</v>
      </c>
    </row>
    <row r="25" spans="1:9" s="23" customFormat="1" ht="12" x14ac:dyDescent="0.2">
      <c r="A25" s="13">
        <v>6</v>
      </c>
      <c r="B25" s="165" t="s">
        <v>34</v>
      </c>
      <c r="C25" s="166"/>
      <c r="D25" s="166"/>
      <c r="E25" s="166"/>
      <c r="F25" s="166"/>
      <c r="G25" s="166"/>
      <c r="H25" s="167"/>
      <c r="I25" s="14">
        <f ca="1">IF(SUM(I26:I27)=0,0,SUM(I26:I27))</f>
        <v>3768447</v>
      </c>
    </row>
    <row r="26" spans="1:9" s="23" customFormat="1" ht="13" x14ac:dyDescent="0.2">
      <c r="A26" s="16">
        <v>6.1</v>
      </c>
      <c r="B26" s="17"/>
      <c r="C26" s="18" t="s">
        <v>35</v>
      </c>
      <c r="D26" s="25"/>
      <c r="E26" s="25"/>
      <c r="F26" s="25"/>
      <c r="G26" s="25"/>
      <c r="H26" s="25"/>
      <c r="I26" s="35">
        <f ca="1">+'INTERVENTORÍA_PÓLIZAS '!H30</f>
        <v>488098</v>
      </c>
    </row>
    <row r="27" spans="1:9" s="23" customFormat="1" ht="13" x14ac:dyDescent="0.2">
      <c r="A27" s="16">
        <v>6.2</v>
      </c>
      <c r="B27" s="17"/>
      <c r="C27" s="18" t="s">
        <v>36</v>
      </c>
      <c r="D27" s="25"/>
      <c r="E27" s="25"/>
      <c r="F27" s="25"/>
      <c r="G27" s="25"/>
      <c r="H27" s="25"/>
      <c r="I27" s="35">
        <f ca="1">+INTERVENTORIA_LEGALIZACIÓN!F19</f>
        <v>3280349</v>
      </c>
    </row>
    <row r="28" spans="1:9" s="23" customFormat="1" ht="23" customHeight="1" x14ac:dyDescent="0.2">
      <c r="A28" s="157" t="s">
        <v>37</v>
      </c>
      <c r="B28" s="158"/>
      <c r="C28" s="158"/>
      <c r="D28" s="158"/>
      <c r="E28" s="158"/>
      <c r="F28" s="158"/>
      <c r="G28" s="158"/>
      <c r="H28" s="159"/>
      <c r="I28" s="36">
        <f ca="1">IFERROR(IF(SUM(I19,I9)=0,"",ROUND(SUM(I19,I9),0)),"")</f>
        <v>48960447</v>
      </c>
    </row>
    <row r="29" spans="1:9" s="23" customFormat="1" ht="23" customHeight="1" x14ac:dyDescent="0.2">
      <c r="A29" s="157" t="s">
        <v>38</v>
      </c>
      <c r="B29" s="158"/>
      <c r="C29" s="158"/>
      <c r="D29" s="158"/>
      <c r="E29" s="158"/>
      <c r="F29" s="158"/>
      <c r="G29" s="158"/>
      <c r="H29" s="37">
        <v>0.19</v>
      </c>
      <c r="I29" s="36">
        <f ca="1">+IFERROR(ROUND(I28*H29,0),"")</f>
        <v>9302485</v>
      </c>
    </row>
    <row r="30" spans="1:9" s="12" customFormat="1" ht="12" x14ac:dyDescent="0.2">
      <c r="A30" s="157" t="s">
        <v>39</v>
      </c>
      <c r="B30" s="158"/>
      <c r="C30" s="158"/>
      <c r="D30" s="158"/>
      <c r="E30" s="158"/>
      <c r="F30" s="158"/>
      <c r="G30" s="158"/>
      <c r="H30" s="159"/>
      <c r="I30" s="36">
        <f ca="1">IF(I28="","",SUM(I28:I29))</f>
        <v>58262932</v>
      </c>
    </row>
    <row r="31" spans="1:9" s="23" customFormat="1" x14ac:dyDescent="0.2">
      <c r="A31" s="3"/>
      <c r="B31" s="3"/>
      <c r="C31" s="3"/>
      <c r="D31" s="3"/>
      <c r="E31" s="3"/>
      <c r="F31" s="3"/>
      <c r="G31" s="4"/>
      <c r="H31" s="4"/>
      <c r="I31" s="8"/>
    </row>
    <row r="32" spans="1:9" s="23" customFormat="1" x14ac:dyDescent="0.2">
      <c r="A32" s="3"/>
      <c r="B32" s="3"/>
      <c r="C32" s="3"/>
      <c r="D32" s="3"/>
      <c r="E32" s="3"/>
      <c r="F32" s="3"/>
      <c r="G32" s="4"/>
      <c r="H32" s="4"/>
      <c r="I32" s="8"/>
    </row>
    <row r="34" spans="1:9" s="23" customFormat="1" x14ac:dyDescent="0.2">
      <c r="A34" s="3"/>
      <c r="B34" s="3"/>
      <c r="C34" s="3"/>
      <c r="D34" s="3"/>
      <c r="E34" s="3"/>
      <c r="F34" s="3"/>
      <c r="G34" s="4"/>
      <c r="H34" s="4"/>
      <c r="I34" s="8"/>
    </row>
    <row r="35" spans="1:9" s="3" customFormat="1" x14ac:dyDescent="0.2">
      <c r="G35" s="4"/>
      <c r="H35" s="4"/>
      <c r="I35" s="8"/>
    </row>
  </sheetData>
  <dataConsolidate/>
  <mergeCells count="15">
    <mergeCell ref="B25:H25"/>
    <mergeCell ref="A28:H28"/>
    <mergeCell ref="A29:G29"/>
    <mergeCell ref="A30:H30"/>
    <mergeCell ref="B10:H10"/>
    <mergeCell ref="B14:I14"/>
    <mergeCell ref="B18:H18"/>
    <mergeCell ref="B19:H19"/>
    <mergeCell ref="B20:H20"/>
    <mergeCell ref="B9:H9"/>
    <mergeCell ref="A3:F3"/>
    <mergeCell ref="G3:I3"/>
    <mergeCell ref="A4:F4"/>
    <mergeCell ref="G4:I4"/>
    <mergeCell ref="A6:I6"/>
  </mergeCells>
  <dataValidations disablePrompts="1" count="1">
    <dataValidation type="list" allowBlank="1" showInputMessage="1" showErrorMessage="1" sqref="B26:B27" xr:uid="{9F91034C-0DFF-46F0-801D-E14CE06C5DC7}">
      <formula1>CÓDIGOS_SERVICIOS</formula1>
    </dataValidation>
  </dataValidations>
  <printOptions horizontalCentered="1"/>
  <pageMargins left="0.39370078740157483" right="0.39370078740157483" top="0.39370078740157483" bottom="0.39370078740157483" header="0" footer="0.19685039370078741"/>
  <pageSetup scale="67" orientation="portrait" r:id="rId1"/>
  <headerFooter>
    <oddFooter>&amp;C&amp;"-,Negrita"&amp;10Página &amp;P de &amp;N&amp;R&amp;"-,Negrita"&amp;10&amp;A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8D91D-13D7-454D-8FA6-CE3E9A6392E4}">
  <sheetPr>
    <tabColor rgb="FF00B0F0"/>
    <pageSetUpPr fitToPage="1"/>
  </sheetPr>
  <dimension ref="A1:K44"/>
  <sheetViews>
    <sheetView showGridLines="0" topLeftCell="A22" zoomScale="90" zoomScaleNormal="90" workbookViewId="0">
      <selection activeCell="G36" sqref="G36"/>
    </sheetView>
  </sheetViews>
  <sheetFormatPr baseColWidth="10" defaultColWidth="10.6640625" defaultRowHeight="14" x14ac:dyDescent="0.2"/>
  <cols>
    <col min="1" max="1" width="4.6640625" style="3" customWidth="1"/>
    <col min="2" max="2" width="70.5" style="3" customWidth="1"/>
    <col min="3" max="3" width="10.6640625" style="3" customWidth="1"/>
    <col min="4" max="4" width="9.6640625" style="3" customWidth="1"/>
    <col min="5" max="6" width="10.6640625" style="3" customWidth="1"/>
    <col min="7" max="7" width="9.33203125" style="8" bestFit="1" customWidth="1"/>
    <col min="8" max="8" width="18.6640625" style="4" bestFit="1" customWidth="1"/>
    <col min="9" max="9" width="10.6640625" style="4"/>
    <col min="10" max="10" width="18.5" style="4" customWidth="1"/>
    <col min="11" max="11" width="14.33203125" style="4" bestFit="1" customWidth="1"/>
    <col min="12" max="16384" width="10.6640625" style="4"/>
  </cols>
  <sheetData>
    <row r="1" spans="1:8" s="1" customFormat="1" ht="26" x14ac:dyDescent="0.2">
      <c r="A1" s="160"/>
      <c r="B1" s="160"/>
      <c r="C1" s="176"/>
      <c r="D1" s="176"/>
      <c r="E1" s="176"/>
      <c r="F1" s="176"/>
      <c r="G1" s="176"/>
      <c r="H1" s="43"/>
    </row>
    <row r="2" spans="1:8" s="5" customFormat="1" ht="41" customHeight="1" x14ac:dyDescent="0.2">
      <c r="A2" s="177"/>
      <c r="B2" s="177"/>
      <c r="C2" s="176"/>
      <c r="D2" s="176"/>
      <c r="E2" s="176"/>
      <c r="F2" s="176"/>
      <c r="G2" s="176"/>
      <c r="H2" s="43"/>
    </row>
    <row r="3" spans="1:8" s="2" customFormat="1" ht="61.25" customHeight="1" x14ac:dyDescent="0.2">
      <c r="A3" s="162" t="s">
        <v>126</v>
      </c>
      <c r="B3" s="162"/>
      <c r="C3" s="178"/>
      <c r="D3" s="178"/>
      <c r="E3" s="178"/>
      <c r="F3" s="178"/>
      <c r="G3" s="178"/>
      <c r="H3" s="43"/>
    </row>
    <row r="4" spans="1:8" ht="5" customHeight="1" x14ac:dyDescent="0.2">
      <c r="B4" s="4"/>
      <c r="C4" s="4"/>
      <c r="D4" s="4"/>
      <c r="E4" s="4"/>
      <c r="F4" s="4"/>
      <c r="G4" s="4"/>
    </row>
    <row r="5" spans="1:8" s="7" customFormat="1" ht="14.75" customHeight="1" x14ac:dyDescent="0.2">
      <c r="A5" s="164" t="s">
        <v>40</v>
      </c>
      <c r="B5" s="164"/>
      <c r="C5" s="164"/>
      <c r="D5" s="164"/>
      <c r="E5" s="164"/>
      <c r="F5" s="164"/>
      <c r="G5" s="164"/>
      <c r="H5" s="43"/>
    </row>
    <row r="6" spans="1:8" ht="5" customHeight="1" x14ac:dyDescent="0.2"/>
    <row r="7" spans="1:8" s="12" customFormat="1" x14ac:dyDescent="0.2">
      <c r="A7" s="15">
        <v>1</v>
      </c>
      <c r="B7" s="44" t="s">
        <v>41</v>
      </c>
      <c r="C7" s="44"/>
      <c r="D7" s="44"/>
      <c r="E7" s="44"/>
      <c r="F7" s="44"/>
      <c r="G7" s="45">
        <f>SUM(G8)</f>
        <v>1</v>
      </c>
      <c r="H7" s="43"/>
    </row>
    <row r="8" spans="1:8" s="23" customFormat="1" x14ac:dyDescent="0.2">
      <c r="A8" s="16">
        <v>1.1000000000000001</v>
      </c>
      <c r="B8" s="24" t="s">
        <v>41</v>
      </c>
      <c r="C8" s="20"/>
      <c r="D8" s="20"/>
      <c r="E8" s="20"/>
      <c r="F8" s="20"/>
      <c r="G8" s="46">
        <v>1</v>
      </c>
      <c r="H8" s="4"/>
    </row>
    <row r="9" spans="1:8" s="23" customFormat="1" ht="14.75" customHeight="1" x14ac:dyDescent="0.2">
      <c r="A9" s="15">
        <v>2</v>
      </c>
      <c r="B9" s="44" t="s">
        <v>42</v>
      </c>
      <c r="C9" s="44"/>
      <c r="D9" s="44"/>
      <c r="E9" s="44"/>
      <c r="F9" s="44"/>
      <c r="G9" s="45">
        <f>SUM(G10:G22)</f>
        <v>0.65790000000000004</v>
      </c>
      <c r="H9" s="4"/>
    </row>
    <row r="10" spans="1:8" s="23" customFormat="1" x14ac:dyDescent="0.2">
      <c r="A10" s="16">
        <v>2.1</v>
      </c>
      <c r="B10" s="24" t="s">
        <v>43</v>
      </c>
      <c r="C10" s="20" t="s">
        <v>127</v>
      </c>
      <c r="D10" s="20"/>
      <c r="E10" s="20"/>
      <c r="F10" s="20" t="s">
        <v>127</v>
      </c>
      <c r="G10" s="46">
        <v>8.3299999999999999E-2</v>
      </c>
      <c r="H10" s="4"/>
    </row>
    <row r="11" spans="1:8" s="23" customFormat="1" x14ac:dyDescent="0.2">
      <c r="A11" s="16">
        <v>2.2000000000000002</v>
      </c>
      <c r="B11" s="24" t="s">
        <v>44</v>
      </c>
      <c r="C11" s="20"/>
      <c r="D11" s="20"/>
      <c r="E11" s="20"/>
      <c r="F11" s="20"/>
      <c r="G11" s="46">
        <v>8.3299999999999999E-2</v>
      </c>
      <c r="H11" s="4"/>
    </row>
    <row r="12" spans="1:8" s="23" customFormat="1" x14ac:dyDescent="0.2">
      <c r="A12" s="16">
        <v>2.2999999999999998</v>
      </c>
      <c r="B12" s="24" t="s">
        <v>45</v>
      </c>
      <c r="C12" s="20"/>
      <c r="D12" s="20"/>
      <c r="E12" s="20"/>
      <c r="F12" s="20"/>
      <c r="G12" s="46">
        <v>0.01</v>
      </c>
      <c r="H12" s="4"/>
    </row>
    <row r="13" spans="1:8" s="23" customFormat="1" x14ac:dyDescent="0.2">
      <c r="A13" s="16">
        <v>2.4</v>
      </c>
      <c r="B13" s="24" t="s">
        <v>46</v>
      </c>
      <c r="C13" s="20"/>
      <c r="D13" s="20"/>
      <c r="E13" s="20"/>
      <c r="F13" s="20"/>
      <c r="G13" s="46">
        <v>4.1700000000000001E-2</v>
      </c>
      <c r="H13" s="4"/>
    </row>
    <row r="14" spans="1:8" s="23" customFormat="1" x14ac:dyDescent="0.2">
      <c r="A14" s="16">
        <v>2.5</v>
      </c>
      <c r="B14" s="24" t="s">
        <v>47</v>
      </c>
      <c r="C14" s="20"/>
      <c r="D14" s="20"/>
      <c r="E14" s="20"/>
      <c r="F14" s="20"/>
      <c r="G14" s="46">
        <v>0.125</v>
      </c>
      <c r="H14" s="4"/>
    </row>
    <row r="15" spans="1:8" s="23" customFormat="1" x14ac:dyDescent="0.2">
      <c r="A15" s="16">
        <v>2.6</v>
      </c>
      <c r="B15" s="24" t="s">
        <v>48</v>
      </c>
      <c r="C15" s="20"/>
      <c r="D15" s="20"/>
      <c r="E15" s="20"/>
      <c r="F15" s="20"/>
      <c r="G15" s="46">
        <v>0.16</v>
      </c>
      <c r="H15" s="4"/>
    </row>
    <row r="16" spans="1:8" s="23" customFormat="1" x14ac:dyDescent="0.2">
      <c r="A16" s="16">
        <v>2.7</v>
      </c>
      <c r="B16" s="24" t="s">
        <v>7</v>
      </c>
      <c r="C16" s="20"/>
      <c r="D16" s="20"/>
      <c r="E16" s="20"/>
      <c r="F16" s="20"/>
      <c r="G16" s="46"/>
      <c r="H16" s="4"/>
    </row>
    <row r="17" spans="1:11" s="23" customFormat="1" x14ac:dyDescent="0.2">
      <c r="A17" s="16">
        <v>2.8</v>
      </c>
      <c r="B17" s="24" t="s">
        <v>49</v>
      </c>
      <c r="C17" s="20"/>
      <c r="D17" s="20"/>
      <c r="E17" s="20"/>
      <c r="F17" s="20"/>
      <c r="G17" s="46"/>
      <c r="H17" s="4"/>
    </row>
    <row r="18" spans="1:11" s="23" customFormat="1" x14ac:dyDescent="0.2">
      <c r="A18" s="16">
        <v>2.9</v>
      </c>
      <c r="B18" s="24" t="s">
        <v>50</v>
      </c>
      <c r="C18" s="20"/>
      <c r="D18" s="20"/>
      <c r="E18" s="20"/>
      <c r="F18" s="20"/>
      <c r="G18" s="46">
        <v>0.04</v>
      </c>
      <c r="H18" s="4"/>
      <c r="K18" s="47"/>
    </row>
    <row r="19" spans="1:11" s="23" customFormat="1" x14ac:dyDescent="0.2">
      <c r="A19" s="48">
        <v>2.1</v>
      </c>
      <c r="B19" s="24" t="s">
        <v>51</v>
      </c>
      <c r="C19" s="20"/>
      <c r="D19" s="20"/>
      <c r="E19" s="20"/>
      <c r="F19" s="20"/>
      <c r="G19" s="46">
        <v>6.9599999999999995E-2</v>
      </c>
      <c r="H19" s="4"/>
      <c r="J19" s="49"/>
    </row>
    <row r="20" spans="1:11" s="23" customFormat="1" x14ac:dyDescent="0.2">
      <c r="A20" s="48">
        <v>2.11</v>
      </c>
      <c r="B20" s="24" t="s">
        <v>52</v>
      </c>
      <c r="C20" s="20"/>
      <c r="D20" s="20"/>
      <c r="E20" s="20"/>
      <c r="F20" s="20"/>
      <c r="G20" s="50">
        <v>1.4999999999999999E-2</v>
      </c>
      <c r="H20" s="51"/>
    </row>
    <row r="21" spans="1:11" s="23" customFormat="1" x14ac:dyDescent="0.2">
      <c r="A21" s="48">
        <v>2.12</v>
      </c>
      <c r="B21" s="24" t="s">
        <v>53</v>
      </c>
      <c r="C21" s="20"/>
      <c r="D21" s="20"/>
      <c r="E21" s="20"/>
      <c r="F21" s="20"/>
      <c r="G21" s="50">
        <v>0.02</v>
      </c>
      <c r="H21" s="51"/>
    </row>
    <row r="22" spans="1:11" s="23" customFormat="1" x14ac:dyDescent="0.2">
      <c r="A22" s="48">
        <v>2.13</v>
      </c>
      <c r="B22" s="24" t="s">
        <v>54</v>
      </c>
      <c r="C22" s="20"/>
      <c r="D22" s="20"/>
      <c r="E22" s="20"/>
      <c r="F22" s="20"/>
      <c r="G22" s="50">
        <v>0.01</v>
      </c>
      <c r="H22" s="51"/>
    </row>
    <row r="23" spans="1:11" s="23" customFormat="1" ht="39" x14ac:dyDescent="0.2">
      <c r="A23" s="15">
        <v>3</v>
      </c>
      <c r="B23" s="44" t="s">
        <v>1</v>
      </c>
      <c r="C23" s="52" t="s">
        <v>55</v>
      </c>
      <c r="D23" s="52" t="s">
        <v>56</v>
      </c>
      <c r="E23" s="52" t="s">
        <v>57</v>
      </c>
      <c r="F23" s="52" t="s">
        <v>58</v>
      </c>
      <c r="G23" s="45">
        <f>SUM(G24:G30)</f>
        <v>0.39534883720930231</v>
      </c>
      <c r="H23" s="4"/>
      <c r="K23" s="53"/>
    </row>
    <row r="24" spans="1:11" s="23" customFormat="1" ht="65" x14ac:dyDescent="0.2">
      <c r="A24" s="16">
        <v>3.1</v>
      </c>
      <c r="B24" s="18" t="s">
        <v>59</v>
      </c>
      <c r="C24" s="29">
        <v>4000000</v>
      </c>
      <c r="D24" s="54">
        <v>0.1</v>
      </c>
      <c r="E24" s="55">
        <f>+INTERVENTORÍA!H11</f>
        <v>4.2</v>
      </c>
      <c r="F24" s="20">
        <f t="shared" ref="F24:F30" si="0">+IFERROR(C24*D24*E24,"")</f>
        <v>1680000</v>
      </c>
      <c r="G24" s="46">
        <f>+IFERROR(F24/INTERVENTORÍA!$I$15,"")</f>
        <v>9.3023255813953487E-2</v>
      </c>
      <c r="H24" s="173"/>
      <c r="J24" s="57"/>
    </row>
    <row r="25" spans="1:11" s="23" customFormat="1" ht="24.5" customHeight="1" x14ac:dyDescent="0.2">
      <c r="A25" s="16">
        <v>3.2</v>
      </c>
      <c r="B25" s="18" t="s">
        <v>60</v>
      </c>
      <c r="C25" s="29">
        <v>500000</v>
      </c>
      <c r="D25" s="54">
        <v>0.1</v>
      </c>
      <c r="E25" s="55">
        <f t="shared" ref="E25:E30" si="1">+E24</f>
        <v>4.2</v>
      </c>
      <c r="F25" s="20">
        <f t="shared" si="0"/>
        <v>210000</v>
      </c>
      <c r="G25" s="46">
        <f>+IFERROR(F25/INTERVENTORÍA!$I$15,"")</f>
        <v>1.1627906976744186E-2</v>
      </c>
      <c r="H25" s="173"/>
      <c r="J25" s="57"/>
    </row>
    <row r="26" spans="1:11" s="23" customFormat="1" ht="26.75" customHeight="1" x14ac:dyDescent="0.2">
      <c r="A26" s="16">
        <v>3.3</v>
      </c>
      <c r="B26" s="18" t="s">
        <v>61</v>
      </c>
      <c r="C26" s="29">
        <v>2000000</v>
      </c>
      <c r="D26" s="58">
        <v>0.1</v>
      </c>
      <c r="E26" s="55">
        <f t="shared" si="1"/>
        <v>4.2</v>
      </c>
      <c r="F26" s="20">
        <f t="shared" si="0"/>
        <v>840000</v>
      </c>
      <c r="G26" s="46">
        <f>+IFERROR(F26/INTERVENTORÍA!$I$15,"")</f>
        <v>4.6511627906976744E-2</v>
      </c>
      <c r="H26" s="173"/>
      <c r="J26" s="57"/>
    </row>
    <row r="27" spans="1:11" s="23" customFormat="1" ht="27.75" customHeight="1" x14ac:dyDescent="0.2">
      <c r="A27" s="16">
        <v>3.4</v>
      </c>
      <c r="B27" s="18" t="s">
        <v>62</v>
      </c>
      <c r="C27" s="29">
        <v>5000000</v>
      </c>
      <c r="D27" s="58">
        <v>0.05</v>
      </c>
      <c r="E27" s="55">
        <f t="shared" si="1"/>
        <v>4.2</v>
      </c>
      <c r="F27" s="20">
        <f t="shared" si="0"/>
        <v>1050000</v>
      </c>
      <c r="G27" s="46">
        <f>+IFERROR(F27/INTERVENTORÍA!$I$15,"")</f>
        <v>5.8139534883720929E-2</v>
      </c>
      <c r="H27" s="173"/>
      <c r="J27" s="57"/>
    </row>
    <row r="28" spans="1:11" s="23" customFormat="1" ht="26" customHeight="1" x14ac:dyDescent="0.2">
      <c r="A28" s="16">
        <v>3.5</v>
      </c>
      <c r="B28" s="18" t="s">
        <v>63</v>
      </c>
      <c r="C28" s="29">
        <v>3000000</v>
      </c>
      <c r="D28" s="58">
        <v>0.05</v>
      </c>
      <c r="E28" s="55">
        <f t="shared" si="1"/>
        <v>4.2</v>
      </c>
      <c r="F28" s="20">
        <f t="shared" si="0"/>
        <v>630000</v>
      </c>
      <c r="G28" s="46">
        <f>+IFERROR(F28/INTERVENTORÍA!$I$15,"")</f>
        <v>3.4883720930232558E-2</v>
      </c>
      <c r="H28" s="173"/>
      <c r="J28" s="57"/>
    </row>
    <row r="29" spans="1:11" s="23" customFormat="1" ht="26" customHeight="1" x14ac:dyDescent="0.2">
      <c r="A29" s="16">
        <v>3.6</v>
      </c>
      <c r="B29" s="18" t="s">
        <v>64</v>
      </c>
      <c r="C29" s="29">
        <v>5000000</v>
      </c>
      <c r="D29" s="58">
        <v>0.05</v>
      </c>
      <c r="E29" s="55">
        <f t="shared" si="1"/>
        <v>4.2</v>
      </c>
      <c r="F29" s="20">
        <f t="shared" si="0"/>
        <v>1050000</v>
      </c>
      <c r="G29" s="46">
        <f>+IFERROR(F29/INTERVENTORÍA!$I$15,"")</f>
        <v>5.8139534883720929E-2</v>
      </c>
      <c r="H29" s="56"/>
      <c r="J29" s="57"/>
    </row>
    <row r="30" spans="1:11" s="23" customFormat="1" ht="26" customHeight="1" x14ac:dyDescent="0.2">
      <c r="A30" s="16">
        <v>3.7</v>
      </c>
      <c r="B30" s="18" t="s">
        <v>65</v>
      </c>
      <c r="C30" s="29">
        <v>2000000</v>
      </c>
      <c r="D30" s="58">
        <v>0.2</v>
      </c>
      <c r="E30" s="55">
        <f t="shared" si="1"/>
        <v>4.2</v>
      </c>
      <c r="F30" s="20">
        <f t="shared" si="0"/>
        <v>1680000</v>
      </c>
      <c r="G30" s="46">
        <f>+IFERROR(F30/INTERVENTORÍA!$I$15,"")</f>
        <v>9.3023255813953487E-2</v>
      </c>
      <c r="H30" s="56"/>
      <c r="J30" s="57"/>
    </row>
    <row r="31" spans="1:11" s="23" customFormat="1" ht="37.25" customHeight="1" x14ac:dyDescent="0.2">
      <c r="A31" s="15">
        <v>4</v>
      </c>
      <c r="B31" s="44" t="s">
        <v>66</v>
      </c>
      <c r="C31" s="52"/>
      <c r="D31" s="52"/>
      <c r="E31" s="52"/>
      <c r="F31" s="52"/>
      <c r="G31" s="45">
        <f>SUM(G32:G32)</f>
        <v>0</v>
      </c>
      <c r="H31" s="59"/>
    </row>
    <row r="32" spans="1:11" s="23" customFormat="1" ht="14" customHeight="1" x14ac:dyDescent="0.2">
      <c r="A32" s="16">
        <v>4.0999999999999996</v>
      </c>
      <c r="B32" s="24" t="s">
        <v>67</v>
      </c>
      <c r="C32" s="25"/>
      <c r="D32" s="25"/>
      <c r="E32" s="25"/>
      <c r="F32" s="25"/>
      <c r="G32" s="46"/>
      <c r="H32" s="60"/>
    </row>
    <row r="33" spans="1:8" s="23" customFormat="1" x14ac:dyDescent="0.2">
      <c r="A33" s="15">
        <v>5</v>
      </c>
      <c r="B33" s="44" t="s">
        <v>68</v>
      </c>
      <c r="C33" s="61"/>
      <c r="D33" s="61"/>
      <c r="E33" s="61"/>
      <c r="F33" s="61"/>
      <c r="G33" s="45">
        <f>SUM(G34)</f>
        <v>0.24638986046511627</v>
      </c>
      <c r="H33" s="4"/>
    </row>
    <row r="34" spans="1:8" s="23" customFormat="1" ht="14" customHeight="1" x14ac:dyDescent="0.2">
      <c r="A34" s="16">
        <v>5.0999999999999996</v>
      </c>
      <c r="B34" s="24" t="s">
        <v>68</v>
      </c>
      <c r="C34" s="20"/>
      <c r="D34" s="20"/>
      <c r="E34" s="20"/>
      <c r="F34" s="54">
        <v>0.12</v>
      </c>
      <c r="G34" s="62">
        <f>+F34*(G31+G23+G9+G7)</f>
        <v>0.24638986046511627</v>
      </c>
      <c r="H34" s="51"/>
    </row>
    <row r="35" spans="1:8" s="12" customFormat="1" x14ac:dyDescent="0.2">
      <c r="A35" s="174" t="s">
        <v>4</v>
      </c>
      <c r="B35" s="175"/>
      <c r="C35" s="175"/>
      <c r="D35" s="175"/>
      <c r="E35" s="175"/>
      <c r="F35" s="175"/>
      <c r="G35" s="63">
        <f>IFERROR(SUM(G33,G31,G23,G9,G7),"")</f>
        <v>2.2996386976744185</v>
      </c>
      <c r="H35" s="43"/>
    </row>
    <row r="36" spans="1:8" s="23" customFormat="1" x14ac:dyDescent="0.2">
      <c r="A36" s="174" t="s">
        <v>69</v>
      </c>
      <c r="B36" s="175"/>
      <c r="C36" s="175"/>
      <c r="D36" s="175"/>
      <c r="E36" s="175"/>
      <c r="F36" s="175"/>
      <c r="G36" s="28">
        <f>+IFERROR(ROUND(G35,2),"")</f>
        <v>2.2999999999999998</v>
      </c>
      <c r="H36" s="4"/>
    </row>
    <row r="39" spans="1:8" ht="15" thickBot="1" x14ac:dyDescent="0.25">
      <c r="B39" s="39"/>
    </row>
    <row r="40" spans="1:8" x14ac:dyDescent="0.2">
      <c r="A40" s="38"/>
      <c r="B40" s="41"/>
      <c r="C40" s="38"/>
      <c r="D40" s="38"/>
      <c r="E40" s="38"/>
      <c r="F40" s="38"/>
      <c r="G40" s="4"/>
    </row>
    <row r="41" spans="1:8" s="23" customFormat="1" x14ac:dyDescent="0.2">
      <c r="A41" s="40"/>
      <c r="B41" s="41"/>
      <c r="C41" s="42"/>
      <c r="D41" s="42"/>
      <c r="E41" s="42"/>
      <c r="F41" s="42"/>
      <c r="H41" s="4"/>
    </row>
    <row r="42" spans="1:8" s="23" customFormat="1" x14ac:dyDescent="0.2">
      <c r="A42" s="40"/>
      <c r="B42" s="41"/>
      <c r="C42" s="42"/>
      <c r="D42" s="42"/>
      <c r="E42" s="42"/>
      <c r="F42" s="42"/>
      <c r="H42" s="4"/>
    </row>
    <row r="43" spans="1:8" s="23" customFormat="1" x14ac:dyDescent="0.2">
      <c r="A43" s="40"/>
      <c r="B43" s="41" t="s">
        <v>127</v>
      </c>
      <c r="C43" s="42"/>
      <c r="D43" s="42"/>
      <c r="E43" s="42"/>
      <c r="F43" s="42"/>
      <c r="H43" s="4"/>
    </row>
    <row r="44" spans="1:8" x14ac:dyDescent="0.2">
      <c r="B44" s="41"/>
    </row>
  </sheetData>
  <protectedRanges>
    <protectedRange sqref="C24:D30" name="CD3"/>
    <protectedRange sqref="G20:G22 F34" name="Rango1"/>
  </protectedRanges>
  <dataConsolidate/>
  <mergeCells count="9">
    <mergeCell ref="H24:H28"/>
    <mergeCell ref="A35:F35"/>
    <mergeCell ref="A36:F36"/>
    <mergeCell ref="A1:B1"/>
    <mergeCell ref="C1:G2"/>
    <mergeCell ref="A2:B2"/>
    <mergeCell ref="A3:B3"/>
    <mergeCell ref="C3:G3"/>
    <mergeCell ref="A5:G5"/>
  </mergeCells>
  <printOptions horizontalCentered="1"/>
  <pageMargins left="0.39370078740157483" right="0.39370078740157483" top="0.39370078740157483" bottom="0.39370078740157483" header="0" footer="0.19685039370078741"/>
  <pageSetup scale="52" fitToHeight="0" orientation="portrait" r:id="rId1"/>
  <headerFooter>
    <oddFooter>&amp;C&amp;"-,Negrita"&amp;10Página &amp;P de &amp;N&amp;R&amp;"-,Negrita"&amp;10&amp;A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E4F67-3C86-4F4A-8BE2-654A60374465}">
  <sheetPr>
    <tabColor rgb="FF00B0F0"/>
    <pageSetUpPr fitToPage="1"/>
  </sheetPr>
  <dimension ref="C1:N48"/>
  <sheetViews>
    <sheetView showGridLines="0" view="pageBreakPreview" zoomScale="82" zoomScaleNormal="84" zoomScaleSheetLayoutView="82" workbookViewId="0">
      <selection activeCell="C19" sqref="C19:H19"/>
    </sheetView>
  </sheetViews>
  <sheetFormatPr baseColWidth="10" defaultColWidth="9.33203125" defaultRowHeight="13" x14ac:dyDescent="0.15"/>
  <cols>
    <col min="1" max="1" width="3.6640625" style="65" customWidth="1"/>
    <col min="2" max="2" width="4" style="65" customWidth="1"/>
    <col min="3" max="3" width="35.5" style="129" customWidth="1"/>
    <col min="4" max="4" width="21.6640625" style="130" customWidth="1"/>
    <col min="5" max="5" width="22" style="131" customWidth="1"/>
    <col min="6" max="6" width="23.33203125" style="131" customWidth="1"/>
    <col min="7" max="7" width="11.5" style="132" customWidth="1"/>
    <col min="8" max="8" width="21.6640625" style="131" customWidth="1"/>
    <col min="9" max="9" width="4.33203125" style="65" customWidth="1"/>
    <col min="10" max="10" width="62.6640625" style="65" customWidth="1"/>
    <col min="11" max="11" width="11.5" style="65" customWidth="1"/>
    <col min="12" max="12" width="60.33203125" style="65" customWidth="1"/>
    <col min="13" max="13" width="18.6640625" style="65" bestFit="1" customWidth="1"/>
    <col min="14" max="258" width="11.5" style="65" customWidth="1"/>
    <col min="259" max="16384" width="9.33203125" style="65"/>
  </cols>
  <sheetData>
    <row r="1" spans="3:11" ht="26" x14ac:dyDescent="0.2">
      <c r="C1" s="182"/>
      <c r="D1" s="183"/>
      <c r="E1" s="183"/>
      <c r="F1" s="184"/>
      <c r="G1" s="185"/>
      <c r="H1" s="186"/>
      <c r="I1" s="64"/>
      <c r="J1" s="64"/>
    </row>
    <row r="2" spans="3:11" ht="21" customHeight="1" x14ac:dyDescent="0.2">
      <c r="C2" s="191"/>
      <c r="D2" s="192"/>
      <c r="E2" s="192"/>
      <c r="F2" s="193"/>
      <c r="G2" s="187"/>
      <c r="H2" s="188"/>
      <c r="I2" s="64"/>
      <c r="J2" s="64"/>
    </row>
    <row r="3" spans="3:11" ht="33" customHeight="1" x14ac:dyDescent="0.2">
      <c r="C3" s="194" t="s">
        <v>126</v>
      </c>
      <c r="D3" s="195"/>
      <c r="E3" s="195"/>
      <c r="F3" s="196"/>
      <c r="G3" s="189"/>
      <c r="H3" s="190"/>
      <c r="I3" s="64"/>
      <c r="J3" s="64"/>
    </row>
    <row r="4" spans="3:11" ht="11.25" customHeight="1" x14ac:dyDescent="0.2">
      <c r="C4" s="197"/>
      <c r="D4" s="198"/>
      <c r="E4" s="198"/>
      <c r="F4" s="198"/>
      <c r="G4" s="198"/>
      <c r="H4" s="199"/>
      <c r="I4" s="64"/>
      <c r="J4" s="64"/>
    </row>
    <row r="5" spans="3:11" ht="15" x14ac:dyDescent="0.2">
      <c r="C5" s="179" t="s">
        <v>70</v>
      </c>
      <c r="D5" s="180"/>
      <c r="E5" s="180"/>
      <c r="F5" s="180"/>
      <c r="G5" s="180"/>
      <c r="H5" s="181"/>
      <c r="I5" s="64"/>
      <c r="J5" s="64"/>
    </row>
    <row r="6" spans="3:11" ht="10.5" customHeight="1" x14ac:dyDescent="0.15">
      <c r="C6" s="200" t="s">
        <v>127</v>
      </c>
      <c r="D6" s="200"/>
      <c r="E6" s="200"/>
      <c r="F6" s="200"/>
      <c r="G6" s="200"/>
      <c r="H6" s="200"/>
    </row>
    <row r="7" spans="3:11" ht="14" x14ac:dyDescent="0.15">
      <c r="C7" s="66" t="s">
        <v>71</v>
      </c>
      <c r="D7" s="67">
        <f ca="1">+INTERVENTORÍA!I30</f>
        <v>58262932</v>
      </c>
      <c r="E7" s="68"/>
      <c r="F7" s="69"/>
      <c r="G7" s="70"/>
      <c r="H7" s="69"/>
    </row>
    <row r="8" spans="3:11" ht="14" x14ac:dyDescent="0.15">
      <c r="C8" s="71" t="s">
        <v>72</v>
      </c>
      <c r="D8" s="72">
        <f>+F8*30</f>
        <v>126</v>
      </c>
      <c r="E8" s="73"/>
      <c r="F8" s="74">
        <f>+INTERVENTORÍA!H11</f>
        <v>4.2</v>
      </c>
      <c r="G8" s="75" t="s">
        <v>73</v>
      </c>
      <c r="H8" s="73"/>
    </row>
    <row r="9" spans="3:11" ht="14" x14ac:dyDescent="0.15">
      <c r="C9" s="76" t="s">
        <v>74</v>
      </c>
      <c r="D9" s="77">
        <v>0.4</v>
      </c>
      <c r="E9" s="78" t="s">
        <v>75</v>
      </c>
      <c r="F9" s="79">
        <f ca="1">+D7*D9</f>
        <v>23305172.800000001</v>
      </c>
      <c r="G9" s="75" t="s">
        <v>76</v>
      </c>
      <c r="H9" s="80"/>
    </row>
    <row r="10" spans="3:11" ht="13.5" customHeight="1" thickBot="1" x14ac:dyDescent="0.2">
      <c r="C10" s="81"/>
      <c r="D10" s="81"/>
      <c r="E10" s="81"/>
      <c r="F10" s="80"/>
      <c r="G10" s="82"/>
      <c r="H10" s="80"/>
      <c r="J10" s="201"/>
    </row>
    <row r="11" spans="3:11" ht="13.5" customHeight="1" thickBot="1" x14ac:dyDescent="0.2">
      <c r="C11" s="83" t="s">
        <v>77</v>
      </c>
      <c r="D11" s="84">
        <v>300000000</v>
      </c>
      <c r="E11" s="85" t="s">
        <v>78</v>
      </c>
      <c r="F11" s="86">
        <f ca="1">+D7-D11</f>
        <v>-241737068</v>
      </c>
      <c r="G11" s="82"/>
      <c r="H11" s="80"/>
      <c r="J11" s="201"/>
    </row>
    <row r="12" spans="3:11" ht="13.5" customHeight="1" x14ac:dyDescent="0.15">
      <c r="C12" s="202" t="s">
        <v>79</v>
      </c>
      <c r="D12" s="204" t="s">
        <v>80</v>
      </c>
      <c r="E12" s="204"/>
      <c r="F12" s="204" t="s">
        <v>81</v>
      </c>
      <c r="G12" s="206" t="s">
        <v>82</v>
      </c>
      <c r="H12" s="207" t="s">
        <v>83</v>
      </c>
      <c r="J12" s="201"/>
    </row>
    <row r="13" spans="3:11" ht="14" x14ac:dyDescent="0.15">
      <c r="C13" s="203"/>
      <c r="D13" s="88" t="s">
        <v>5</v>
      </c>
      <c r="E13" s="87" t="s">
        <v>84</v>
      </c>
      <c r="F13" s="205"/>
      <c r="G13" s="206"/>
      <c r="H13" s="207"/>
      <c r="J13" s="201"/>
    </row>
    <row r="14" spans="3:11" ht="20.75" customHeight="1" x14ac:dyDescent="0.15">
      <c r="C14" s="89" t="s">
        <v>6</v>
      </c>
      <c r="D14" s="77">
        <v>0.2</v>
      </c>
      <c r="E14" s="90">
        <f ca="1">D7*D14</f>
        <v>11652586.4</v>
      </c>
      <c r="F14" s="91">
        <f>IF(D8=0,0,D8+(6*30))</f>
        <v>306</v>
      </c>
      <c r="G14" s="92">
        <v>3.0000000000000001E-3</v>
      </c>
      <c r="H14" s="93">
        <f ca="1">(E14*G14)/360*F14</f>
        <v>29714.09532</v>
      </c>
      <c r="I14" s="94"/>
      <c r="K14" s="51"/>
    </row>
    <row r="15" spans="3:11" ht="14" x14ac:dyDescent="0.15">
      <c r="C15" s="95" t="s">
        <v>85</v>
      </c>
      <c r="D15" s="77">
        <v>0.3</v>
      </c>
      <c r="E15" s="96">
        <f ca="1">+D15*D7</f>
        <v>17478879.599999998</v>
      </c>
      <c r="F15" s="97">
        <f>IF(D8=0,0,D8+(3*360))</f>
        <v>1206</v>
      </c>
      <c r="G15" s="92">
        <v>3.0000000000000001E-3</v>
      </c>
      <c r="H15" s="98">
        <f ca="1">(E15*G15)/360*F15</f>
        <v>175662.73997999995</v>
      </c>
      <c r="I15" s="94"/>
      <c r="K15" s="51"/>
    </row>
    <row r="16" spans="3:11" ht="13.5" customHeight="1" x14ac:dyDescent="0.15">
      <c r="C16" s="95" t="s">
        <v>86</v>
      </c>
      <c r="D16" s="77">
        <v>0.2</v>
      </c>
      <c r="E16" s="90">
        <f ca="1">+D16*D7</f>
        <v>11652586.4</v>
      </c>
      <c r="F16" s="97">
        <f>IF(D8=0,0,5*360)</f>
        <v>1800</v>
      </c>
      <c r="G16" s="92">
        <v>3.0000000000000001E-3</v>
      </c>
      <c r="H16" s="93">
        <f ca="1">(E16*G16)/360*F16</f>
        <v>174788.796</v>
      </c>
      <c r="I16" s="94"/>
      <c r="K16" s="51"/>
    </row>
    <row r="17" spans="3:14" ht="13.5" customHeight="1" x14ac:dyDescent="0.15">
      <c r="C17" s="95" t="s">
        <v>87</v>
      </c>
      <c r="D17" s="77">
        <v>1</v>
      </c>
      <c r="E17" s="90">
        <f ca="1">+F9</f>
        <v>23305172.800000001</v>
      </c>
      <c r="F17" s="97">
        <f>IF(D9=0,0,5*360)</f>
        <v>1800</v>
      </c>
      <c r="G17" s="92">
        <v>3.0000000000000001E-3</v>
      </c>
      <c r="H17" s="93">
        <f ca="1">(E17*G17)/360*F17</f>
        <v>349577.592</v>
      </c>
      <c r="I17" s="94"/>
      <c r="K17" s="51"/>
    </row>
    <row r="18" spans="3:14" ht="28" x14ac:dyDescent="0.15">
      <c r="C18" s="99" t="s">
        <v>88</v>
      </c>
      <c r="D18" s="100" t="s">
        <v>89</v>
      </c>
      <c r="E18" s="100" t="s">
        <v>90</v>
      </c>
      <c r="F18" s="101" t="s">
        <v>91</v>
      </c>
      <c r="G18" s="102" t="s">
        <v>92</v>
      </c>
      <c r="H18" s="103" t="s">
        <v>83</v>
      </c>
      <c r="I18" s="104"/>
    </row>
    <row r="19" spans="3:14" x14ac:dyDescent="0.15">
      <c r="C19" s="105"/>
      <c r="D19" s="106"/>
      <c r="E19" s="107"/>
      <c r="F19" s="108"/>
      <c r="G19" s="92"/>
      <c r="H19" s="93"/>
      <c r="J19" s="109">
        <f ca="1">+D7</f>
        <v>58262932</v>
      </c>
      <c r="L19" s="110">
        <v>1</v>
      </c>
    </row>
    <row r="20" spans="3:14" x14ac:dyDescent="0.15">
      <c r="C20" s="203" t="s">
        <v>93</v>
      </c>
      <c r="D20" s="203"/>
      <c r="E20" s="203"/>
      <c r="F20" s="203"/>
      <c r="G20" s="203"/>
      <c r="H20" s="111">
        <f ca="1">H14+H15+H16+H19</f>
        <v>380165.63129999995</v>
      </c>
      <c r="J20" s="109">
        <f ca="1">+H23</f>
        <v>488098</v>
      </c>
      <c r="L20" s="112" t="s">
        <v>94</v>
      </c>
    </row>
    <row r="21" spans="3:14" x14ac:dyDescent="0.15">
      <c r="C21" s="203" t="s">
        <v>95</v>
      </c>
      <c r="D21" s="203"/>
      <c r="E21" s="203"/>
      <c r="F21" s="203"/>
      <c r="G21" s="203"/>
      <c r="H21" s="93">
        <f ca="1">+IF(D7=0,0,30000)</f>
        <v>30000</v>
      </c>
    </row>
    <row r="22" spans="3:14" x14ac:dyDescent="0.15">
      <c r="C22" s="203" t="s">
        <v>96</v>
      </c>
      <c r="D22" s="203"/>
      <c r="E22" s="203"/>
      <c r="F22" s="203"/>
      <c r="G22" s="203"/>
      <c r="H22" s="93">
        <f ca="1">IFERROR((H20+H21)*19%,0)</f>
        <v>77931.46994699999</v>
      </c>
      <c r="K22" s="113">
        <f ca="1">+(J20*L19)/J19</f>
        <v>8.3775049288628313E-3</v>
      </c>
    </row>
    <row r="23" spans="3:14" ht="15" x14ac:dyDescent="0.2">
      <c r="C23" s="203" t="s">
        <v>97</v>
      </c>
      <c r="D23" s="203"/>
      <c r="E23" s="203"/>
      <c r="F23" s="203"/>
      <c r="G23" s="203"/>
      <c r="H23" s="93">
        <f ca="1">IF(F8="","",IFERROR(ROUNDUP(H20+H21+H22,0),0))</f>
        <v>488098</v>
      </c>
      <c r="J23" s="114"/>
    </row>
    <row r="24" spans="3:14" x14ac:dyDescent="0.15">
      <c r="C24" s="80"/>
      <c r="D24" s="80"/>
      <c r="E24" s="80"/>
      <c r="F24" s="80"/>
      <c r="G24" s="115"/>
      <c r="H24" s="73"/>
    </row>
    <row r="25" spans="3:14" ht="31.5" customHeight="1" x14ac:dyDescent="0.15">
      <c r="C25" s="116" t="s">
        <v>98</v>
      </c>
      <c r="D25" s="88">
        <f ca="1">IFERROR(H23/D7,0)</f>
        <v>8.3775049288628313E-3</v>
      </c>
      <c r="E25" s="80"/>
      <c r="F25" s="117"/>
      <c r="G25" s="115"/>
      <c r="H25" s="118"/>
    </row>
    <row r="26" spans="3:14" ht="14" x14ac:dyDescent="0.15">
      <c r="C26" s="119"/>
      <c r="D26" s="120"/>
      <c r="E26" s="73" t="s">
        <v>99</v>
      </c>
      <c r="F26" s="73"/>
      <c r="G26" s="115"/>
      <c r="H26" s="73"/>
      <c r="I26" s="121"/>
    </row>
    <row r="27" spans="3:14" x14ac:dyDescent="0.15">
      <c r="C27" s="119"/>
      <c r="D27" s="122"/>
      <c r="E27" s="73"/>
      <c r="F27" s="73"/>
      <c r="G27" s="115"/>
      <c r="H27" s="73"/>
    </row>
    <row r="28" spans="3:14" x14ac:dyDescent="0.15">
      <c r="C28" s="119"/>
      <c r="D28" s="122"/>
      <c r="E28" s="73"/>
      <c r="F28" s="73"/>
      <c r="G28" s="115"/>
      <c r="H28" s="73"/>
    </row>
    <row r="29" spans="3:14" ht="20" x14ac:dyDescent="0.2">
      <c r="C29" s="119"/>
      <c r="D29" s="122"/>
      <c r="E29" s="73"/>
      <c r="F29" s="73"/>
      <c r="G29" s="115"/>
      <c r="H29" s="73"/>
      <c r="J29" s="123" t="e">
        <f ca="1">ROUND(+D7/D19,0)</f>
        <v>#DIV/0!</v>
      </c>
      <c r="L29" s="124" t="s">
        <v>100</v>
      </c>
      <c r="M29" s="124" t="s">
        <v>101</v>
      </c>
      <c r="N29" s="125"/>
    </row>
    <row r="30" spans="3:14" ht="17" x14ac:dyDescent="0.15">
      <c r="C30" s="203" t="s">
        <v>102</v>
      </c>
      <c r="D30" s="203"/>
      <c r="E30" s="203"/>
      <c r="F30" s="203"/>
      <c r="G30" s="203"/>
      <c r="H30" s="126">
        <f ca="1">H23</f>
        <v>488098</v>
      </c>
      <c r="L30" s="127" t="s">
        <v>2</v>
      </c>
      <c r="M30" s="128">
        <v>1274853408</v>
      </c>
      <c r="N30" s="128"/>
    </row>
    <row r="31" spans="3:14" ht="26" x14ac:dyDescent="0.15">
      <c r="J31" s="133" t="s">
        <v>103</v>
      </c>
      <c r="L31" s="127" t="s">
        <v>104</v>
      </c>
      <c r="M31" s="128">
        <v>122937908</v>
      </c>
      <c r="N31" s="128"/>
    </row>
    <row r="32" spans="3:14" ht="26" x14ac:dyDescent="0.2">
      <c r="J32" s="133" t="s">
        <v>105</v>
      </c>
      <c r="L32" s="134" t="s">
        <v>106</v>
      </c>
      <c r="M32" s="128">
        <f>+SUM(M30:M31)</f>
        <v>1397791316</v>
      </c>
      <c r="N32" s="125"/>
    </row>
    <row r="33" spans="5:14" ht="26" x14ac:dyDescent="0.2">
      <c r="J33" s="133" t="s">
        <v>107</v>
      </c>
      <c r="L33" s="135" t="s">
        <v>108</v>
      </c>
      <c r="M33" s="128">
        <f>+M32</f>
        <v>1397791316</v>
      </c>
      <c r="N33" s="125"/>
    </row>
    <row r="34" spans="5:14" ht="26" x14ac:dyDescent="0.2">
      <c r="J34" s="133" t="s">
        <v>109</v>
      </c>
      <c r="L34" s="135" t="s">
        <v>110</v>
      </c>
      <c r="M34" s="136">
        <v>0.2379</v>
      </c>
      <c r="N34" s="125"/>
    </row>
    <row r="35" spans="5:14" ht="39" x14ac:dyDescent="0.15">
      <c r="J35" s="133" t="s">
        <v>111</v>
      </c>
      <c r="L35" s="137">
        <f ca="1">+IF(D7&gt;=5000000000,50%,100%)</f>
        <v>1</v>
      </c>
      <c r="M35" s="138">
        <f ca="1">+M34*L35</f>
        <v>0.2379</v>
      </c>
      <c r="N35" s="139" t="s">
        <v>112</v>
      </c>
    </row>
    <row r="36" spans="5:14" x14ac:dyDescent="0.15">
      <c r="J36" s="133" t="s">
        <v>113</v>
      </c>
    </row>
    <row r="43" spans="5:14" x14ac:dyDescent="0.15">
      <c r="E43" s="65"/>
      <c r="F43" s="65"/>
      <c r="G43" s="65"/>
      <c r="H43" s="65"/>
    </row>
    <row r="44" spans="5:14" x14ac:dyDescent="0.15">
      <c r="E44" s="65"/>
      <c r="F44" s="65"/>
      <c r="G44" s="65"/>
      <c r="H44" s="65"/>
    </row>
    <row r="45" spans="5:14" x14ac:dyDescent="0.15">
      <c r="E45" s="65"/>
      <c r="F45" s="65"/>
      <c r="G45" s="65"/>
      <c r="H45" s="65"/>
    </row>
    <row r="46" spans="5:14" x14ac:dyDescent="0.15">
      <c r="E46" s="65"/>
      <c r="F46" s="65"/>
      <c r="G46" s="65"/>
      <c r="H46" s="65"/>
    </row>
    <row r="47" spans="5:14" x14ac:dyDescent="0.15">
      <c r="E47" s="65"/>
      <c r="F47" s="65"/>
      <c r="G47" s="65"/>
      <c r="H47" s="65"/>
    </row>
    <row r="48" spans="5:14" x14ac:dyDescent="0.15">
      <c r="E48" s="65"/>
      <c r="F48" s="65"/>
      <c r="G48" s="65"/>
      <c r="H48" s="65"/>
    </row>
  </sheetData>
  <mergeCells count="18">
    <mergeCell ref="C20:G20"/>
    <mergeCell ref="C21:G21"/>
    <mergeCell ref="C22:G22"/>
    <mergeCell ref="C23:G23"/>
    <mergeCell ref="C30:G30"/>
    <mergeCell ref="C6:H6"/>
    <mergeCell ref="J10:J13"/>
    <mergeCell ref="C12:C13"/>
    <mergeCell ref="D12:E12"/>
    <mergeCell ref="F12:F13"/>
    <mergeCell ref="G12:G13"/>
    <mergeCell ref="H12:H13"/>
    <mergeCell ref="C5:H5"/>
    <mergeCell ref="C1:F1"/>
    <mergeCell ref="G1:H3"/>
    <mergeCell ref="C2:F2"/>
    <mergeCell ref="C3:F3"/>
    <mergeCell ref="C4:H4"/>
  </mergeCells>
  <conditionalFormatting sqref="C5 D14:D17">
    <cfRule type="containsBlanks" dxfId="3" priority="1">
      <formula>LEN(TRIM(C5))=0</formula>
    </cfRule>
  </conditionalFormatting>
  <conditionalFormatting sqref="D9">
    <cfRule type="containsBlanks" dxfId="2" priority="2">
      <formula>LEN(TRIM(D9))=0</formula>
    </cfRule>
  </conditionalFormatting>
  <pageMargins left="0.70866141732283472" right="0.70866141732283472" top="0.74803149606299213" bottom="0.74803149606299213" header="0.31496062992125984" footer="0.31496062992125984"/>
  <pageSetup scale="1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09C3-1CBE-42EC-A845-82133E41CF39}">
  <sheetPr>
    <tabColor rgb="FF00B0F0"/>
  </sheetPr>
  <dimension ref="A1:J22"/>
  <sheetViews>
    <sheetView showGridLines="0" view="pageBreakPreview" zoomScale="80" zoomScaleNormal="70" zoomScaleSheetLayoutView="80" workbookViewId="0">
      <selection activeCell="D13" sqref="D13"/>
    </sheetView>
  </sheetViews>
  <sheetFormatPr baseColWidth="10" defaultColWidth="11.5" defaultRowHeight="15" x14ac:dyDescent="0.2"/>
  <cols>
    <col min="1" max="1" width="53.33203125" style="64" customWidth="1"/>
    <col min="2" max="2" width="21.6640625" style="64" customWidth="1"/>
    <col min="3" max="3" width="18" style="64" customWidth="1"/>
    <col min="4" max="4" width="18.5" style="64" customWidth="1"/>
    <col min="5" max="6" width="24.33203125" style="64" customWidth="1"/>
    <col min="7" max="7" width="23.5" style="64" customWidth="1"/>
    <col min="8" max="16384" width="11.5" style="64"/>
  </cols>
  <sheetData>
    <row r="1" spans="1:10" ht="26" x14ac:dyDescent="0.2">
      <c r="A1" s="182"/>
      <c r="B1" s="183"/>
      <c r="C1" s="183"/>
      <c r="D1" s="184"/>
      <c r="E1" s="185"/>
      <c r="F1" s="186"/>
    </row>
    <row r="2" spans="1:10" ht="21" x14ac:dyDescent="0.2">
      <c r="A2" s="191"/>
      <c r="B2" s="192"/>
      <c r="C2" s="192"/>
      <c r="D2" s="193"/>
      <c r="E2" s="187"/>
      <c r="F2" s="188"/>
    </row>
    <row r="3" spans="1:10" ht="31.5" customHeight="1" x14ac:dyDescent="0.2">
      <c r="A3" s="194" t="s">
        <v>126</v>
      </c>
      <c r="B3" s="195"/>
      <c r="C3" s="195"/>
      <c r="D3" s="196"/>
      <c r="E3" s="189"/>
      <c r="F3" s="190"/>
    </row>
    <row r="4" spans="1:10" x14ac:dyDescent="0.2">
      <c r="A4" s="197"/>
      <c r="B4" s="198"/>
      <c r="C4" s="198"/>
      <c r="D4" s="198"/>
      <c r="E4" s="198"/>
      <c r="F4" s="199"/>
    </row>
    <row r="5" spans="1:10" x14ac:dyDescent="0.2">
      <c r="A5" s="179" t="s">
        <v>114</v>
      </c>
      <c r="B5" s="180"/>
      <c r="C5" s="180"/>
      <c r="D5" s="180"/>
      <c r="E5" s="180"/>
      <c r="F5" s="181"/>
    </row>
    <row r="6" spans="1:10" ht="13.5" customHeight="1" x14ac:dyDescent="0.2">
      <c r="A6" s="208" t="s">
        <v>127</v>
      </c>
      <c r="B6" s="209"/>
      <c r="C6" s="209"/>
      <c r="D6" s="209"/>
      <c r="E6" s="209"/>
      <c r="F6" s="210"/>
    </row>
    <row r="7" spans="1:10" ht="16" x14ac:dyDescent="0.2">
      <c r="A7" s="211"/>
      <c r="B7" s="211"/>
      <c r="C7" s="211"/>
      <c r="D7" s="211"/>
      <c r="E7" s="211"/>
      <c r="F7" s="211"/>
    </row>
    <row r="8" spans="1:10" ht="31.25" customHeight="1" thickBot="1" x14ac:dyDescent="0.25">
      <c r="A8" s="71" t="s">
        <v>71</v>
      </c>
      <c r="B8" s="140">
        <f ca="1">+INTERVENTORÍA!I28</f>
        <v>48960447</v>
      </c>
      <c r="C8" s="68"/>
      <c r="D8" s="69"/>
      <c r="E8" s="211"/>
      <c r="F8" s="211"/>
      <c r="G8" s="211"/>
      <c r="H8" s="211"/>
      <c r="I8" s="211"/>
      <c r="J8" s="211"/>
    </row>
    <row r="9" spans="1:10" ht="42.75" customHeight="1" x14ac:dyDescent="0.2">
      <c r="A9" s="141" t="s">
        <v>115</v>
      </c>
      <c r="B9" s="142">
        <f ca="1">+INTERVENTORÍA!I28</f>
        <v>48960447</v>
      </c>
      <c r="C9" s="68"/>
      <c r="D9" s="143" t="s">
        <v>116</v>
      </c>
      <c r="E9" s="144">
        <f ca="1">+B8</f>
        <v>48960447</v>
      </c>
      <c r="F9" s="69"/>
    </row>
    <row r="10" spans="1:10" ht="41.25" customHeight="1" thickBot="1" x14ac:dyDescent="0.25">
      <c r="A10" s="141" t="s">
        <v>117</v>
      </c>
      <c r="B10" s="142">
        <f ca="1">+B9-SUM(F12:F18)</f>
        <v>45680098</v>
      </c>
      <c r="C10" s="68"/>
      <c r="D10" s="145" t="s">
        <v>118</v>
      </c>
      <c r="E10" s="146">
        <v>0</v>
      </c>
      <c r="F10" s="69"/>
    </row>
    <row r="11" spans="1:10" x14ac:dyDescent="0.2">
      <c r="A11" s="81"/>
      <c r="C11" s="81"/>
      <c r="D11" s="80"/>
      <c r="E11" s="82"/>
      <c r="F11" s="80"/>
    </row>
    <row r="12" spans="1:10" ht="16" x14ac:dyDescent="0.2">
      <c r="A12" s="147" t="s">
        <v>120</v>
      </c>
      <c r="B12" s="148">
        <v>5.0000000000000001E-3</v>
      </c>
      <c r="C12" s="149"/>
      <c r="D12" s="149"/>
      <c r="E12" s="149"/>
      <c r="F12" s="150">
        <f ca="1">ROUND($B$9*B12,0)</f>
        <v>244802</v>
      </c>
      <c r="G12" s="151"/>
    </row>
    <row r="13" spans="1:10" ht="25.25" customHeight="1" x14ac:dyDescent="0.2">
      <c r="A13" s="147" t="s">
        <v>121</v>
      </c>
      <c r="B13" s="148">
        <v>2E-3</v>
      </c>
      <c r="C13" s="149"/>
      <c r="D13" s="149"/>
      <c r="E13" s="149"/>
      <c r="F13" s="150">
        <f ca="1">ROUND($B$9*B13,0)</f>
        <v>97921</v>
      </c>
      <c r="G13" s="151"/>
    </row>
    <row r="14" spans="1:10" ht="24" customHeight="1" x14ac:dyDescent="0.2">
      <c r="A14" s="147" t="s">
        <v>122</v>
      </c>
      <c r="B14" s="148">
        <v>0.02</v>
      </c>
      <c r="C14" s="149"/>
      <c r="D14" s="149"/>
      <c r="E14" s="149"/>
      <c r="F14" s="150">
        <f ca="1">ROUND($B$9*B14,0)</f>
        <v>979209</v>
      </c>
      <c r="G14" s="151"/>
    </row>
    <row r="15" spans="1:10" ht="24" customHeight="1" x14ac:dyDescent="0.2">
      <c r="A15" s="147" t="s">
        <v>124</v>
      </c>
      <c r="B15" s="148">
        <v>0.01</v>
      </c>
      <c r="C15" s="149"/>
      <c r="D15" s="149"/>
      <c r="E15" s="149"/>
      <c r="F15" s="150">
        <f ca="1">ROUND($B$9*B15,0)</f>
        <v>489604</v>
      </c>
      <c r="G15" s="151"/>
    </row>
    <row r="16" spans="1:10" ht="28.25" customHeight="1" x14ac:dyDescent="0.2">
      <c r="A16" s="147" t="s">
        <v>123</v>
      </c>
      <c r="B16" s="148">
        <v>0.02</v>
      </c>
      <c r="C16" s="149"/>
      <c r="D16" s="149"/>
      <c r="E16" s="149"/>
      <c r="F16" s="150">
        <f ca="1">ROUND($B$9*B16,0)</f>
        <v>979209</v>
      </c>
      <c r="G16" s="151"/>
    </row>
    <row r="17" spans="1:7" ht="28.25" customHeight="1" x14ac:dyDescent="0.2">
      <c r="A17" s="147" t="s">
        <v>125</v>
      </c>
      <c r="B17" s="148">
        <v>0.01</v>
      </c>
      <c r="C17" s="149"/>
      <c r="D17" s="149"/>
      <c r="E17" s="149"/>
      <c r="F17" s="150">
        <f ca="1">ROUND($E$9*B17,0)</f>
        <v>489604</v>
      </c>
      <c r="G17" s="151"/>
    </row>
    <row r="18" spans="1:7" ht="28.25" customHeight="1" x14ac:dyDescent="0.2">
      <c r="A18" s="147"/>
      <c r="B18" s="148"/>
      <c r="C18" s="149"/>
      <c r="D18" s="149"/>
      <c r="E18" s="149"/>
      <c r="F18" s="150">
        <f ca="1">ROUND($E$9*B18,0)</f>
        <v>0</v>
      </c>
      <c r="G18" s="151"/>
    </row>
    <row r="19" spans="1:7" ht="28.5" customHeight="1" x14ac:dyDescent="0.2">
      <c r="A19" s="212" t="s">
        <v>119</v>
      </c>
      <c r="B19" s="212"/>
      <c r="C19" s="212"/>
      <c r="D19" s="212"/>
      <c r="E19" s="212"/>
      <c r="F19" s="150">
        <f ca="1">+SUM(F12:F18)</f>
        <v>3280349</v>
      </c>
    </row>
    <row r="20" spans="1:7" x14ac:dyDescent="0.2">
      <c r="B20" s="152">
        <f>+SUM(B12:B18)</f>
        <v>6.699999999999999E-2</v>
      </c>
      <c r="F20" s="153"/>
    </row>
    <row r="21" spans="1:7" x14ac:dyDescent="0.2">
      <c r="B21" s="154"/>
      <c r="F21" s="155"/>
    </row>
    <row r="22" spans="1:7" x14ac:dyDescent="0.2">
      <c r="B22" s="154"/>
    </row>
  </sheetData>
  <mergeCells count="10">
    <mergeCell ref="A6:F6"/>
    <mergeCell ref="A7:F7"/>
    <mergeCell ref="E8:J8"/>
    <mergeCell ref="A19:E19"/>
    <mergeCell ref="A1:D1"/>
    <mergeCell ref="E1:F3"/>
    <mergeCell ref="A2:D2"/>
    <mergeCell ref="A3:D3"/>
    <mergeCell ref="A4:F4"/>
    <mergeCell ref="A5:F5"/>
  </mergeCells>
  <conditionalFormatting sqref="A5">
    <cfRule type="containsBlanks" dxfId="1" priority="1">
      <formula>LEN(TRIM(A5))=0</formula>
    </cfRule>
  </conditionalFormatting>
  <conditionalFormatting sqref="E7">
    <cfRule type="cellIs" dxfId="0" priority="2" stopIfTrue="1" operator="equal">
      <formula>0</formula>
    </cfRule>
  </conditionalFormatting>
  <pageMargins left="0.7" right="0.7" top="0.75" bottom="0.75" header="0.3" footer="0.3"/>
  <pageSetup scale="41" orientation="portrait" r:id="rId1"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cp="http://schemas.openxmlformats.org/package/2006/metadata/core-properties"/>
</file>