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a225fc79a736b248/Documents/FUNDACION/PROCESOS 2026/PAVIMENTO CARRERA 6/DOCUMENTOS TIPO/"/>
    </mc:Choice>
  </mc:AlternateContent>
  <xr:revisionPtr revIDLastSave="1" documentId="8_{FE78913F-9073-4B8D-A23F-A818C199415A}" xr6:coauthVersionLast="47" xr6:coauthVersionMax="47" xr10:uidLastSave="{4CA482C9-EA04-4C32-8F6D-BE65F916AE1E}"/>
  <bookViews>
    <workbookView xWindow="-108" yWindow="-108" windowWidth="23256" windowHeight="13896" xr2:uid="{F563945F-002E-4C02-9B5D-F95C87C4F188}"/>
  </bookViews>
  <sheets>
    <sheet name="PRESUPUESTO GENERAL" sheetId="1" r:id="rId1"/>
  </sheets>
  <externalReferences>
    <externalReference r:id="rId2"/>
  </externalReferences>
  <definedNames>
    <definedName name="_xlnm.Print_Area" localSheetId="0">'PRESUPUESTO GENERAL'!$A$1:$G$53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45" i="1" l="1"/>
  <c r="G44" i="1"/>
  <c r="A40" i="1"/>
  <c r="B39" i="1"/>
  <c r="A38" i="1"/>
  <c r="A37" i="1"/>
  <c r="B36" i="1"/>
  <c r="A35" i="1"/>
  <c r="A34" i="1"/>
  <c r="G34" i="1" s="1"/>
  <c r="A33" i="1"/>
  <c r="C33" i="1" s="1"/>
  <c r="A32" i="1"/>
  <c r="B31" i="1"/>
  <c r="A30" i="1"/>
  <c r="C30" i="1" s="1"/>
  <c r="A29" i="1"/>
  <c r="A28" i="1"/>
  <c r="B27" i="1"/>
  <c r="A26" i="1"/>
  <c r="B25" i="1"/>
  <c r="A24" i="1"/>
  <c r="G24" i="1" s="1"/>
  <c r="B23" i="1"/>
  <c r="A22" i="1"/>
  <c r="A21" i="1"/>
  <c r="B20" i="1"/>
  <c r="A18" i="1"/>
  <c r="B17" i="1"/>
  <c r="A16" i="1"/>
  <c r="A15" i="1"/>
  <c r="G15" i="1" s="1"/>
  <c r="A14" i="1"/>
  <c r="B14" i="1" s="1"/>
  <c r="B13" i="1"/>
  <c r="A12" i="1"/>
  <c r="A11" i="1"/>
  <c r="C11" i="1" s="1"/>
  <c r="A10" i="1"/>
  <c r="B10" i="1" s="1"/>
  <c r="A9" i="1"/>
  <c r="B8" i="1"/>
  <c r="C14" i="1" l="1"/>
  <c r="C38" i="1"/>
  <c r="B38" i="1"/>
  <c r="B32" i="1"/>
  <c r="C32" i="1"/>
  <c r="C29" i="1"/>
  <c r="B29" i="1"/>
  <c r="B26" i="1"/>
  <c r="C26" i="1"/>
  <c r="B24" i="1"/>
  <c r="B21" i="1"/>
  <c r="C24" i="1"/>
  <c r="B35" i="1"/>
  <c r="C35" i="1"/>
  <c r="B33" i="1"/>
  <c r="B30" i="1"/>
  <c r="C10" i="1"/>
  <c r="G10" i="1"/>
  <c r="B16" i="1"/>
  <c r="C16" i="1"/>
  <c r="B11" i="1"/>
  <c r="C21" i="1"/>
  <c r="B40" i="1"/>
  <c r="B9" i="1"/>
  <c r="C28" i="1"/>
  <c r="C34" i="1"/>
  <c r="C37" i="1"/>
  <c r="G40" i="1"/>
  <c r="B12" i="1"/>
  <c r="B15" i="1"/>
  <c r="B18" i="1"/>
  <c r="B22" i="1"/>
  <c r="B28" i="1"/>
  <c r="B34" i="1"/>
  <c r="B37" i="1"/>
  <c r="C40" i="1"/>
  <c r="C9" i="1"/>
  <c r="C12" i="1"/>
  <c r="C15" i="1"/>
  <c r="C18" i="1"/>
  <c r="C22" i="1"/>
  <c r="G35" i="1" l="1"/>
  <c r="G26" i="1"/>
  <c r="G22" i="1" l="1"/>
  <c r="G21" i="1"/>
  <c r="G32" i="1" l="1"/>
  <c r="G11" i="1" l="1"/>
  <c r="G33" i="1" l="1"/>
  <c r="G18" i="1" l="1"/>
  <c r="G29" i="1" l="1"/>
  <c r="G9" i="1" l="1"/>
  <c r="G30" i="1" l="1"/>
  <c r="G12" i="1" l="1"/>
  <c r="G28" i="1" l="1"/>
  <c r="G37" i="1"/>
  <c r="G14" i="1" l="1"/>
  <c r="G16" i="1" l="1"/>
  <c r="G38" i="1" l="1"/>
  <c r="G42" i="1" l="1"/>
  <c r="G52" i="1" l="1"/>
  <c r="G51" i="1"/>
  <c r="G50" i="1"/>
  <c r="G53" i="1" l="1"/>
  <c r="G43" i="1" l="1"/>
  <c r="G46" i="1" l="1"/>
</calcChain>
</file>

<file path=xl/sharedStrings.xml><?xml version="1.0" encoding="utf-8"?>
<sst xmlns="http://schemas.openxmlformats.org/spreadsheetml/2006/main" count="23" uniqueCount="23">
  <si>
    <t>MUNICIPIO DE FUNDACION</t>
  </si>
  <si>
    <t>DEPARTAMENTO DEL MAGDALENA</t>
  </si>
  <si>
    <t>OBJETO:CONSTRUCCIÓN DE PAVIMENTO EN CONCRETO RIGIDO SOBRE LA CARRERA 6, ENTRE LA CALLE 2B Y LA CALLE 3 BARRIO CENTRO, ZONA URBANA - MUNICIPIO DE FUNDACION - MAGDALENA</t>
  </si>
  <si>
    <t>PRESUPUESTO</t>
  </si>
  <si>
    <t xml:space="preserve">Item </t>
  </si>
  <si>
    <t xml:space="preserve"> Descripción </t>
  </si>
  <si>
    <t xml:space="preserve"> Unidad </t>
  </si>
  <si>
    <t xml:space="preserve"> Cantidad </t>
  </si>
  <si>
    <t xml:space="preserve"> Valor 
Unit. </t>
  </si>
  <si>
    <t xml:space="preserve"> Valor 
Parcial </t>
  </si>
  <si>
    <t>TOTAL COSTO DIRECTO (A)</t>
  </si>
  <si>
    <t>COSTO INDIRECTO (B)</t>
  </si>
  <si>
    <t>PLAN MANEJO DE TRANSITO (PMT) (C)</t>
  </si>
  <si>
    <t>MANEJO AMBIENTAL Y SEGURIDAD (SST) (D)</t>
  </si>
  <si>
    <t>TOTAL OBRA CIVIL (A) + (B) + (C ) + (D)=</t>
  </si>
  <si>
    <t>_______________________________________</t>
  </si>
  <si>
    <t xml:space="preserve"> JAVIER JOSE ROSADO MENDINUETA </t>
  </si>
  <si>
    <t xml:space="preserve">DETALLE DEL COSTO INDIRECTO </t>
  </si>
  <si>
    <t>Secretario de Planeación e Infraestructura</t>
  </si>
  <si>
    <t>ADMINISTRACION</t>
  </si>
  <si>
    <t>IMPREVISTOS</t>
  </si>
  <si>
    <t xml:space="preserve">UTILIDAD </t>
  </si>
  <si>
    <t>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</si>
</sst>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&quot;#,##0.00_);[Red]\(&quot;$&quot;#,##0.00\)"/>
    <numFmt numFmtId="165" formatCode="#,##0.0"/>
    <numFmt numFmtId="166" formatCode="&quot;$&quot;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Arial"/>
      <family val="2"/>
    </font>
    <font>
      <b/>
      <sz val="14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/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4" fillId="4" borderId="2" xfId="0" applyFont="1" applyFill="1" applyBorder="1" applyAlignment="1">
      <alignment horizontal="center"/>
    </xf>
    <xf numFmtId="164" fontId="0" fillId="0" borderId="0" xfId="0" applyNumberFormat="1"/>
    <xf numFmtId="44" fontId="0" fillId="0" borderId="0" xfId="1" applyFont="1"/>
    <xf numFmtId="0" fontId="4" fillId="0" borderId="3" xfId="0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2" fontId="4" fillId="0" borderId="3" xfId="0" applyNumberFormat="1" applyFont="1" applyBorder="1" applyAlignment="1">
      <alignment horizontal="right" vertical="center"/>
    </xf>
    <xf numFmtId="164" fontId="4" fillId="0" borderId="3" xfId="0" applyNumberFormat="1" applyFont="1" applyBorder="1" applyAlignment="1">
      <alignment horizontal="right" vertical="center"/>
    </xf>
    <xf numFmtId="164" fontId="4" fillId="0" borderId="4" xfId="0" applyNumberFormat="1" applyFont="1" applyBorder="1" applyAlignment="1">
      <alignment horizontal="right" vertical="center"/>
    </xf>
    <xf numFmtId="164" fontId="4" fillId="0" borderId="3" xfId="0" applyNumberFormat="1" applyFont="1" applyBorder="1" applyAlignment="1">
      <alignment horizontal="left" vertical="center"/>
    </xf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2" fontId="4" fillId="0" borderId="5" xfId="0" applyNumberFormat="1" applyFont="1" applyBorder="1" applyAlignment="1">
      <alignment horizontal="right" vertical="center"/>
    </xf>
    <xf numFmtId="164" fontId="4" fillId="0" borderId="5" xfId="0" applyNumberFormat="1" applyFont="1" applyBorder="1" applyAlignment="1">
      <alignment horizontal="right" vertical="center"/>
    </xf>
    <xf numFmtId="164" fontId="4" fillId="0" borderId="5" xfId="0" applyNumberFormat="1" applyFont="1" applyBorder="1" applyAlignment="1">
      <alignment horizontal="left" vertical="center"/>
    </xf>
    <xf numFmtId="165" fontId="4" fillId="0" borderId="5" xfId="0" applyNumberFormat="1" applyFont="1" applyBorder="1" applyAlignment="1">
      <alignment horizontal="left"/>
    </xf>
    <xf numFmtId="0" fontId="3" fillId="3" borderId="5" xfId="0" applyFont="1" applyFill="1" applyBorder="1" applyAlignment="1">
      <alignment horizontal="left"/>
    </xf>
    <xf numFmtId="0" fontId="4" fillId="4" borderId="5" xfId="0" applyFont="1" applyFill="1" applyBorder="1" applyAlignment="1">
      <alignment horizontal="center"/>
    </xf>
    <xf numFmtId="164" fontId="4" fillId="4" borderId="5" xfId="0" applyNumberFormat="1" applyFont="1" applyFill="1" applyBorder="1" applyAlignment="1">
      <alignment horizontal="right" vertical="center"/>
    </xf>
    <xf numFmtId="164" fontId="4" fillId="4" borderId="5" xfId="0" applyNumberFormat="1" applyFont="1" applyFill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right"/>
    </xf>
    <xf numFmtId="164" fontId="4" fillId="0" borderId="3" xfId="0" applyNumberFormat="1" applyFont="1" applyBorder="1" applyAlignment="1">
      <alignment horizontal="right"/>
    </xf>
    <xf numFmtId="164" fontId="4" fillId="0" borderId="6" xfId="0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164" fontId="5" fillId="0" borderId="0" xfId="0" applyNumberFormat="1" applyFont="1" applyAlignment="1">
      <alignment horizontal="left"/>
    </xf>
    <xf numFmtId="9" fontId="0" fillId="0" borderId="0" xfId="0" applyNumberFormat="1"/>
    <xf numFmtId="0" fontId="6" fillId="0" borderId="0" xfId="0" applyFont="1" applyAlignment="1">
      <alignment horizontal="center" vertical="center"/>
    </xf>
    <xf numFmtId="0" fontId="5" fillId="0" borderId="0" xfId="0" applyFont="1"/>
    <xf numFmtId="0" fontId="7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9" fontId="3" fillId="0" borderId="0" xfId="0" applyNumberFormat="1" applyFont="1" applyAlignment="1">
      <alignment horizontal="right"/>
    </xf>
    <xf numFmtId="166" fontId="2" fillId="0" borderId="0" xfId="1" applyNumberFormat="1" applyFont="1" applyAlignment="1">
      <alignment horizontal="left"/>
    </xf>
    <xf numFmtId="0" fontId="3" fillId="0" borderId="0" xfId="0" applyFont="1" applyAlignment="1">
      <alignment horizontal="center"/>
    </xf>
    <xf numFmtId="44" fontId="2" fillId="0" borderId="0" xfId="1" applyFont="1"/>
    <xf numFmtId="0" fontId="2" fillId="0" borderId="0" xfId="0" applyFont="1"/>
    <xf numFmtId="0" fontId="5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0</xdr:row>
      <xdr:rowOff>0</xdr:rowOff>
    </xdr:from>
    <xdr:to>
      <xdr:col>1</xdr:col>
      <xdr:colOff>1512570</xdr:colOff>
      <xdr:row>3</xdr:row>
      <xdr:rowOff>13970</xdr:rowOff>
    </xdr:to>
    <xdr:pic>
      <xdr:nvPicPr>
        <xdr:cNvPr id="2" name="image2.png" descr="Imagen que contiene computer, computadora, oscuro, luz">
          <a:extLst>
            <a:ext uri="{FF2B5EF4-FFF2-40B4-BE49-F238E27FC236}">
              <a16:creationId xmlns:a16="http://schemas.microsoft.com/office/drawing/2014/main" id="{B975F9FC-544A-47F2-AF8B-905DFA3217AC}"/>
            </a:ext>
          </a:extLst>
        </xdr:cNvPr>
        <xdr:cNvPicPr/>
      </xdr:nvPicPr>
      <xdr:blipFill>
        <a:blip xmlns:r="http://schemas.openxmlformats.org/officeDocument/2006/relationships" r:embed="rId1"/>
        <a:srcRect l="33523" t="1420" r="34255" b="91478"/>
        <a:stretch>
          <a:fillRect/>
        </a:stretch>
      </xdr:blipFill>
      <xdr:spPr>
        <a:xfrm>
          <a:off x="91440" y="0"/>
          <a:ext cx="1924050" cy="715010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277495</xdr:colOff>
      <xdr:row>1</xdr:row>
      <xdr:rowOff>19050</xdr:rowOff>
    </xdr:from>
    <xdr:to>
      <xdr:col>6</xdr:col>
      <xdr:colOff>887095</xdr:colOff>
      <xdr:row>2</xdr:row>
      <xdr:rowOff>295275</xdr:rowOff>
    </xdr:to>
    <xdr:pic>
      <xdr:nvPicPr>
        <xdr:cNvPr id="3" name="image5.png">
          <a:extLst>
            <a:ext uri="{FF2B5EF4-FFF2-40B4-BE49-F238E27FC236}">
              <a16:creationId xmlns:a16="http://schemas.microsoft.com/office/drawing/2014/main" id="{25C4E5DA-548E-4986-9566-89105F44B7B0}"/>
            </a:ext>
          </a:extLst>
        </xdr:cNvPr>
        <xdr:cNvPicPr/>
      </xdr:nvPicPr>
      <xdr:blipFill>
        <a:blip xmlns:r="http://schemas.openxmlformats.org/officeDocument/2006/relationships" r:embed="rId2"/>
        <a:srcRect l="13264" t="22619" r="9565" b="19047"/>
        <a:stretch>
          <a:fillRect/>
        </a:stretch>
      </xdr:blipFill>
      <xdr:spPr>
        <a:xfrm>
          <a:off x="9429115" y="201930"/>
          <a:ext cx="609600" cy="459105"/>
        </a:xfrm>
        <a:prstGeom prst="rect">
          <a:avLst/>
        </a:prstGeom>
        <a:ln/>
      </xdr:spPr>
    </xdr:pic>
    <xdr:clientData/>
  </xdr:twoCellAnchor>
  <xdr:twoCellAnchor editAs="oneCell">
    <xdr:from>
      <xdr:col>0</xdr:col>
      <xdr:colOff>228600</xdr:colOff>
      <xdr:row>49</xdr:row>
      <xdr:rowOff>144780</xdr:rowOff>
    </xdr:from>
    <xdr:to>
      <xdr:col>1</xdr:col>
      <xdr:colOff>1630845</xdr:colOff>
      <xdr:row>52</xdr:row>
      <xdr:rowOff>68621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9727E62-B46A-4D4D-84C0-5CE2B9C0FC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8600" y="13395960"/>
          <a:ext cx="1905165" cy="472481"/>
        </a:xfrm>
        <a:prstGeom prst="rect">
          <a:avLst/>
        </a:prstGeom>
      </xdr:spPr>
    </xdr:pic>
    <xdr:clientData/>
  </xdr:twoCellAnchor>
  <xdr:twoCellAnchor editAs="oneCell">
    <xdr:from>
      <xdr:col>1</xdr:col>
      <xdr:colOff>1859280</xdr:colOff>
      <xdr:row>43</xdr:row>
      <xdr:rowOff>44786</xdr:rowOff>
    </xdr:from>
    <xdr:to>
      <xdr:col>1</xdr:col>
      <xdr:colOff>4168140</xdr:colOff>
      <xdr:row>47</xdr:row>
      <xdr:rowOff>135255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8731B9C-6C86-5E73-4212-18E1B68BA8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0" y="12107246"/>
          <a:ext cx="2308860" cy="86770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umiq\Desktop\Fundaci&#243;n\Pavimento%20Chimila\Proceso\1%20Presupuesto%20Chimila.xlsx" TargetMode="External"/><Relationship Id="rId1" Type="http://schemas.openxmlformats.org/officeDocument/2006/relationships/externalLinkPath" Target="file:///C:\Users\ENRIQUE%20CABARCAS\Downloads\1%20Presupuesto%20Chimil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UBIC.CANT.OBRAS"/>
      <sheetName val="CUAD.CANT.Y.PRECIO (PPTO)"/>
      <sheetName val="DESGLOSE A.I.U"/>
      <sheetName val="A.P.U"/>
      <sheetName val="A.P.B"/>
      <sheetName val="PMT"/>
      <sheetName val="MANEJO AMBIENTAL Y SEGURIDAD"/>
      <sheetName val="LISTA MATERIALES"/>
      <sheetName val="LISTA EQUIP Y TRANSP"/>
      <sheetName val="LISTA M.O"/>
      <sheetName val="FACTOR PRESTACIONAL"/>
      <sheetName val="F.P.(DESGLOSE AIU)"/>
      <sheetName val="PRESUPUESTO INTERVENTORIA"/>
      <sheetName val="FLUJO DE INVERSION"/>
      <sheetName val="CRONOGRAMA GENERAL"/>
      <sheetName val="F.M. INTERVENTORIA"/>
      <sheetName val="CUADRO GENERAL DE PRESUPUESTO"/>
    </sheetNames>
    <sheetDataSet>
      <sheetData sheetId="0">
        <row r="17">
          <cell r="C17" t="str">
            <v>5.1, PRELIMINARES</v>
          </cell>
        </row>
        <row r="19">
          <cell r="B19" t="str">
            <v># ÍTEM</v>
          </cell>
          <cell r="C19" t="str">
            <v>DESCRIPCIÓN ÍTEM</v>
          </cell>
          <cell r="E19" t="str">
            <v>P.K.</v>
          </cell>
          <cell r="G19" t="str">
            <v>Ancho 
Calzada 
(M)</v>
          </cell>
          <cell r="H19" t="str">
            <v>Area
Calzada 
(M2)</v>
          </cell>
          <cell r="I19" t="str">
            <v>Area de 
Giro Vehicular 
(M2)</v>
          </cell>
          <cell r="J19" t="str">
            <v>Area 
Zonas de Influencia
(M2)</v>
          </cell>
          <cell r="K19" t="str">
            <v>Acumulado 
Suma de Areas 
(M2)</v>
          </cell>
          <cell r="S19" t="str">
            <v>TOTAL 
(LONG/AREA/VOL)</v>
          </cell>
          <cell r="T19" t="str">
            <v>OBSERVACION</v>
          </cell>
        </row>
        <row r="20">
          <cell r="B20" t="str">
            <v>5.1.1</v>
          </cell>
          <cell r="C20" t="str">
            <v>LOCALIZACIÓN Y REPLANTEO DE CALLE Y ZONAS DE INFLUENCIA (AREAS ADYACENTES)</v>
          </cell>
          <cell r="D20" t="str">
            <v>M2</v>
          </cell>
          <cell r="H20" t="str">
            <v>CARRERA 6 ENTRE CALLE 2B Y CALLE 3</v>
          </cell>
        </row>
        <row r="21">
          <cell r="E21" t="str">
            <v>0+</v>
          </cell>
          <cell r="F21" t="str">
            <v>0.00</v>
          </cell>
          <cell r="G21">
            <v>6.3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</row>
        <row r="22">
          <cell r="E22" t="str">
            <v>0+</v>
          </cell>
          <cell r="F22" t="str">
            <v>010</v>
          </cell>
          <cell r="G22">
            <v>6.3</v>
          </cell>
          <cell r="H22">
            <v>63</v>
          </cell>
          <cell r="I22">
            <v>0</v>
          </cell>
          <cell r="J22">
            <v>0</v>
          </cell>
          <cell r="K22">
            <v>63</v>
          </cell>
        </row>
        <row r="23">
          <cell r="E23" t="str">
            <v>0+</v>
          </cell>
          <cell r="F23" t="str">
            <v>020</v>
          </cell>
          <cell r="G23">
            <v>6.3</v>
          </cell>
          <cell r="H23">
            <v>63</v>
          </cell>
          <cell r="I23">
            <v>0</v>
          </cell>
          <cell r="J23">
            <v>0</v>
          </cell>
          <cell r="K23">
            <v>126</v>
          </cell>
        </row>
        <row r="24">
          <cell r="E24" t="str">
            <v>0+</v>
          </cell>
          <cell r="F24" t="str">
            <v>030</v>
          </cell>
          <cell r="G24">
            <v>6.3</v>
          </cell>
          <cell r="H24">
            <v>63</v>
          </cell>
          <cell r="I24">
            <v>0</v>
          </cell>
          <cell r="J24">
            <v>0</v>
          </cell>
          <cell r="K24">
            <v>189</v>
          </cell>
        </row>
        <row r="25">
          <cell r="E25" t="str">
            <v>0+</v>
          </cell>
          <cell r="F25" t="str">
            <v>040</v>
          </cell>
          <cell r="G25">
            <v>6.3</v>
          </cell>
          <cell r="H25">
            <v>63</v>
          </cell>
          <cell r="I25">
            <v>0</v>
          </cell>
          <cell r="J25">
            <v>0</v>
          </cell>
          <cell r="K25">
            <v>252</v>
          </cell>
        </row>
        <row r="26">
          <cell r="E26" t="str">
            <v>0+</v>
          </cell>
          <cell r="F26" t="str">
            <v>050</v>
          </cell>
          <cell r="G26">
            <v>6.3</v>
          </cell>
          <cell r="H26">
            <v>63</v>
          </cell>
          <cell r="I26">
            <v>0</v>
          </cell>
          <cell r="J26">
            <v>0</v>
          </cell>
          <cell r="K26">
            <v>315</v>
          </cell>
        </row>
        <row r="27">
          <cell r="E27" t="str">
            <v>0+</v>
          </cell>
          <cell r="F27" t="str">
            <v>060</v>
          </cell>
          <cell r="G27">
            <v>6.3</v>
          </cell>
          <cell r="H27">
            <v>63</v>
          </cell>
          <cell r="I27">
            <v>0</v>
          </cell>
          <cell r="J27">
            <v>0</v>
          </cell>
          <cell r="K27">
            <v>378</v>
          </cell>
        </row>
        <row r="28">
          <cell r="E28" t="str">
            <v>0+</v>
          </cell>
          <cell r="F28" t="str">
            <v>070</v>
          </cell>
          <cell r="G28">
            <v>6.3</v>
          </cell>
          <cell r="H28">
            <v>63</v>
          </cell>
          <cell r="I28">
            <v>0</v>
          </cell>
          <cell r="J28">
            <v>0</v>
          </cell>
          <cell r="K28">
            <v>441</v>
          </cell>
        </row>
        <row r="29">
          <cell r="E29" t="str">
            <v>0+</v>
          </cell>
          <cell r="F29" t="str">
            <v>078.5</v>
          </cell>
          <cell r="G29">
            <v>6.3</v>
          </cell>
          <cell r="H29">
            <v>53.55</v>
          </cell>
          <cell r="I29">
            <v>0</v>
          </cell>
          <cell r="J29">
            <v>0</v>
          </cell>
          <cell r="K29">
            <v>494.55</v>
          </cell>
        </row>
        <row r="30">
          <cell r="G30">
            <v>0</v>
          </cell>
          <cell r="H30">
            <v>0</v>
          </cell>
          <cell r="I30">
            <v>14.43</v>
          </cell>
          <cell r="J30">
            <v>0</v>
          </cell>
          <cell r="K30">
            <v>508.98</v>
          </cell>
        </row>
        <row r="31">
          <cell r="G31">
            <v>0</v>
          </cell>
          <cell r="H31">
            <v>0</v>
          </cell>
          <cell r="I31">
            <v>8.67</v>
          </cell>
          <cell r="J31">
            <v>0</v>
          </cell>
          <cell r="K31">
            <v>517.65</v>
          </cell>
        </row>
        <row r="32">
          <cell r="G32">
            <v>0</v>
          </cell>
          <cell r="H32">
            <v>0</v>
          </cell>
          <cell r="I32">
            <v>33.31</v>
          </cell>
          <cell r="J32">
            <v>0</v>
          </cell>
          <cell r="K32">
            <v>550.96</v>
          </cell>
        </row>
        <row r="33">
          <cell r="G33">
            <v>0</v>
          </cell>
          <cell r="H33">
            <v>0</v>
          </cell>
          <cell r="I33">
            <v>32.799999999999997</v>
          </cell>
          <cell r="J33">
            <v>0</v>
          </cell>
          <cell r="K33">
            <v>583.76</v>
          </cell>
        </row>
        <row r="34">
          <cell r="J34">
            <v>415.04</v>
          </cell>
          <cell r="K34">
            <v>998.8</v>
          </cell>
        </row>
        <row r="35">
          <cell r="J35">
            <v>303.95</v>
          </cell>
          <cell r="K35">
            <v>1302.75</v>
          </cell>
        </row>
        <row r="36">
          <cell r="J36">
            <v>108.49</v>
          </cell>
          <cell r="K36">
            <v>1411.24</v>
          </cell>
        </row>
        <row r="37">
          <cell r="J37">
            <v>122.66</v>
          </cell>
          <cell r="K37">
            <v>1533.9</v>
          </cell>
        </row>
        <row r="38">
          <cell r="J38" t="str">
            <v>PARCIAL
ACUMULADO=</v>
          </cell>
          <cell r="K38">
            <v>1533.9</v>
          </cell>
        </row>
        <row r="43">
          <cell r="R43" t="str">
            <v>TOTAL 
ÍTEM=</v>
          </cell>
          <cell r="S43">
            <v>1533.9</v>
          </cell>
        </row>
        <row r="46">
          <cell r="B46" t="str">
            <v># ÍTEM</v>
          </cell>
          <cell r="C46" t="str">
            <v>DESCRIPCIÓN ÍTEM</v>
          </cell>
          <cell r="E46" t="str">
            <v>P.K.</v>
          </cell>
          <cell r="G46" t="str">
            <v>Ancho Calzada Existente (M)</v>
          </cell>
          <cell r="H46" t="str">
            <v>Area Calzada Existente (M2)</v>
          </cell>
          <cell r="I46" t="str">
            <v>Acumulado Suma de Areas (M2)</v>
          </cell>
          <cell r="S46" t="str">
            <v>TOTAL (LONG/AREA/VOL)</v>
          </cell>
          <cell r="T46" t="str">
            <v>OBSERVACION</v>
          </cell>
        </row>
        <row r="47">
          <cell r="C47" t="str">
            <v xml:space="preserve">DEMOLICION PLACAS DE PAVIMENTO EXISTENTE </v>
          </cell>
          <cell r="D47" t="str">
            <v>M2</v>
          </cell>
          <cell r="G47" t="str">
            <v>VIA #13 (Carrera 6 este entre calles 2a y Diagonal 1F)</v>
          </cell>
        </row>
        <row r="48">
          <cell r="E48" t="str">
            <v>0+</v>
          </cell>
          <cell r="F48" t="str">
            <v>0.00</v>
          </cell>
          <cell r="H48">
            <v>0</v>
          </cell>
          <cell r="I48">
            <v>0</v>
          </cell>
        </row>
        <row r="49">
          <cell r="E49" t="str">
            <v>0+</v>
          </cell>
          <cell r="F49" t="str">
            <v>010</v>
          </cell>
          <cell r="H49">
            <v>0</v>
          </cell>
          <cell r="I49">
            <v>0</v>
          </cell>
        </row>
        <row r="50">
          <cell r="E50" t="str">
            <v>0+</v>
          </cell>
          <cell r="F50" t="str">
            <v>020</v>
          </cell>
          <cell r="H50">
            <v>0</v>
          </cell>
          <cell r="I50">
            <v>0</v>
          </cell>
        </row>
        <row r="51">
          <cell r="E51" t="str">
            <v>0+</v>
          </cell>
          <cell r="F51" t="str">
            <v>030</v>
          </cell>
          <cell r="H51">
            <v>0</v>
          </cell>
          <cell r="I51">
            <v>0</v>
          </cell>
        </row>
        <row r="52">
          <cell r="E52" t="str">
            <v>0+</v>
          </cell>
          <cell r="F52" t="str">
            <v>040</v>
          </cell>
          <cell r="H52">
            <v>0</v>
          </cell>
          <cell r="I52">
            <v>0</v>
          </cell>
        </row>
        <row r="53">
          <cell r="E53" t="str">
            <v>0+</v>
          </cell>
          <cell r="F53" t="str">
            <v>050</v>
          </cell>
          <cell r="H53">
            <v>0</v>
          </cell>
          <cell r="I53">
            <v>0</v>
          </cell>
        </row>
        <row r="54">
          <cell r="E54" t="str">
            <v>0+</v>
          </cell>
          <cell r="F54" t="str">
            <v>060</v>
          </cell>
          <cell r="H54">
            <v>0</v>
          </cell>
          <cell r="I54">
            <v>0</v>
          </cell>
        </row>
        <row r="55">
          <cell r="E55" t="str">
            <v>0+</v>
          </cell>
          <cell r="F55" t="str">
            <v>070</v>
          </cell>
          <cell r="H55">
            <v>0</v>
          </cell>
          <cell r="I55">
            <v>0</v>
          </cell>
        </row>
        <row r="56">
          <cell r="E56" t="str">
            <v>0+</v>
          </cell>
          <cell r="F56" t="str">
            <v>080</v>
          </cell>
          <cell r="H56">
            <v>0</v>
          </cell>
          <cell r="I56">
            <v>0</v>
          </cell>
        </row>
        <row r="57">
          <cell r="E57" t="str">
            <v>0+</v>
          </cell>
          <cell r="F57" t="str">
            <v>090</v>
          </cell>
          <cell r="H57">
            <v>0</v>
          </cell>
          <cell r="I57">
            <v>0</v>
          </cell>
        </row>
        <row r="58">
          <cell r="E58" t="str">
            <v>0+</v>
          </cell>
          <cell r="F58" t="str">
            <v>100</v>
          </cell>
          <cell r="H58">
            <v>0</v>
          </cell>
          <cell r="I58">
            <v>0</v>
          </cell>
        </row>
        <row r="59">
          <cell r="E59" t="str">
            <v>0+</v>
          </cell>
          <cell r="F59">
            <v>109.925</v>
          </cell>
          <cell r="H59">
            <v>0</v>
          </cell>
          <cell r="I59">
            <v>0</v>
          </cell>
          <cell r="S59">
            <v>0</v>
          </cell>
        </row>
        <row r="62">
          <cell r="G62" t="str">
            <v>VIA #17 (Diagonal 1D entre calle 2a y transversal 7a este)</v>
          </cell>
        </row>
        <row r="63">
          <cell r="E63" t="str">
            <v>0+</v>
          </cell>
          <cell r="F63" t="str">
            <v>0.00</v>
          </cell>
          <cell r="H63">
            <v>0</v>
          </cell>
          <cell r="I63">
            <v>0</v>
          </cell>
        </row>
        <row r="64">
          <cell r="E64" t="str">
            <v>0+</v>
          </cell>
          <cell r="F64" t="str">
            <v>010</v>
          </cell>
          <cell r="H64">
            <v>0</v>
          </cell>
          <cell r="I64">
            <v>0</v>
          </cell>
        </row>
        <row r="65">
          <cell r="E65" t="str">
            <v>0+</v>
          </cell>
          <cell r="F65" t="str">
            <v>020</v>
          </cell>
          <cell r="H65">
            <v>0</v>
          </cell>
          <cell r="I65">
            <v>0</v>
          </cell>
        </row>
        <row r="66">
          <cell r="E66" t="str">
            <v>0+</v>
          </cell>
          <cell r="F66" t="str">
            <v>030</v>
          </cell>
          <cell r="H66">
            <v>0</v>
          </cell>
          <cell r="I66">
            <v>0</v>
          </cell>
          <cell r="S66">
            <v>0</v>
          </cell>
        </row>
        <row r="69">
          <cell r="G69" t="str">
            <v>VIA #26 (Calle 2A entre carreras 6 este y carrera 12este)</v>
          </cell>
        </row>
        <row r="70">
          <cell r="E70" t="str">
            <v>0+</v>
          </cell>
          <cell r="F70" t="str">
            <v>040</v>
          </cell>
          <cell r="H70">
            <v>0</v>
          </cell>
          <cell r="I70">
            <v>0</v>
          </cell>
        </row>
        <row r="71">
          <cell r="E71" t="str">
            <v>0+</v>
          </cell>
          <cell r="F71" t="str">
            <v>050</v>
          </cell>
          <cell r="H71">
            <v>0</v>
          </cell>
          <cell r="I71">
            <v>0</v>
          </cell>
        </row>
        <row r="72">
          <cell r="E72" t="str">
            <v>0+</v>
          </cell>
          <cell r="F72" t="str">
            <v>060</v>
          </cell>
          <cell r="H72">
            <v>0</v>
          </cell>
          <cell r="I72">
            <v>0</v>
          </cell>
        </row>
        <row r="73">
          <cell r="E73" t="str">
            <v>0+</v>
          </cell>
          <cell r="F73" t="str">
            <v>070</v>
          </cell>
          <cell r="H73">
            <v>0</v>
          </cell>
          <cell r="I73">
            <v>0</v>
          </cell>
        </row>
        <row r="74">
          <cell r="E74" t="str">
            <v>0+</v>
          </cell>
          <cell r="F74" t="str">
            <v>080</v>
          </cell>
          <cell r="H74">
            <v>0</v>
          </cell>
          <cell r="I74">
            <v>0</v>
          </cell>
          <cell r="S74">
            <v>0</v>
          </cell>
        </row>
        <row r="79">
          <cell r="R79" t="str">
            <v>TOTAL ÍTEM</v>
          </cell>
          <cell r="S79">
            <v>0</v>
          </cell>
        </row>
        <row r="83">
          <cell r="B83" t="str">
            <v># ÍTEM</v>
          </cell>
          <cell r="C83" t="str">
            <v>DESCRIPCIÓN ÍTEM</v>
          </cell>
          <cell r="E83" t="str">
            <v>P.K.</v>
          </cell>
          <cell r="G83" t="str">
            <v>Longitud Anden 
Existente Margen Izq. 
(M)</v>
          </cell>
          <cell r="H83" t="str">
            <v>Longitud Anden 
Existente Margen Der. 
(M)</v>
          </cell>
          <cell r="S83" t="str">
            <v>TOTAL 
(LONG/AREA/VOL/KG)</v>
          </cell>
          <cell r="T83" t="str">
            <v>OBSERVACION</v>
          </cell>
        </row>
        <row r="84">
          <cell r="B84" t="str">
            <v>5.1.2</v>
          </cell>
          <cell r="C84" t="str">
            <v xml:space="preserve">CORTE Y DEMOLICION DE ANDEN EXISTENTE </v>
          </cell>
          <cell r="D84" t="str">
            <v>M</v>
          </cell>
          <cell r="H84" t="str">
            <v>CARRERA 6 ENTRE CALLE 2B Y CALLE 3</v>
          </cell>
        </row>
        <row r="85">
          <cell r="E85" t="str">
            <v>0+</v>
          </cell>
          <cell r="F85" t="str">
            <v>0.00</v>
          </cell>
          <cell r="G85">
            <v>0</v>
          </cell>
          <cell r="H85" t="str">
            <v>0.00</v>
          </cell>
        </row>
        <row r="86">
          <cell r="E86" t="str">
            <v>0+</v>
          </cell>
          <cell r="F86">
            <v>0</v>
          </cell>
          <cell r="G86">
            <v>6</v>
          </cell>
          <cell r="H86">
            <v>6</v>
          </cell>
        </row>
        <row r="87">
          <cell r="J87" t="str">
            <v>RESULTADO
PARCIAL=</v>
          </cell>
          <cell r="K87">
            <v>12</v>
          </cell>
        </row>
        <row r="91">
          <cell r="R91" t="str">
            <v>TOTAL 
ÍTEM=</v>
          </cell>
          <cell r="S91">
            <v>12</v>
          </cell>
        </row>
        <row r="94">
          <cell r="B94" t="str">
            <v># ÍTEM</v>
          </cell>
          <cell r="C94" t="str">
            <v>DESCRIPCIÓN ÍTEM</v>
          </cell>
          <cell r="E94" t="str">
            <v>P.K.</v>
          </cell>
          <cell r="G94" t="str">
            <v>Total Anden Existente 
(M)</v>
          </cell>
          <cell r="H94" t="str">
            <v>Ancho Anden Existente 
(M)</v>
          </cell>
          <cell r="I94" t="str">
            <v>Espesor Anden Existente 
(M)</v>
          </cell>
          <cell r="J94" t="str">
            <v>Relacion de 
Vacios
(%)</v>
          </cell>
          <cell r="S94" t="str">
            <v>TOTAL 
(LONG/AREA/VOL/KG)</v>
          </cell>
          <cell r="T94" t="str">
            <v>OBSERVACION</v>
          </cell>
        </row>
        <row r="95">
          <cell r="H95" t="str">
            <v>CARRERA 6 ENTRE CALLE 2B Y CALLE 3</v>
          </cell>
        </row>
        <row r="96">
          <cell r="B96" t="str">
            <v>5.1.3</v>
          </cell>
          <cell r="C96" t="str">
            <v xml:space="preserve">CARGUE Y RETIRO DE 
MATERIAL DE DEMOLICION </v>
          </cell>
          <cell r="D96" t="str">
            <v>M3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</row>
        <row r="98">
          <cell r="J98" t="str">
            <v>RESULTADO
PARCIAL:</v>
          </cell>
          <cell r="K98">
            <v>0</v>
          </cell>
        </row>
        <row r="100">
          <cell r="G100" t="str">
            <v>Area Losa Pavimento Existente 
(M2)</v>
          </cell>
          <cell r="H100" t="str">
            <v>Espesor Losa Existente 
(M)</v>
          </cell>
        </row>
        <row r="101">
          <cell r="G101">
            <v>0</v>
          </cell>
          <cell r="H101">
            <v>0</v>
          </cell>
        </row>
        <row r="102">
          <cell r="J102" t="str">
            <v>RESULTADO
PARCIAL:</v>
          </cell>
          <cell r="K102">
            <v>0</v>
          </cell>
        </row>
        <row r="106">
          <cell r="R106" t="str">
            <v>TOTAL 
ÍTEM=</v>
          </cell>
          <cell r="S106">
            <v>0</v>
          </cell>
        </row>
        <row r="109">
          <cell r="B109" t="str">
            <v>#  CAP</v>
          </cell>
          <cell r="C109" t="str">
            <v>5.2, EXCAVACIONES Y MOVIMIENTOS DE TIERRA</v>
          </cell>
        </row>
        <row r="111">
          <cell r="B111" t="str">
            <v># ÍTEM</v>
          </cell>
          <cell r="C111" t="str">
            <v>DESCRIPCIÓN ÍTEM</v>
          </cell>
          <cell r="E111" t="str">
            <v>P.K.</v>
          </cell>
          <cell r="G111" t="str">
            <v>Area Seccion Transversal de Corte 
(M2)</v>
          </cell>
          <cell r="H111" t="str">
            <v>Volumen de Corte Calzada 
(M3)</v>
          </cell>
          <cell r="I111" t="str">
            <v>Area de 
Giro Vehicular 
(M2)</v>
          </cell>
          <cell r="J111" t="str">
            <v>Area 
Zonas de Influencia
(M2)</v>
          </cell>
          <cell r="K111" t="str">
            <v>Altura Excavacion en Area de Radio de Giro y Area Boca Calle 
(M)</v>
          </cell>
          <cell r="L111" t="str">
            <v>Volumen Corte en Area de Radio de Giro + Area Boca Calle 
(M3)</v>
          </cell>
          <cell r="M111" t="str">
            <v>Acumulado Volumen Corte 
(M3)</v>
          </cell>
          <cell r="S111" t="str">
            <v>TOTAL 
(LONG/AREA/VOL)</v>
          </cell>
          <cell r="T111" t="str">
            <v>OBSERVACION</v>
          </cell>
        </row>
        <row r="112">
          <cell r="B112" t="str">
            <v>5.2.1</v>
          </cell>
          <cell r="C112" t="str">
            <v>EXCAVACIÓN EN MATERIAL COMUN DE LA EXPLANACION (CORTE CON MAQUINA EN VIA)</v>
          </cell>
          <cell r="D112" t="str">
            <v>M3</v>
          </cell>
          <cell r="T112" t="str">
            <v xml:space="preserve">El dato del valor de area de corte y el dato del valor de area de relleno, es tomado de las secciones transversales de cada abscisa de cada calle y carrera. (Ver planos de diseño secciones transversales) </v>
          </cell>
        </row>
        <row r="113">
          <cell r="H113" t="str">
            <v>CARRERA 6 ENTRE CALLE 2B Y CALLE 3</v>
          </cell>
        </row>
        <row r="114">
          <cell r="E114" t="str">
            <v>0+</v>
          </cell>
          <cell r="F114" t="str">
            <v>0.00</v>
          </cell>
          <cell r="G114">
            <v>4.4800000000000004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</row>
        <row r="115">
          <cell r="E115" t="str">
            <v>0+</v>
          </cell>
          <cell r="F115" t="str">
            <v>010</v>
          </cell>
          <cell r="G115">
            <v>3.67</v>
          </cell>
          <cell r="H115">
            <v>40.75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40.75</v>
          </cell>
        </row>
        <row r="116">
          <cell r="E116" t="str">
            <v>0+</v>
          </cell>
          <cell r="F116" t="str">
            <v>020</v>
          </cell>
          <cell r="G116">
            <v>4.05</v>
          </cell>
          <cell r="H116">
            <v>38.6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79.349999999999994</v>
          </cell>
        </row>
        <row r="117">
          <cell r="E117" t="str">
            <v>0+</v>
          </cell>
          <cell r="F117" t="str">
            <v>030</v>
          </cell>
          <cell r="G117">
            <v>4.3899999999999997</v>
          </cell>
          <cell r="H117">
            <v>42.199999999999996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121.54999999999998</v>
          </cell>
        </row>
        <row r="118">
          <cell r="E118" t="str">
            <v>0+</v>
          </cell>
          <cell r="F118" t="str">
            <v>040</v>
          </cell>
          <cell r="G118">
            <v>6.98</v>
          </cell>
          <cell r="H118">
            <v>56.850000000000009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178.39999999999998</v>
          </cell>
        </row>
        <row r="119">
          <cell r="E119" t="str">
            <v>0+</v>
          </cell>
          <cell r="F119" t="str">
            <v>050</v>
          </cell>
          <cell r="G119">
            <v>5.71</v>
          </cell>
          <cell r="H119">
            <v>63.45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241.84999999999997</v>
          </cell>
        </row>
        <row r="120">
          <cell r="E120" t="str">
            <v>0+</v>
          </cell>
          <cell r="F120" t="str">
            <v>060</v>
          </cell>
          <cell r="G120">
            <v>8.15</v>
          </cell>
          <cell r="H120">
            <v>69.3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311.14999999999998</v>
          </cell>
        </row>
        <row r="121">
          <cell r="E121" t="str">
            <v>0+</v>
          </cell>
          <cell r="F121" t="str">
            <v>070</v>
          </cell>
          <cell r="G121">
            <v>6.64</v>
          </cell>
          <cell r="H121">
            <v>73.949999999999989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385.09999999999997</v>
          </cell>
        </row>
        <row r="122">
          <cell r="E122" t="str">
            <v>0+</v>
          </cell>
          <cell r="F122" t="str">
            <v>078.5</v>
          </cell>
          <cell r="G122">
            <v>4.59</v>
          </cell>
          <cell r="H122">
            <v>47.727499999999999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432.82749999999999</v>
          </cell>
        </row>
        <row r="123">
          <cell r="G123">
            <v>0</v>
          </cell>
          <cell r="I123">
            <v>14.43</v>
          </cell>
          <cell r="J123">
            <v>0</v>
          </cell>
          <cell r="K123">
            <v>0.2</v>
          </cell>
          <cell r="L123">
            <v>2.8860000000000001</v>
          </cell>
          <cell r="M123">
            <v>435.71350000000001</v>
          </cell>
        </row>
        <row r="124">
          <cell r="G124">
            <v>0</v>
          </cell>
          <cell r="I124">
            <v>8.67</v>
          </cell>
          <cell r="J124">
            <v>0</v>
          </cell>
          <cell r="K124">
            <v>0.2</v>
          </cell>
          <cell r="L124">
            <v>1.734</v>
          </cell>
          <cell r="M124">
            <v>437.44749999999999</v>
          </cell>
        </row>
        <row r="125">
          <cell r="G125">
            <v>0</v>
          </cell>
          <cell r="I125">
            <v>33.31</v>
          </cell>
          <cell r="J125">
            <v>0</v>
          </cell>
          <cell r="K125">
            <v>0.2</v>
          </cell>
          <cell r="L125">
            <v>6.6620000000000008</v>
          </cell>
          <cell r="M125">
            <v>444.10949999999997</v>
          </cell>
        </row>
        <row r="126">
          <cell r="G126">
            <v>0</v>
          </cell>
          <cell r="I126">
            <v>32.799999999999997</v>
          </cell>
          <cell r="J126">
            <v>0</v>
          </cell>
          <cell r="K126">
            <v>0.2</v>
          </cell>
          <cell r="L126">
            <v>6.56</v>
          </cell>
          <cell r="M126">
            <v>450.66949999999997</v>
          </cell>
        </row>
        <row r="127">
          <cell r="L127" t="str">
            <v>PARCIAL
ACUMULADO</v>
          </cell>
          <cell r="M127">
            <v>450.66949999999997</v>
          </cell>
        </row>
        <row r="132">
          <cell r="R132" t="str">
            <v>TOTAL 
ÍTEM=</v>
          </cell>
          <cell r="S132">
            <v>450.66949999999997</v>
          </cell>
        </row>
        <row r="135">
          <cell r="B135" t="str">
            <v># ÍTEM</v>
          </cell>
          <cell r="C135" t="str">
            <v>DESCRIPCIÓN ÍTEM</v>
          </cell>
          <cell r="E135" t="str">
            <v>P.K.</v>
          </cell>
          <cell r="G135" t="str">
            <v>Ancho 
Calzada 
(M)</v>
          </cell>
          <cell r="H135" t="str">
            <v>Area
Calzada 
(M2)</v>
          </cell>
          <cell r="I135" t="str">
            <v>Area de 
Giro Vehicular 
(M2)</v>
          </cell>
          <cell r="J135" t="str">
            <v>Area 
Zonas de Influencia
(M2)</v>
          </cell>
          <cell r="K135" t="str">
            <v>Acumulado 
Suma de Areas 
(M2)</v>
          </cell>
          <cell r="S135" t="str">
            <v>TOTAL 
(LONG/AREA/VOL)</v>
          </cell>
          <cell r="T135" t="str">
            <v>OBSERVACION</v>
          </cell>
        </row>
        <row r="136">
          <cell r="B136" t="str">
            <v>5.2.2</v>
          </cell>
          <cell r="C136" t="str">
            <v>RECONFORMACIÓN, ESCARIFICACIÓN, NIVELACIÓN Y COMPACTACIÓN DE LA SUBRASANTE EXISTENTE</v>
          </cell>
          <cell r="D136" t="str">
            <v>M2</v>
          </cell>
          <cell r="H136" t="str">
            <v>CARRERA 6 ENTRE CALLE 2B Y CALLE 3</v>
          </cell>
        </row>
        <row r="137">
          <cell r="E137" t="str">
            <v>0+</v>
          </cell>
          <cell r="F137" t="str">
            <v>0.00</v>
          </cell>
          <cell r="G137">
            <v>6.8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</row>
        <row r="138">
          <cell r="E138" t="str">
            <v>0+</v>
          </cell>
          <cell r="F138" t="str">
            <v>010</v>
          </cell>
          <cell r="G138">
            <v>6.8</v>
          </cell>
          <cell r="H138">
            <v>68</v>
          </cell>
          <cell r="I138">
            <v>0</v>
          </cell>
          <cell r="J138">
            <v>0</v>
          </cell>
          <cell r="K138">
            <v>68</v>
          </cell>
        </row>
        <row r="139">
          <cell r="E139" t="str">
            <v>0+</v>
          </cell>
          <cell r="F139" t="str">
            <v>020</v>
          </cell>
          <cell r="G139">
            <v>6.8</v>
          </cell>
          <cell r="H139">
            <v>68</v>
          </cell>
          <cell r="I139">
            <v>0</v>
          </cell>
          <cell r="J139">
            <v>0</v>
          </cell>
          <cell r="K139">
            <v>136</v>
          </cell>
        </row>
        <row r="140">
          <cell r="E140" t="str">
            <v>0+</v>
          </cell>
          <cell r="F140" t="str">
            <v>030</v>
          </cell>
          <cell r="G140">
            <v>6.8</v>
          </cell>
          <cell r="H140">
            <v>68</v>
          </cell>
          <cell r="I140">
            <v>0</v>
          </cell>
          <cell r="J140">
            <v>0</v>
          </cell>
          <cell r="K140">
            <v>204</v>
          </cell>
        </row>
        <row r="141">
          <cell r="E141" t="str">
            <v>0+</v>
          </cell>
          <cell r="F141" t="str">
            <v>040</v>
          </cell>
          <cell r="G141">
            <v>6.8</v>
          </cell>
          <cell r="H141">
            <v>68</v>
          </cell>
          <cell r="I141">
            <v>0</v>
          </cell>
          <cell r="J141">
            <v>0</v>
          </cell>
          <cell r="K141">
            <v>272</v>
          </cell>
        </row>
        <row r="142">
          <cell r="E142" t="str">
            <v>0+</v>
          </cell>
          <cell r="F142" t="str">
            <v>050</v>
          </cell>
          <cell r="G142">
            <v>6.8</v>
          </cell>
          <cell r="H142">
            <v>68</v>
          </cell>
          <cell r="I142">
            <v>0</v>
          </cell>
          <cell r="J142">
            <v>0</v>
          </cell>
          <cell r="K142">
            <v>340</v>
          </cell>
        </row>
        <row r="143">
          <cell r="E143" t="str">
            <v>0+</v>
          </cell>
          <cell r="F143" t="str">
            <v>060</v>
          </cell>
          <cell r="G143">
            <v>6.8</v>
          </cell>
          <cell r="H143">
            <v>68</v>
          </cell>
          <cell r="I143">
            <v>0</v>
          </cell>
          <cell r="J143">
            <v>0</v>
          </cell>
          <cell r="K143">
            <v>408</v>
          </cell>
        </row>
        <row r="144">
          <cell r="E144" t="str">
            <v>0+</v>
          </cell>
          <cell r="F144" t="str">
            <v>078.5</v>
          </cell>
          <cell r="G144">
            <v>6.8</v>
          </cell>
          <cell r="H144">
            <v>125.8</v>
          </cell>
          <cell r="I144">
            <v>0</v>
          </cell>
          <cell r="J144">
            <v>0</v>
          </cell>
          <cell r="K144">
            <v>533.79999999999995</v>
          </cell>
        </row>
        <row r="145">
          <cell r="I145">
            <v>14.43</v>
          </cell>
          <cell r="J145">
            <v>0</v>
          </cell>
          <cell r="K145">
            <v>548.2299999999999</v>
          </cell>
        </row>
        <row r="146">
          <cell r="I146">
            <v>8.67</v>
          </cell>
          <cell r="J146">
            <v>0</v>
          </cell>
          <cell r="K146">
            <v>556.89999999999986</v>
          </cell>
        </row>
        <row r="147">
          <cell r="I147">
            <v>33.31</v>
          </cell>
          <cell r="J147">
            <v>0</v>
          </cell>
          <cell r="K147">
            <v>590.20999999999981</v>
          </cell>
        </row>
        <row r="148">
          <cell r="I148">
            <v>32.799999999999997</v>
          </cell>
          <cell r="J148">
            <v>0</v>
          </cell>
          <cell r="K148">
            <v>623.00999999999976</v>
          </cell>
        </row>
        <row r="149">
          <cell r="J149" t="str">
            <v>PARCIAL
ACUMULADO</v>
          </cell>
          <cell r="K149">
            <v>623.00999999999976</v>
          </cell>
        </row>
        <row r="154">
          <cell r="R154" t="str">
            <v>TOTAL 
ÍTEM=</v>
          </cell>
          <cell r="S154">
            <v>623.00999999999976</v>
          </cell>
        </row>
        <row r="156">
          <cell r="I156" t="str">
            <v xml:space="preserve">Material Proveniente de la Escarificacion </v>
          </cell>
        </row>
        <row r="157">
          <cell r="B157" t="str">
            <v># ÍTEM</v>
          </cell>
          <cell r="C157" t="str">
            <v>DESCRIPCIÓN ÍTEM</v>
          </cell>
          <cell r="G157" t="str">
            <v>Material Común Proveniente De La Excavación Corte A Maquina 
(M3)</v>
          </cell>
          <cell r="H157" t="str">
            <v>Area 
(M2)</v>
          </cell>
          <cell r="I157" t="str">
            <v>Espesor 
(M)</v>
          </cell>
          <cell r="J157" t="str">
            <v>Factor
de Expansion
(%)</v>
          </cell>
          <cell r="S157" t="str">
            <v>TOTAL 
(LONG/AREA/VOL/KG)</v>
          </cell>
          <cell r="T157" t="str">
            <v>OBSERVACION</v>
          </cell>
        </row>
        <row r="158">
          <cell r="H158" t="str">
            <v>CARRERA 6 ENTRE CALLE 2B Y CALLE 3</v>
          </cell>
        </row>
        <row r="159">
          <cell r="B159" t="str">
            <v>5.2.3</v>
          </cell>
          <cell r="C159" t="str">
            <v>CARGUE Y RETIRO DE MATERIAL DE CORTE</v>
          </cell>
          <cell r="D159" t="str">
            <v>M3</v>
          </cell>
          <cell r="G159">
            <v>450.66949999999997</v>
          </cell>
          <cell r="H159">
            <v>623.00999999999976</v>
          </cell>
          <cell r="I159">
            <v>7.0000000000000007E-2</v>
          </cell>
          <cell r="J159">
            <v>1.3</v>
          </cell>
        </row>
        <row r="161">
          <cell r="J161" t="str">
            <v>RESULTADO
PARCIAL:</v>
          </cell>
          <cell r="K161">
            <v>642.56425999999999</v>
          </cell>
        </row>
        <row r="166">
          <cell r="R166" t="str">
            <v>TOTAL 
ÍTEM=</v>
          </cell>
          <cell r="S166">
            <v>642.56425999999999</v>
          </cell>
        </row>
        <row r="169">
          <cell r="B169" t="str">
            <v>#  CAP</v>
          </cell>
          <cell r="C169" t="str">
            <v>5.3, SISTEMA DE DRENAJE VIAL</v>
          </cell>
        </row>
        <row r="171">
          <cell r="B171" t="str">
            <v># ÍTEM</v>
          </cell>
          <cell r="C171" t="str">
            <v>DESCRIPCIÓN ÍTEM</v>
          </cell>
          <cell r="E171" t="str">
            <v>P.K.</v>
          </cell>
          <cell r="G171" t="str">
            <v>Longitud
Filtro Izq.
(M)</v>
          </cell>
          <cell r="H171" t="str">
            <v>Longitud
Filtro Der.
(M)</v>
          </cell>
          <cell r="I171" t="str">
            <v>Acumulado
Longiud
(M)</v>
          </cell>
          <cell r="S171" t="str">
            <v>TOTAL 
(LONG/AREA/VOL)</v>
          </cell>
          <cell r="T171" t="str">
            <v>OBSERVACION</v>
          </cell>
        </row>
        <row r="172">
          <cell r="B172" t="str">
            <v>5.3.1</v>
          </cell>
          <cell r="C172" t="str">
            <v>SUMINISTRO E INSTALACIÓN DE GEODREN VIAL h=50CM. INCLUYE EXCAVACIÓN, COLOCACIÓN DEL SISTEMA DRENANTE, RELLENO, COMPACTACIÓN Y DISPOSICIÓN FINAL DEL MATERIAL SOBRANTE.</v>
          </cell>
          <cell r="D172" t="str">
            <v>M</v>
          </cell>
        </row>
        <row r="173">
          <cell r="H173" t="str">
            <v>CARRERA 6 ENTRE CALLE 2B Y CALLE 3</v>
          </cell>
        </row>
        <row r="174">
          <cell r="E174" t="str">
            <v>0+</v>
          </cell>
          <cell r="F174" t="str">
            <v>000</v>
          </cell>
          <cell r="G174" t="str">
            <v>000</v>
          </cell>
          <cell r="H174" t="str">
            <v>000</v>
          </cell>
          <cell r="I174">
            <v>0</v>
          </cell>
        </row>
        <row r="175">
          <cell r="E175" t="str">
            <v>0+</v>
          </cell>
          <cell r="F175" t="str">
            <v>010</v>
          </cell>
          <cell r="G175">
            <v>10</v>
          </cell>
          <cell r="H175">
            <v>10</v>
          </cell>
          <cell r="I175">
            <v>20</v>
          </cell>
        </row>
        <row r="176">
          <cell r="E176" t="str">
            <v>0+</v>
          </cell>
          <cell r="F176" t="str">
            <v>020</v>
          </cell>
          <cell r="G176">
            <v>10</v>
          </cell>
          <cell r="H176">
            <v>10</v>
          </cell>
          <cell r="I176">
            <v>40</v>
          </cell>
        </row>
        <row r="177">
          <cell r="E177" t="str">
            <v>0+</v>
          </cell>
          <cell r="F177" t="str">
            <v>030</v>
          </cell>
          <cell r="G177">
            <v>10</v>
          </cell>
          <cell r="H177">
            <v>10</v>
          </cell>
          <cell r="I177">
            <v>60</v>
          </cell>
        </row>
        <row r="178">
          <cell r="E178" t="str">
            <v>0+</v>
          </cell>
          <cell r="F178" t="str">
            <v>040</v>
          </cell>
          <cell r="G178">
            <v>10</v>
          </cell>
          <cell r="H178">
            <v>10</v>
          </cell>
          <cell r="I178">
            <v>80</v>
          </cell>
        </row>
        <row r="179">
          <cell r="E179" t="str">
            <v>0+</v>
          </cell>
          <cell r="F179" t="str">
            <v>050</v>
          </cell>
          <cell r="G179">
            <v>10</v>
          </cell>
          <cell r="H179">
            <v>10</v>
          </cell>
          <cell r="I179">
            <v>100</v>
          </cell>
        </row>
        <row r="180">
          <cell r="E180" t="str">
            <v>0+</v>
          </cell>
          <cell r="F180" t="str">
            <v>060</v>
          </cell>
          <cell r="G180">
            <v>10</v>
          </cell>
          <cell r="H180">
            <v>10</v>
          </cell>
          <cell r="I180">
            <v>120</v>
          </cell>
        </row>
        <row r="181">
          <cell r="E181" t="str">
            <v>0+</v>
          </cell>
          <cell r="F181" t="str">
            <v>063</v>
          </cell>
          <cell r="G181">
            <v>3</v>
          </cell>
          <cell r="H181">
            <v>3</v>
          </cell>
          <cell r="I181">
            <v>126</v>
          </cell>
        </row>
        <row r="182">
          <cell r="H182" t="str">
            <v>PARCIAL
ACUMULADO</v>
          </cell>
          <cell r="I182">
            <v>126</v>
          </cell>
        </row>
        <row r="187">
          <cell r="R187" t="str">
            <v>TOTAL 
ÍTEM=</v>
          </cell>
          <cell r="S187">
            <v>126</v>
          </cell>
        </row>
        <row r="190">
          <cell r="B190" t="str">
            <v>#  CAP</v>
          </cell>
          <cell r="C190" t="str">
            <v xml:space="preserve">5.4, REDES HUMEDAS </v>
          </cell>
        </row>
        <row r="192">
          <cell r="B192" t="str">
            <v># ÍTEM</v>
          </cell>
          <cell r="C192" t="str">
            <v>DESCRIPCIÓN ÍTEM</v>
          </cell>
          <cell r="H192" t="str">
            <v>CANTIDAD 
(UN)</v>
          </cell>
          <cell r="S192" t="str">
            <v>TOTAL 
(LONG/AREA/VOL/KG)</v>
          </cell>
          <cell r="T192" t="str">
            <v>OBSERVACION</v>
          </cell>
        </row>
        <row r="193">
          <cell r="H193" t="str">
            <v>CARRERA 6 ENTRE CALLE 2B Y CALLE 3</v>
          </cell>
        </row>
        <row r="194">
          <cell r="B194" t="str">
            <v>5.4.1</v>
          </cell>
          <cell r="C194" t="str">
            <v>REPOSICIÓN DE ACOMETIDA DOMICILIARIA DE ACUEDUCTO EN PEAD Ø 1/2", AFECTADA POR EXCAVACIONES, INCLUYE SUMINISTRO E INSTALACIÓN DE COLLAR DE DERIVACIÓN, REPOSICIÓN DE HASTA 6.5M DE TUBERÍA, EXCAVACIÓN, RELLENO, COMPACTACIÓN Y RECONEXIÓN DEL SERVICIO.</v>
          </cell>
          <cell r="D194" t="str">
            <v>UN</v>
          </cell>
          <cell r="H194">
            <v>6</v>
          </cell>
        </row>
        <row r="195">
          <cell r="H195" t="str">
            <v>RESULTADO
PARCIAL:</v>
          </cell>
          <cell r="I195">
            <v>6</v>
          </cell>
        </row>
        <row r="199">
          <cell r="R199" t="str">
            <v>TOTAL 
ÍTEM:</v>
          </cell>
          <cell r="S199">
            <v>6</v>
          </cell>
        </row>
        <row r="202">
          <cell r="B202" t="str">
            <v># ÍTEM</v>
          </cell>
          <cell r="C202" t="str">
            <v>DESCRIPCIÓN ÍTEM</v>
          </cell>
          <cell r="H202" t="str">
            <v>CANTIDAD 
(UN)</v>
          </cell>
          <cell r="S202" t="str">
            <v>TOTAL 
(LONG/AREA/VOL/KG)</v>
          </cell>
          <cell r="T202" t="str">
            <v>OBSERVACION</v>
          </cell>
        </row>
        <row r="203">
          <cell r="H203" t="str">
            <v>CARRERA 6 ENTRE CALLE 2B Y CALLE 3</v>
          </cell>
        </row>
        <row r="204">
          <cell r="B204" t="str">
            <v>5.4.2</v>
          </cell>
          <cell r="C204" t="str">
            <v>REPOSICIÓN DE ACOMETIDA SANITARIA DOMICILIARIA, AFECTADA POR EXCAVACIONES. INCLUYE SUMINISTRO E INSTALACIÓN DE TUBERIA DE 6", YEE DE 8" X 6", EXCAVACIÓN, RELLENO, COMPACTACIÓN, REUBICACIÓN Y/O CONSTRUCCIÓN DE CAJA DE REGISTRO, Y RECONEXIÓN AL SISTEMA EXISTENTE.</v>
          </cell>
          <cell r="D204" t="str">
            <v>UN</v>
          </cell>
          <cell r="H204">
            <v>6</v>
          </cell>
        </row>
        <row r="206">
          <cell r="H206" t="str">
            <v>RESULTADO
PARCIAL:</v>
          </cell>
          <cell r="I206">
            <v>6</v>
          </cell>
        </row>
        <row r="210">
          <cell r="R210" t="str">
            <v>TOTAL 
ÍTEM:</v>
          </cell>
          <cell r="S210">
            <v>6</v>
          </cell>
        </row>
        <row r="213">
          <cell r="B213" t="str">
            <v>#  CAP</v>
          </cell>
          <cell r="C213" t="str">
            <v>5.5, MANJOLES</v>
          </cell>
        </row>
        <row r="215">
          <cell r="B215" t="str">
            <v># ÍTEM</v>
          </cell>
          <cell r="C215" t="str">
            <v>DESCRIPCIÓN ÍTEM</v>
          </cell>
          <cell r="E215" t="str">
            <v>P.K.</v>
          </cell>
          <cell r="G215" t="str">
            <v>Interseccion 
(UN)</v>
          </cell>
          <cell r="H215" t="str">
            <v># de Manjol 
(UN)</v>
          </cell>
          <cell r="S215" t="str">
            <v>TOTAL 
(LONG/AREA/UN)</v>
          </cell>
          <cell r="T215" t="str">
            <v>OBSERVACION</v>
          </cell>
        </row>
        <row r="216">
          <cell r="B216" t="str">
            <v>5.5.1</v>
          </cell>
          <cell r="C216" t="str">
            <v>AJUSTE Y NIVELACION DE LA LOSA SUPERIOR MANHOLE A RASANTE PAVIMENTO</v>
          </cell>
          <cell r="D216" t="str">
            <v>UN</v>
          </cell>
          <cell r="H216" t="str">
            <v>CARRERA 6 ENTRE CALLE 2B Y CALLE 3</v>
          </cell>
        </row>
        <row r="218">
          <cell r="H218">
            <v>1</v>
          </cell>
        </row>
        <row r="220">
          <cell r="H220" t="str">
            <v>RESULTADO
PARCIAL:</v>
          </cell>
          <cell r="I220">
            <v>1</v>
          </cell>
        </row>
        <row r="224">
          <cell r="R224" t="str">
            <v>TOTAL 
ÍTEM</v>
          </cell>
          <cell r="S224">
            <v>1</v>
          </cell>
        </row>
        <row r="227">
          <cell r="B227" t="str">
            <v>#  CAP</v>
          </cell>
          <cell r="C227" t="str">
            <v>5.6, BASES</v>
          </cell>
        </row>
        <row r="228">
          <cell r="M228" t="str">
            <v>ALTURA SUB BASE=</v>
          </cell>
          <cell r="P228">
            <v>0.2</v>
          </cell>
          <cell r="Q228" t="str">
            <v>M</v>
          </cell>
        </row>
        <row r="229">
          <cell r="B229" t="str">
            <v># ÍTEM</v>
          </cell>
          <cell r="C229" t="str">
            <v>DESCRIPCIÓN ÍTEM</v>
          </cell>
          <cell r="E229" t="str">
            <v>P.K.</v>
          </cell>
          <cell r="J229" t="str">
            <v>Area Seccion
 Transversal
Calzada 
(M2)</v>
          </cell>
          <cell r="K229" t="str">
            <v>Volumen
Sub Base
(M3)</v>
          </cell>
          <cell r="L229" t="str">
            <v>Area de 
Giro Vehicular 
(M2)</v>
          </cell>
          <cell r="M229" t="str">
            <v>Area 
Zonas de Influencia
(M2)</v>
          </cell>
          <cell r="N229" t="str">
            <v>Altura SubBase 
en Area de Giro Vehicular 
y Area Boca Calle 
(M)</v>
          </cell>
          <cell r="O229" t="str">
            <v>Volumen Sub Base 
en Area de Giro Vehicular 
+ Area Boca Calle 
(M3)</v>
          </cell>
          <cell r="P229" t="str">
            <v>Volumen Acumulado
(M3)</v>
          </cell>
          <cell r="S229" t="str">
            <v>TOTAL 
(LONG/AREA/VOL)</v>
          </cell>
          <cell r="T229" t="str">
            <v>OBSERVACION</v>
          </cell>
        </row>
        <row r="230">
          <cell r="B230" t="str">
            <v>5.6.1</v>
          </cell>
          <cell r="C230" t="str">
            <v>SUMINISTRO Y COLOCACIÓN DE SUBBASE GRANULAR, INCLUYE EXTENDIDO, HUMECTACIÓN, CONFORMACIÓN, NIVELACIÓN Y COMPACTACIÓN HASTA ALCANZAR LAS ESPECIFICACIONES TÉCNICAS REQUERIDAS</v>
          </cell>
          <cell r="D230" t="str">
            <v>M3</v>
          </cell>
        </row>
        <row r="231">
          <cell r="H231" t="str">
            <v>CARRERA 6 ENTRE CALLE 2B Y CALLE 3</v>
          </cell>
        </row>
        <row r="232">
          <cell r="E232" t="str">
            <v>0+</v>
          </cell>
          <cell r="F232" t="str">
            <v>0.00</v>
          </cell>
          <cell r="J232">
            <v>1.36</v>
          </cell>
          <cell r="K232">
            <v>0</v>
          </cell>
          <cell r="L232">
            <v>0</v>
          </cell>
          <cell r="M232">
            <v>0</v>
          </cell>
          <cell r="N232">
            <v>0.2</v>
          </cell>
          <cell r="O232">
            <v>0</v>
          </cell>
          <cell r="P232">
            <v>0</v>
          </cell>
        </row>
        <row r="233">
          <cell r="E233" t="str">
            <v>0+</v>
          </cell>
          <cell r="F233" t="str">
            <v>010</v>
          </cell>
          <cell r="J233">
            <v>1.36</v>
          </cell>
          <cell r="K233">
            <v>13.600000000000001</v>
          </cell>
          <cell r="L233">
            <v>0</v>
          </cell>
          <cell r="M233">
            <v>0</v>
          </cell>
          <cell r="N233">
            <v>0.2</v>
          </cell>
          <cell r="O233">
            <v>0</v>
          </cell>
          <cell r="P233">
            <v>13.600000000000001</v>
          </cell>
        </row>
        <row r="234">
          <cell r="E234" t="str">
            <v>0+</v>
          </cell>
          <cell r="F234" t="str">
            <v>020</v>
          </cell>
          <cell r="J234">
            <v>1.36</v>
          </cell>
          <cell r="K234">
            <v>13.600000000000001</v>
          </cell>
          <cell r="L234">
            <v>0</v>
          </cell>
          <cell r="M234">
            <v>0</v>
          </cell>
          <cell r="N234">
            <v>0.2</v>
          </cell>
          <cell r="O234">
            <v>0</v>
          </cell>
          <cell r="P234">
            <v>27.200000000000003</v>
          </cell>
        </row>
        <row r="235">
          <cell r="E235" t="str">
            <v>0+</v>
          </cell>
          <cell r="F235" t="str">
            <v>030</v>
          </cell>
          <cell r="J235">
            <v>1.36</v>
          </cell>
          <cell r="K235">
            <v>13.600000000000001</v>
          </cell>
          <cell r="L235">
            <v>0</v>
          </cell>
          <cell r="M235">
            <v>0</v>
          </cell>
          <cell r="N235">
            <v>0.2</v>
          </cell>
          <cell r="O235">
            <v>0</v>
          </cell>
          <cell r="P235">
            <v>40.800000000000004</v>
          </cell>
        </row>
        <row r="236">
          <cell r="E236" t="str">
            <v>0+</v>
          </cell>
          <cell r="F236" t="str">
            <v>040</v>
          </cell>
          <cell r="J236">
            <v>1.36</v>
          </cell>
          <cell r="K236">
            <v>13.600000000000001</v>
          </cell>
          <cell r="L236">
            <v>0</v>
          </cell>
          <cell r="M236">
            <v>0</v>
          </cell>
          <cell r="N236">
            <v>0.2</v>
          </cell>
          <cell r="O236">
            <v>0</v>
          </cell>
          <cell r="P236">
            <v>54.400000000000006</v>
          </cell>
        </row>
        <row r="237">
          <cell r="E237" t="str">
            <v>0+</v>
          </cell>
          <cell r="F237" t="str">
            <v>050</v>
          </cell>
          <cell r="J237">
            <v>1.36</v>
          </cell>
          <cell r="K237">
            <v>13.600000000000001</v>
          </cell>
          <cell r="L237">
            <v>0</v>
          </cell>
          <cell r="M237">
            <v>0</v>
          </cell>
          <cell r="N237">
            <v>0.2</v>
          </cell>
          <cell r="O237">
            <v>0</v>
          </cell>
          <cell r="P237">
            <v>68</v>
          </cell>
        </row>
        <row r="238">
          <cell r="E238" t="str">
            <v>0+</v>
          </cell>
          <cell r="F238" t="str">
            <v>060</v>
          </cell>
          <cell r="J238">
            <v>1.36</v>
          </cell>
          <cell r="K238">
            <v>13.600000000000001</v>
          </cell>
          <cell r="L238">
            <v>0</v>
          </cell>
          <cell r="M238">
            <v>0</v>
          </cell>
          <cell r="N238">
            <v>0.2</v>
          </cell>
          <cell r="O238">
            <v>0</v>
          </cell>
          <cell r="P238">
            <v>81.599999999999994</v>
          </cell>
        </row>
        <row r="239">
          <cell r="E239" t="str">
            <v>0+</v>
          </cell>
          <cell r="F239" t="str">
            <v>078.5</v>
          </cell>
          <cell r="J239">
            <v>1.36</v>
          </cell>
          <cell r="K239">
            <v>25.16</v>
          </cell>
          <cell r="L239">
            <v>0</v>
          </cell>
          <cell r="M239">
            <v>0</v>
          </cell>
          <cell r="N239">
            <v>0.2</v>
          </cell>
          <cell r="O239">
            <v>0</v>
          </cell>
          <cell r="P239">
            <v>106.75999999999999</v>
          </cell>
        </row>
        <row r="240">
          <cell r="L240">
            <v>14.43</v>
          </cell>
          <cell r="M240">
            <v>0</v>
          </cell>
          <cell r="N240">
            <v>0.2</v>
          </cell>
          <cell r="O240">
            <v>2.8860000000000001</v>
          </cell>
          <cell r="P240">
            <v>109.64599999999999</v>
          </cell>
        </row>
        <row r="241">
          <cell r="L241">
            <v>8.67</v>
          </cell>
          <cell r="M241">
            <v>0</v>
          </cell>
          <cell r="N241">
            <v>0.2</v>
          </cell>
          <cell r="O241">
            <v>1.734</v>
          </cell>
          <cell r="P241">
            <v>111.37999999999998</v>
          </cell>
        </row>
        <row r="242">
          <cell r="L242">
            <v>33.31</v>
          </cell>
          <cell r="M242">
            <v>0</v>
          </cell>
          <cell r="N242">
            <v>0.2</v>
          </cell>
          <cell r="O242">
            <v>6.6620000000000008</v>
          </cell>
          <cell r="P242">
            <v>118.04199999999999</v>
          </cell>
        </row>
        <row r="243">
          <cell r="L243">
            <v>32.799999999999997</v>
          </cell>
          <cell r="M243">
            <v>0</v>
          </cell>
          <cell r="N243">
            <v>0.2</v>
          </cell>
          <cell r="O243">
            <v>6.56</v>
          </cell>
          <cell r="P243">
            <v>124.60199999999999</v>
          </cell>
        </row>
        <row r="244">
          <cell r="O244" t="str">
            <v>PARCIAL
ACUMULADO</v>
          </cell>
          <cell r="P244">
            <v>124.60199999999999</v>
          </cell>
        </row>
        <row r="249">
          <cell r="R249" t="str">
            <v>TOTAL 
ÍTEM</v>
          </cell>
          <cell r="S249">
            <v>124.60199999999999</v>
          </cell>
        </row>
        <row r="252">
          <cell r="B252" t="str">
            <v>#  CAP</v>
          </cell>
          <cell r="C252" t="str">
            <v>5.7, PAVIMENTO</v>
          </cell>
        </row>
        <row r="254">
          <cell r="B254" t="str">
            <v># ÍTEM</v>
          </cell>
          <cell r="C254" t="str">
            <v>DESCRIPCIÓN ÍTEM</v>
          </cell>
          <cell r="T254" t="str">
            <v>OBSERVACION</v>
          </cell>
        </row>
        <row r="255">
          <cell r="B255" t="str">
            <v>5.7.1</v>
          </cell>
          <cell r="C255" t="str">
            <v>CONSTRUCCIÓN DE LOSA DE CALZADA EN CONCRETO PREMEZCLADO e=17CM. INCLUYE SUMINISTRO, TRANSPORTE, COLOCACIÓN Y ACABADO DEL CONCRETO; INSTALACIÓN DE PASADORES EN ACERO LISO Ø 3/4" CADA 30CM Y BARRAS DE UNIÓN CORRUGADAS Ø 1/2" CADA 1.20M (LONG. 0.85M); VIBRADO, NIVELACIÓN Y CURADO.</v>
          </cell>
          <cell r="D255" t="str">
            <v>M2</v>
          </cell>
        </row>
        <row r="256">
          <cell r="H256" t="str">
            <v>CARRERA 6 ENTRE CALLE 2B Y CALLE 3</v>
          </cell>
        </row>
        <row r="257">
          <cell r="E257" t="str">
            <v>P.K.</v>
          </cell>
          <cell r="G257" t="str">
            <v>Ancho 
Calzada 
(M)</v>
          </cell>
          <cell r="H257" t="str">
            <v>Area
Calzada 
(M2)</v>
          </cell>
          <cell r="I257" t="str">
            <v>Area de 
Giro Vehicular 
(M2)</v>
          </cell>
          <cell r="J257" t="str">
            <v>Area 
Zonas de Influencia
(M2)</v>
          </cell>
          <cell r="K257" t="str">
            <v>Acumulado 
Suma de Areas 
(M2)</v>
          </cell>
          <cell r="S257" t="str">
            <v>TOTAL 
(LONG/AREA/VOL)</v>
          </cell>
        </row>
        <row r="258">
          <cell r="E258" t="str">
            <v>0+</v>
          </cell>
          <cell r="F258" t="str">
            <v>0.00</v>
          </cell>
          <cell r="G258">
            <v>6.3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</row>
        <row r="259">
          <cell r="E259" t="str">
            <v>0+</v>
          </cell>
          <cell r="F259" t="str">
            <v>010</v>
          </cell>
          <cell r="G259">
            <v>6.3</v>
          </cell>
          <cell r="H259">
            <v>63</v>
          </cell>
          <cell r="I259">
            <v>0</v>
          </cell>
          <cell r="J259">
            <v>0</v>
          </cell>
          <cell r="K259">
            <v>63</v>
          </cell>
        </row>
        <row r="260">
          <cell r="E260" t="str">
            <v>0+</v>
          </cell>
          <cell r="F260" t="str">
            <v>020</v>
          </cell>
          <cell r="G260">
            <v>6.3</v>
          </cell>
          <cell r="H260">
            <v>63</v>
          </cell>
          <cell r="I260">
            <v>0</v>
          </cell>
          <cell r="J260">
            <v>0</v>
          </cell>
          <cell r="K260">
            <v>126</v>
          </cell>
        </row>
        <row r="261">
          <cell r="E261" t="str">
            <v>0+</v>
          </cell>
          <cell r="F261" t="str">
            <v>030</v>
          </cell>
          <cell r="G261">
            <v>6.3</v>
          </cell>
          <cell r="H261">
            <v>63</v>
          </cell>
          <cell r="I261">
            <v>0</v>
          </cell>
          <cell r="J261">
            <v>0</v>
          </cell>
          <cell r="K261">
            <v>189</v>
          </cell>
        </row>
        <row r="262">
          <cell r="E262" t="str">
            <v>0+</v>
          </cell>
          <cell r="F262" t="str">
            <v>040</v>
          </cell>
          <cell r="G262">
            <v>6.3</v>
          </cell>
          <cell r="H262">
            <v>63</v>
          </cell>
          <cell r="I262">
            <v>0</v>
          </cell>
          <cell r="J262">
            <v>0</v>
          </cell>
          <cell r="K262">
            <v>252</v>
          </cell>
        </row>
        <row r="263">
          <cell r="E263" t="str">
            <v>0+</v>
          </cell>
          <cell r="F263" t="str">
            <v>050</v>
          </cell>
          <cell r="G263">
            <v>6.3</v>
          </cell>
          <cell r="H263">
            <v>63</v>
          </cell>
          <cell r="I263">
            <v>0</v>
          </cell>
          <cell r="J263">
            <v>0</v>
          </cell>
          <cell r="K263">
            <v>315</v>
          </cell>
        </row>
        <row r="264">
          <cell r="E264" t="str">
            <v>0+</v>
          </cell>
          <cell r="F264" t="str">
            <v>060</v>
          </cell>
          <cell r="G264">
            <v>6.3</v>
          </cell>
          <cell r="H264">
            <v>63</v>
          </cell>
          <cell r="I264">
            <v>0</v>
          </cell>
          <cell r="J264">
            <v>0</v>
          </cell>
          <cell r="K264">
            <v>378</v>
          </cell>
        </row>
        <row r="265">
          <cell r="E265" t="str">
            <v>0+</v>
          </cell>
          <cell r="F265" t="str">
            <v>078.5</v>
          </cell>
          <cell r="G265">
            <v>6.3</v>
          </cell>
          <cell r="H265">
            <v>116.55</v>
          </cell>
          <cell r="I265">
            <v>0</v>
          </cell>
          <cell r="J265">
            <v>0</v>
          </cell>
          <cell r="K265">
            <v>494.55</v>
          </cell>
        </row>
        <row r="266">
          <cell r="I266">
            <v>14.43</v>
          </cell>
          <cell r="J266">
            <v>0</v>
          </cell>
          <cell r="K266">
            <v>508.98</v>
          </cell>
        </row>
        <row r="267">
          <cell r="I267">
            <v>8.67</v>
          </cell>
          <cell r="J267">
            <v>0</v>
          </cell>
          <cell r="K267">
            <v>517.65</v>
          </cell>
        </row>
        <row r="268">
          <cell r="I268">
            <v>33.31</v>
          </cell>
          <cell r="J268">
            <v>0</v>
          </cell>
          <cell r="K268">
            <v>550.96</v>
          </cell>
        </row>
        <row r="269">
          <cell r="I269">
            <v>32.799999999999997</v>
          </cell>
          <cell r="J269">
            <v>0</v>
          </cell>
          <cell r="K269">
            <v>583.76</v>
          </cell>
        </row>
        <row r="270">
          <cell r="J270" t="str">
            <v>PARCIAL
ACUMULADO</v>
          </cell>
          <cell r="K270">
            <v>583.76</v>
          </cell>
        </row>
        <row r="274">
          <cell r="R274" t="str">
            <v>TOTAL 
ÍTEM</v>
          </cell>
          <cell r="S274">
            <v>583.76</v>
          </cell>
        </row>
        <row r="278">
          <cell r="B278" t="str">
            <v># ÍTEM</v>
          </cell>
          <cell r="C278" t="str">
            <v>DESCRIPCIÓN ÍTEM</v>
          </cell>
          <cell r="T278" t="str">
            <v>OBSERVACION</v>
          </cell>
        </row>
        <row r="279">
          <cell r="B279" t="str">
            <v>5.7.2</v>
          </cell>
          <cell r="C279" t="str">
            <v>EJECUCIÓN DE JUNTA DE CONTRACCIÓN CON SELLO ELASTOMÉRICO DE POLIURETANO DE ALTO DESEMPEÑO. INCLUYE SUMINISTRO E INSTALACIÓN DE CORDON DE RESPALDO (FONDO DE JUNTA), PREPARACIÓN DE SUPERFICIE Y APLICACIÓN DE SELLO.</v>
          </cell>
          <cell r="D279" t="str">
            <v>M</v>
          </cell>
        </row>
        <row r="280">
          <cell r="H280" t="str">
            <v>CARRERA 6 ENTRE CALLE 2B Y CALLE 3</v>
          </cell>
        </row>
        <row r="281">
          <cell r="E281" t="str">
            <v xml:space="preserve">ESPACIAMIENTO JUNTAS 
TRANSVERSALES= </v>
          </cell>
          <cell r="H281">
            <v>3.5</v>
          </cell>
          <cell r="I281" t="str">
            <v>M</v>
          </cell>
        </row>
        <row r="282">
          <cell r="E282" t="str">
            <v>LONGITUD JUNTA TRANSVERSAL=</v>
          </cell>
          <cell r="H282">
            <v>6.3</v>
          </cell>
          <cell r="I282" t="str">
            <v>M</v>
          </cell>
        </row>
        <row r="283">
          <cell r="E283" t="str">
            <v>P.K.</v>
          </cell>
          <cell r="G283" t="str">
            <v>Junta de Contracción 
Longitudinal 
(M)</v>
          </cell>
          <cell r="H283" t="str">
            <v>Número de 
Juntas de Contracción
Transvarsal 
(UN)</v>
          </cell>
          <cell r="I283" t="str">
            <v>Junta de Contracción
Transversal 
(M)</v>
          </cell>
          <cell r="J283" t="str">
            <v>Junta de Construcción
Losa Calzada
y
Area Radio de Giro
(M)</v>
          </cell>
          <cell r="S283" t="str">
            <v>TOTAL 
(LONG/AREA/VOL)</v>
          </cell>
        </row>
        <row r="284">
          <cell r="E284" t="str">
            <v>0+</v>
          </cell>
          <cell r="F284" t="str">
            <v>0.00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</row>
        <row r="285">
          <cell r="E285" t="str">
            <v>0+</v>
          </cell>
          <cell r="F285" t="str">
            <v>078.5</v>
          </cell>
          <cell r="G285">
            <v>78.5</v>
          </cell>
          <cell r="H285">
            <v>23</v>
          </cell>
          <cell r="I285">
            <v>223.4</v>
          </cell>
          <cell r="J285">
            <v>36.739999999999995</v>
          </cell>
        </row>
        <row r="286">
          <cell r="J286" t="str">
            <v>RESULTADO
PARCIAL</v>
          </cell>
          <cell r="K286">
            <v>338.64</v>
          </cell>
        </row>
        <row r="292">
          <cell r="R292" t="str">
            <v>TOTAL 
ÍTEM</v>
          </cell>
          <cell r="S292">
            <v>338.64</v>
          </cell>
        </row>
        <row r="295">
          <cell r="B295" t="str">
            <v># ÍTEM</v>
          </cell>
          <cell r="C295" t="str">
            <v>DESCRIPCIÓN ÍTEM</v>
          </cell>
          <cell r="S295" t="str">
            <v>TOTAL 
(LONG/AREA/VOL)</v>
          </cell>
          <cell r="T295" t="str">
            <v>OBSERVACION</v>
          </cell>
        </row>
        <row r="296">
          <cell r="B296" t="str">
            <v>5.7.3</v>
          </cell>
          <cell r="C296" t="str">
            <v>FABRICACIÓN, SUMINISTRO E INSTALACIÓN DE CANASTILLA PASAJUNTA PARA LOSAS DE CONCRETO. INCLUYE POSICIONAMIENTO, ALINEACIÓN Y FIJACIÓN DE PASADORES CONFORME A PLANOS DE DISEÑO.</v>
          </cell>
          <cell r="D296" t="str">
            <v>M</v>
          </cell>
        </row>
        <row r="297">
          <cell r="H297" t="str">
            <v>CARRERA 6 ENTRE CALLE 2B Y CALLE 3</v>
          </cell>
        </row>
        <row r="298">
          <cell r="E298" t="str">
            <v xml:space="preserve">ESPACIAMIENTO JUNTAS TRANSVERSALES= </v>
          </cell>
          <cell r="H298">
            <v>3.5</v>
          </cell>
          <cell r="I298" t="str">
            <v>M</v>
          </cell>
        </row>
        <row r="299">
          <cell r="E299" t="str">
            <v>LONGITUD JUNTA TRANSVERSAL=</v>
          </cell>
          <cell r="H299">
            <v>6.3</v>
          </cell>
          <cell r="I299" t="str">
            <v>M</v>
          </cell>
        </row>
        <row r="300">
          <cell r="E300" t="str">
            <v>P.K.</v>
          </cell>
          <cell r="G300" t="str">
            <v>Junta de Contracción 
Longitudinal 
(M)</v>
          </cell>
          <cell r="H300" t="str">
            <v>Número de 
Juntas de Contracción
Transvarsal 
(UN)</v>
          </cell>
          <cell r="I300" t="str">
            <v>Junta de Contracción
Transversal 
(M)</v>
          </cell>
          <cell r="S300" t="str">
            <v>TOTAL 
(LONG/AREA/VOL)</v>
          </cell>
        </row>
        <row r="301">
          <cell r="E301" t="str">
            <v>0+</v>
          </cell>
          <cell r="F301" t="str">
            <v>0.00</v>
          </cell>
          <cell r="G301">
            <v>0</v>
          </cell>
          <cell r="H301">
            <v>0</v>
          </cell>
          <cell r="I301">
            <v>0</v>
          </cell>
        </row>
        <row r="302">
          <cell r="E302" t="str">
            <v>0+</v>
          </cell>
          <cell r="F302" t="str">
            <v>078.5</v>
          </cell>
          <cell r="G302">
            <v>78.5</v>
          </cell>
          <cell r="H302">
            <v>23</v>
          </cell>
          <cell r="I302">
            <v>144.9</v>
          </cell>
        </row>
        <row r="303">
          <cell r="H303" t="str">
            <v>RESULTADO
PARCIAL</v>
          </cell>
          <cell r="I303">
            <v>144.9</v>
          </cell>
        </row>
        <row r="309">
          <cell r="R309" t="str">
            <v>TOTAL 
ÍTEM</v>
          </cell>
          <cell r="S309">
            <v>144.9</v>
          </cell>
        </row>
        <row r="311">
          <cell r="B311" t="str">
            <v>#  CAP</v>
          </cell>
          <cell r="C311" t="str">
            <v>5.8, BORDILLOS Y ANDENES</v>
          </cell>
        </row>
        <row r="313">
          <cell r="B313" t="str">
            <v># ÍTEM</v>
          </cell>
          <cell r="C313" t="str">
            <v>DESCRIPCIÓN ÍTEM</v>
          </cell>
          <cell r="E313" t="str">
            <v>P.K.</v>
          </cell>
          <cell r="G313" t="str">
            <v>Longitud Bordillo 
Izq. NS 
(M)</v>
          </cell>
          <cell r="H313" t="str">
            <v>Longitud Bordillo 
Der. NS 
(M)</v>
          </cell>
          <cell r="S313" t="str">
            <v>TOTAL 
(LONG/AREA/VOL/KG)</v>
          </cell>
          <cell r="T313" t="str">
            <v>OBSERVACION</v>
          </cell>
        </row>
        <row r="314">
          <cell r="B314" t="str">
            <v>5.8.1</v>
          </cell>
          <cell r="C314" t="str">
            <v>CONSTRUCCIÓN DE BORDILLO EN CONCRETO DE 3.000PSI, SECCIÓN  0.15M X 0.20M. INCLUYE SUMINISTRO, FORMALETA, VACIADO, CONFORMACIÓN, ACABADO, DESENCOFRADO Y CURADO.</v>
          </cell>
          <cell r="D314" t="str">
            <v>M</v>
          </cell>
        </row>
        <row r="315">
          <cell r="H315" t="str">
            <v>CARRERA 6 ENTRE CALLE 2B Y CALLE 3</v>
          </cell>
        </row>
        <row r="316">
          <cell r="E316" t="str">
            <v>0+</v>
          </cell>
          <cell r="F316" t="str">
            <v>0.00</v>
          </cell>
          <cell r="G316">
            <v>0</v>
          </cell>
          <cell r="H316" t="str">
            <v>0.00</v>
          </cell>
        </row>
        <row r="317">
          <cell r="E317" t="str">
            <v>0+</v>
          </cell>
          <cell r="F317" t="str">
            <v>078.5</v>
          </cell>
          <cell r="G317">
            <v>84.82</v>
          </cell>
          <cell r="H317">
            <v>89.82</v>
          </cell>
        </row>
        <row r="319">
          <cell r="H319" t="str">
            <v>RESULTADO
PARCIAL</v>
          </cell>
          <cell r="I319">
            <v>174.64</v>
          </cell>
        </row>
        <row r="324">
          <cell r="R324" t="str">
            <v>TOTAL 
ÍTEM</v>
          </cell>
          <cell r="S324">
            <v>174.64</v>
          </cell>
        </row>
        <row r="327">
          <cell r="B327" t="str">
            <v># ÍTEM</v>
          </cell>
          <cell r="C327" t="str">
            <v>DESCRIPCIÓN ÍTEM</v>
          </cell>
          <cell r="E327" t="str">
            <v>P.K.</v>
          </cell>
          <cell r="G327" t="str">
            <v>Longitud Anden 
Margen Izq. 
(M)</v>
          </cell>
          <cell r="H327" t="str">
            <v>Longitud Anden 
Margen Der. 
(M)</v>
          </cell>
          <cell r="S327" t="str">
            <v>TOTAL 
(LONG/AREA/VOL/KG)</v>
          </cell>
          <cell r="T327" t="str">
            <v>OBSERVACION</v>
          </cell>
        </row>
        <row r="328">
          <cell r="B328" t="str">
            <v>5.8.2</v>
          </cell>
          <cell r="C328" t="str">
            <v>CONSTRUCCIÓN DE ANDEN. INCLUYE, SUMINISTRO Y COLOCACIÓN DE MATERIALES, CONFORMACIÓN, NIVELACIÓN Y ACABADO.</v>
          </cell>
          <cell r="D328" t="str">
            <v>M2</v>
          </cell>
        </row>
        <row r="329">
          <cell r="H329" t="str">
            <v>CARRERA 6 ENTRE CALLE 2B Y CALLE 3</v>
          </cell>
        </row>
        <row r="330">
          <cell r="E330" t="str">
            <v>0+</v>
          </cell>
          <cell r="F330" t="str">
            <v>0.00</v>
          </cell>
          <cell r="G330">
            <v>0</v>
          </cell>
          <cell r="H330" t="str">
            <v>0.00</v>
          </cell>
        </row>
        <row r="331">
          <cell r="E331" t="str">
            <v>0+</v>
          </cell>
          <cell r="F331" t="str">
            <v>078.5</v>
          </cell>
          <cell r="G331">
            <v>84.82</v>
          </cell>
          <cell r="H331">
            <v>89.82</v>
          </cell>
        </row>
        <row r="333">
          <cell r="H333" t="str">
            <v>RESULTADO
PARCIAL</v>
          </cell>
          <cell r="I333">
            <v>174.64</v>
          </cell>
        </row>
        <row r="337">
          <cell r="R337" t="str">
            <v>TOTAL 
ÍTEM</v>
          </cell>
          <cell r="S337">
            <v>174.64</v>
          </cell>
        </row>
        <row r="340">
          <cell r="B340" t="str">
            <v># ÍTEM</v>
          </cell>
          <cell r="C340" t="str">
            <v>DESCRIPCIÓN ÍTEM</v>
          </cell>
          <cell r="E340" t="str">
            <v>P.K.</v>
          </cell>
          <cell r="G340" t="str">
            <v>Longitud Anden 
Margen Izq. 
(M)</v>
          </cell>
          <cell r="H340" t="str">
            <v>Longitud Anden 
Margen Der. 
(M)</v>
          </cell>
          <cell r="S340" t="str">
            <v>TOTAL 
(LONG/AREA/VOL/KG)</v>
          </cell>
          <cell r="T340" t="str">
            <v>OBSERVACION</v>
          </cell>
        </row>
        <row r="341">
          <cell r="B341" t="str">
            <v>5.8.3</v>
          </cell>
          <cell r="C341" t="str">
            <v xml:space="preserve">SUMINISTRO E INSTALACIÓN DE LOSETA PEATONAL TACTIL GUIA COLOR AMARILLO EN FORMATO 20CM X 20CM X 6CM </v>
          </cell>
          <cell r="D341" t="str">
            <v>M</v>
          </cell>
        </row>
        <row r="342">
          <cell r="H342" t="str">
            <v>CARRERA 6 ENTRE CALLE 2B Y CALLE 3</v>
          </cell>
        </row>
        <row r="343">
          <cell r="E343" t="str">
            <v>0+</v>
          </cell>
          <cell r="F343">
            <v>0</v>
          </cell>
          <cell r="G343">
            <v>0</v>
          </cell>
          <cell r="H343">
            <v>0</v>
          </cell>
        </row>
        <row r="344">
          <cell r="E344" t="str">
            <v>0+</v>
          </cell>
          <cell r="F344" t="str">
            <v>0.00</v>
          </cell>
          <cell r="G344">
            <v>77</v>
          </cell>
          <cell r="H344">
            <v>85</v>
          </cell>
        </row>
        <row r="346">
          <cell r="H346" t="str">
            <v>RESULTADO
PARCIAL</v>
          </cell>
          <cell r="I346">
            <v>162</v>
          </cell>
        </row>
        <row r="350">
          <cell r="R350" t="str">
            <v>TOTAL 
ÍTEM</v>
          </cell>
          <cell r="S350">
            <v>162</v>
          </cell>
        </row>
        <row r="353">
          <cell r="B353" t="str">
            <v># ÍTEM</v>
          </cell>
          <cell r="C353" t="str">
            <v>DESCRIPCIÓN ÍTEM</v>
          </cell>
          <cell r="E353" t="str">
            <v>P.K.</v>
          </cell>
          <cell r="G353" t="str">
            <v>Longitud Anden 
Margen Izq. 
(M)</v>
          </cell>
          <cell r="H353" t="str">
            <v>Longitud Anden 
Margen Der. 
(M)</v>
          </cell>
          <cell r="S353" t="str">
            <v>TOTAL 
(LONG/AREA/VOL/KG)</v>
          </cell>
          <cell r="T353" t="str">
            <v>OBSERVACION</v>
          </cell>
        </row>
        <row r="354">
          <cell r="B354" t="str">
            <v>5.8.4</v>
          </cell>
          <cell r="C354" t="str">
            <v xml:space="preserve">SUMINISTRO E INSTALACIÓN DE LOSETA PEATONAL TACTIL ALERTA COLOR AMARILLO EN FORMATO 20CM X 20CM X 6CM </v>
          </cell>
          <cell r="D354" t="str">
            <v>M</v>
          </cell>
        </row>
        <row r="355">
          <cell r="H355" t="str">
            <v>CARRERA 6 ENTRE CALLE 2B Y CALLE 3</v>
          </cell>
        </row>
        <row r="356">
          <cell r="E356" t="str">
            <v>0+</v>
          </cell>
          <cell r="F356">
            <v>0</v>
          </cell>
          <cell r="G356">
            <v>0</v>
          </cell>
          <cell r="H356">
            <v>0</v>
          </cell>
        </row>
        <row r="357">
          <cell r="E357" t="str">
            <v>0+</v>
          </cell>
          <cell r="F357">
            <v>0</v>
          </cell>
          <cell r="G357">
            <v>7</v>
          </cell>
          <cell r="H357">
            <v>5.8000000000000007</v>
          </cell>
        </row>
        <row r="359">
          <cell r="H359" t="str">
            <v>RESULTADO
PARCIAL</v>
          </cell>
          <cell r="I359">
            <v>12.8</v>
          </cell>
        </row>
        <row r="363">
          <cell r="R363" t="str">
            <v>TOTAL 
ÍTEM</v>
          </cell>
          <cell r="S363">
            <v>12.8</v>
          </cell>
        </row>
        <row r="366">
          <cell r="B366" t="str">
            <v>#  CAP</v>
          </cell>
          <cell r="C366" t="str">
            <v>5.9, ACERO DE REFUERZO</v>
          </cell>
        </row>
        <row r="367">
          <cell r="G367" t="str">
            <v>REFUERZO TRANSVERSAL BORDILLO FIGURAS EN U</v>
          </cell>
        </row>
        <row r="368">
          <cell r="H368" t="str">
            <v>Espaciamiento entre Figuas U=</v>
          </cell>
          <cell r="M368">
            <v>0.2</v>
          </cell>
          <cell r="N368" t="str">
            <v>M (datos tomados en los planos "DETALLES VIAS")</v>
          </cell>
        </row>
        <row r="369">
          <cell r="H369" t="str">
            <v>Longitud Figura U=</v>
          </cell>
          <cell r="M369">
            <v>0.6</v>
          </cell>
          <cell r="N369" t="str">
            <v>M (datos tomados en los planos "DETALLES VIAS")</v>
          </cell>
        </row>
        <row r="370">
          <cell r="H370" t="str">
            <v>Peso Varilla Corrugada Ø 3/8Pulg=</v>
          </cell>
          <cell r="M370">
            <v>0.56000000000000005</v>
          </cell>
          <cell r="N370" t="str">
            <v>Kg/m</v>
          </cell>
        </row>
        <row r="371">
          <cell r="B371" t="str">
            <v># ÍTEM</v>
          </cell>
          <cell r="C371" t="str">
            <v>DESCRIPCIÓN ÍTEM</v>
          </cell>
          <cell r="E371" t="str">
            <v>P.K.</v>
          </cell>
          <cell r="G371" t="str">
            <v>Longitud Bordillo Izq. 
(M)</v>
          </cell>
          <cell r="H371" t="str">
            <v>Longitud Bordillo Der. 
(M)</v>
          </cell>
          <cell r="I371" t="str">
            <v>Longitud Total Bordillo 
(M)</v>
          </cell>
          <cell r="J371" t="str">
            <v># de Figuras en U a Instalar Transversal en el Bordillo 
(UN)</v>
          </cell>
          <cell r="K371" t="str">
            <v>Metros en Barra de Acero de Ø 3/8" para Elaborar las Figuras en U 
(M)</v>
          </cell>
          <cell r="L371" t="str">
            <v>Peso Total Refuerzo Transversal 
(KG)</v>
          </cell>
          <cell r="S371" t="str">
            <v>TOTAL 
(LONG/AREA/VOL/KG)</v>
          </cell>
          <cell r="T371" t="str">
            <v>OBSERVACION</v>
          </cell>
        </row>
        <row r="372">
          <cell r="H372">
            <v>0</v>
          </cell>
        </row>
        <row r="373">
          <cell r="B373" t="str">
            <v>5.9.1</v>
          </cell>
          <cell r="C373" t="str">
            <v>ACERO DE REFUERZO BORDILLO</v>
          </cell>
          <cell r="D373" t="str">
            <v>KG</v>
          </cell>
          <cell r="E373" t="str">
            <v>0+</v>
          </cell>
          <cell r="F373" t="str">
            <v>0.00</v>
          </cell>
        </row>
        <row r="374">
          <cell r="E374" t="str">
            <v>0+</v>
          </cell>
          <cell r="F374" t="str">
            <v>078.5</v>
          </cell>
          <cell r="G374">
            <v>84.82</v>
          </cell>
          <cell r="H374">
            <v>89.82</v>
          </cell>
          <cell r="I374">
            <v>174.64</v>
          </cell>
          <cell r="J374">
            <v>873.19999999999993</v>
          </cell>
          <cell r="K374">
            <v>523.91999999999996</v>
          </cell>
          <cell r="L374">
            <v>293.39519999999999</v>
          </cell>
        </row>
        <row r="376">
          <cell r="K376" t="str">
            <v>RESULTADO
PARCIAL</v>
          </cell>
          <cell r="L376">
            <v>293.39519999999999</v>
          </cell>
        </row>
        <row r="381">
          <cell r="H381" t="str">
            <v>REFUERZO LONGITUDINAL</v>
          </cell>
        </row>
        <row r="382">
          <cell r="H382" t="str">
            <v>Longitud de Traslapo para Varilla Corrugada de Ø 1/2Pulg=</v>
          </cell>
          <cell r="M382">
            <v>0.5</v>
          </cell>
          <cell r="N382" t="str">
            <v>M</v>
          </cell>
        </row>
        <row r="383">
          <cell r="H383" t="str">
            <v>Longitud Barra Corrugada Ø 1/2Pulg</v>
          </cell>
          <cell r="M383">
            <v>6</v>
          </cell>
          <cell r="N383" t="str">
            <v>M</v>
          </cell>
        </row>
        <row r="384">
          <cell r="H384" t="str">
            <v>Peso Varilla Corrugada Ø 1/2Pulg=</v>
          </cell>
          <cell r="M384">
            <v>1</v>
          </cell>
          <cell r="N384" t="str">
            <v>Kg/m</v>
          </cell>
        </row>
        <row r="385">
          <cell r="E385" t="str">
            <v>P.K.</v>
          </cell>
          <cell r="G385" t="str">
            <v>Longitud Bordillo Izq. 
(M)</v>
          </cell>
          <cell r="H385" t="str">
            <v>Longitud Bordillo Der. 
(M)</v>
          </cell>
          <cell r="I385" t="str">
            <v>Longitud Total Bordillo 
(M)</v>
          </cell>
          <cell r="J385" t="str">
            <v># de Barras en Varilla Ø 1/2" para Refuerzo Longitudinal en Bordillos 
(UN)</v>
          </cell>
          <cell r="K385" t="str">
            <v>Total en Refuerzo LONGITUDINAL 
(M)</v>
          </cell>
          <cell r="L385" t="str">
            <v># de Traslapos en Bordillo 
(UN)</v>
          </cell>
          <cell r="M385" t="str">
            <v>Longitud TRASLAPOS 
(M)</v>
          </cell>
          <cell r="N385" t="str">
            <v>Total en refuerzo longitudinal + Traslapos 
(M)</v>
          </cell>
          <cell r="O385" t="str">
            <v>Peso Total Refuerzo Longitudinal en Bordillo 
(KG)</v>
          </cell>
          <cell r="S385" t="str">
            <v>TOTAL 
(LONG/AREA/VOL/KG)</v>
          </cell>
          <cell r="T385" t="str">
            <v>OBSERVACION</v>
          </cell>
        </row>
        <row r="386">
          <cell r="H386">
            <v>0</v>
          </cell>
        </row>
        <row r="387">
          <cell r="E387" t="str">
            <v>0+</v>
          </cell>
          <cell r="F387" t="str">
            <v>0.00</v>
          </cell>
        </row>
        <row r="388">
          <cell r="E388" t="str">
            <v>0+</v>
          </cell>
          <cell r="F388" t="str">
            <v>078.5</v>
          </cell>
          <cell r="G388">
            <v>84.82</v>
          </cell>
          <cell r="H388">
            <v>89.82</v>
          </cell>
          <cell r="I388">
            <v>174.64</v>
          </cell>
          <cell r="J388">
            <v>2</v>
          </cell>
          <cell r="K388">
            <v>349.28</v>
          </cell>
          <cell r="L388">
            <v>59.213333333333331</v>
          </cell>
          <cell r="M388">
            <v>30</v>
          </cell>
          <cell r="N388">
            <v>379.28</v>
          </cell>
          <cell r="O388">
            <v>379.28</v>
          </cell>
        </row>
        <row r="390">
          <cell r="N390" t="str">
            <v>RESULTADO
PARCIAL</v>
          </cell>
          <cell r="O390">
            <v>379.28</v>
          </cell>
        </row>
        <row r="394">
          <cell r="R394" t="str">
            <v>TOTAL 
ÍTEM</v>
          </cell>
          <cell r="S394">
            <v>672.6751999999999</v>
          </cell>
        </row>
        <row r="397">
          <cell r="O397" t="str">
            <v>AREA LOSA TIPO:</v>
          </cell>
          <cell r="Q397">
            <v>12.25</v>
          </cell>
          <cell r="R397" t="str">
            <v>M2 (datos tomados en los planos "DETALLES VIAS")</v>
          </cell>
        </row>
        <row r="398">
          <cell r="L398" t="str">
            <v>CANTIDAD DE VARILLAS DE LONG. 3,3M EN LOSA TIPO:</v>
          </cell>
          <cell r="Q398">
            <v>20</v>
          </cell>
          <cell r="R398" t="str">
            <v>Ø (datos tomados en los planos "DETALLES VIAS")</v>
          </cell>
        </row>
        <row r="399">
          <cell r="L399" t="str">
            <v>LONGITUD TOTAL VARILLAS EN LOSA TIPO:</v>
          </cell>
          <cell r="Q399">
            <v>68</v>
          </cell>
          <cell r="R399" t="str">
            <v>ML</v>
          </cell>
        </row>
        <row r="400">
          <cell r="O400" t="str">
            <v>PESO VARILLA Ø1/2" POR ML:</v>
          </cell>
          <cell r="Q400">
            <v>1</v>
          </cell>
          <cell r="R400" t="str">
            <v>KG/ML</v>
          </cell>
        </row>
        <row r="401">
          <cell r="N401" t="str">
            <v>PESO TOTAL REFUERZO EN LOSA TIPO:</v>
          </cell>
          <cell r="Q401">
            <v>68</v>
          </cell>
          <cell r="R401" t="str">
            <v>KG</v>
          </cell>
        </row>
        <row r="402">
          <cell r="B402" t="str">
            <v># ÍTEM</v>
          </cell>
          <cell r="C402" t="str">
            <v>DESCRIPCIÓN ÍTEM</v>
          </cell>
          <cell r="E402" t="str">
            <v>P.K.</v>
          </cell>
          <cell r="G402" t="str">
            <v>Ubicación</v>
          </cell>
          <cell r="H402" t="str">
            <v>Area Losa 
(M2)</v>
          </cell>
          <cell r="I402" t="str">
            <v>Refuerzo Losa (Kg)</v>
          </cell>
          <cell r="R402" t="str">
            <v>FRECUENCIA</v>
          </cell>
          <cell r="S402" t="str">
            <v>TOTAL (LONG/AREA/VOL/KG)</v>
          </cell>
          <cell r="T402" t="str">
            <v>OBSERVACION</v>
          </cell>
        </row>
        <row r="403">
          <cell r="B403" t="str">
            <v>5.9.2</v>
          </cell>
          <cell r="C403" t="str">
            <v>ACERO DE REFUERZO LOSAS IRREGULARES</v>
          </cell>
          <cell r="D403" t="str">
            <v>KG</v>
          </cell>
          <cell r="H403">
            <v>0</v>
          </cell>
        </row>
        <row r="404">
          <cell r="E404" t="str">
            <v>0+</v>
          </cell>
          <cell r="F404" t="str">
            <v>0.00</v>
          </cell>
          <cell r="H404">
            <v>213.23999999999998</v>
          </cell>
          <cell r="I404">
            <v>1183.6995918367345</v>
          </cell>
        </row>
        <row r="405">
          <cell r="E405" t="str">
            <v>0+</v>
          </cell>
          <cell r="F405" t="str">
            <v>078.5</v>
          </cell>
        </row>
        <row r="407">
          <cell r="I407" t="str">
            <v>RESULTADO
PARCIAL</v>
          </cell>
          <cell r="J407">
            <v>1183.6995918367345</v>
          </cell>
          <cell r="T407" t="str">
            <v>Las areas de las losas a reforzar, se determinaron con el comando area del programa AutoCad Civil 3D</v>
          </cell>
        </row>
        <row r="411">
          <cell r="R411" t="str">
            <v>TOTAL 
ÍTEM</v>
          </cell>
          <cell r="S411">
            <v>1183.6995918367345</v>
          </cell>
        </row>
        <row r="414">
          <cell r="B414" t="str">
            <v>#  CAP</v>
          </cell>
          <cell r="C414" t="str">
            <v>5.10, ASEO</v>
          </cell>
        </row>
        <row r="416">
          <cell r="B416" t="str">
            <v># ÍTEM</v>
          </cell>
          <cell r="C416" t="str">
            <v>DESCRIPCIÓN ÍTEM</v>
          </cell>
          <cell r="E416" t="str">
            <v>LOCALIZACIÓN</v>
          </cell>
          <cell r="O416" t="str">
            <v>DIMENSIÓN</v>
          </cell>
          <cell r="S416" t="str">
            <v>TOTAL (LONG/AREA/VOL)</v>
          </cell>
        </row>
        <row r="417">
          <cell r="G417" t="str">
            <v>UBICACIÓN</v>
          </cell>
          <cell r="H417" t="str">
            <v>P.K</v>
          </cell>
          <cell r="O417" t="str">
            <v>AREA LOSA IRREGULAR (M2)</v>
          </cell>
          <cell r="P417" t="str">
            <v>REFUERZO LOSA IRREGULAR(M)</v>
          </cell>
          <cell r="Q417" t="str">
            <v>ESPESOR (M)</v>
          </cell>
          <cell r="R417" t="str">
            <v>CANTIDAD</v>
          </cell>
        </row>
        <row r="418">
          <cell r="B418" t="str">
            <v>5.10.1</v>
          </cell>
          <cell r="C418" t="str">
            <v>LIMPIEZA GENERAL DE LA OBRA</v>
          </cell>
          <cell r="D418" t="str">
            <v>UN</v>
          </cell>
          <cell r="R418">
            <v>1</v>
          </cell>
          <cell r="S418">
            <v>1</v>
          </cell>
        </row>
        <row r="422">
          <cell r="R422" t="str">
            <v>TOTAL 
ÍTEM</v>
          </cell>
          <cell r="S422">
            <v>1</v>
          </cell>
        </row>
        <row r="427">
          <cell r="C427" t="str">
            <v>ING. XXXXXX XXXXXX XXXXXX XXXXXX</v>
          </cell>
        </row>
        <row r="428">
          <cell r="C428" t="str">
            <v>C.C. No. XX.XXXX.XXXXX de XXXXXX-Magd</v>
          </cell>
        </row>
      </sheetData>
      <sheetData sheetId="1"/>
      <sheetData sheetId="2"/>
      <sheetData sheetId="3"/>
      <sheetData sheetId="4"/>
      <sheetData sheetId="5">
        <row r="12">
          <cell r="E12">
            <v>4840000</v>
          </cell>
        </row>
      </sheetData>
      <sheetData sheetId="6">
        <row r="66">
          <cell r="F66">
            <v>12860000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D2348-8F70-47AF-AB8B-21B61A225B4A}">
  <sheetPr>
    <tabColor rgb="FF00B050"/>
    <pageSetUpPr fitToPage="1"/>
  </sheetPr>
  <dimension ref="A2:G60"/>
  <sheetViews>
    <sheetView showGridLines="0" tabSelected="1" view="pageBreakPreview" zoomScaleNormal="100" zoomScaleSheetLayoutView="100" workbookViewId="0">
      <selection activeCell="B9" sqref="B9"/>
    </sheetView>
  </sheetViews>
  <sheetFormatPr baseColWidth="10" defaultRowHeight="14.4" x14ac:dyDescent="0.3"/>
  <cols>
    <col min="1" max="1" width="7.33203125" bestFit="1" customWidth="1"/>
    <col min="2" max="2" width="86.6640625" customWidth="1"/>
    <col min="3" max="3" width="9.109375" bestFit="1" customWidth="1"/>
    <col min="4" max="4" width="11.33203125" bestFit="1" customWidth="1"/>
    <col min="5" max="5" width="14.44140625" customWidth="1"/>
    <col min="6" max="6" width="4.5546875" bestFit="1" customWidth="1"/>
    <col min="7" max="7" width="17.33203125" bestFit="1" customWidth="1"/>
  </cols>
  <sheetData>
    <row r="2" spans="1:7" x14ac:dyDescent="0.3">
      <c r="A2" s="52" t="s">
        <v>0</v>
      </c>
      <c r="B2" s="52"/>
      <c r="C2" s="52"/>
      <c r="D2" s="52"/>
      <c r="E2" s="52"/>
      <c r="F2" s="52"/>
      <c r="G2" s="52"/>
    </row>
    <row r="3" spans="1:7" ht="26.4" customHeight="1" x14ac:dyDescent="0.3">
      <c r="A3" s="52" t="s">
        <v>1</v>
      </c>
      <c r="B3" s="52"/>
      <c r="C3" s="52"/>
      <c r="D3" s="52"/>
      <c r="E3" s="52"/>
      <c r="F3" s="52"/>
      <c r="G3" s="52"/>
    </row>
    <row r="4" spans="1:7" ht="34.5" customHeight="1" x14ac:dyDescent="0.3">
      <c r="A4" s="53" t="s">
        <v>2</v>
      </c>
      <c r="B4" s="53"/>
      <c r="C4" s="53"/>
      <c r="D4" s="53"/>
      <c r="E4" s="53"/>
      <c r="F4" s="53"/>
      <c r="G4" s="53"/>
    </row>
    <row r="5" spans="1:7" x14ac:dyDescent="0.3">
      <c r="A5" s="52" t="s">
        <v>3</v>
      </c>
      <c r="B5" s="52"/>
      <c r="C5" s="52"/>
      <c r="D5" s="52"/>
      <c r="E5" s="52"/>
      <c r="F5" s="52"/>
      <c r="G5" s="52"/>
    </row>
    <row r="6" spans="1:7" x14ac:dyDescent="0.3">
      <c r="G6" s="2">
        <v>46204</v>
      </c>
    </row>
    <row r="7" spans="1:7" ht="28.8" x14ac:dyDescent="0.3">
      <c r="A7" s="3" t="s">
        <v>4</v>
      </c>
      <c r="B7" s="4" t="s">
        <v>5</v>
      </c>
      <c r="C7" s="4" t="s">
        <v>6</v>
      </c>
      <c r="D7" s="4" t="s">
        <v>7</v>
      </c>
      <c r="E7" s="5" t="s">
        <v>8</v>
      </c>
      <c r="F7" s="4"/>
      <c r="G7" s="5" t="s">
        <v>9</v>
      </c>
    </row>
    <row r="8" spans="1:7" x14ac:dyDescent="0.3">
      <c r="A8" s="6"/>
      <c r="B8" s="7" t="str">
        <f>+'[1]CUBIC.CANT.OBRAS'!C17</f>
        <v>5.1, PRELIMINARES</v>
      </c>
      <c r="C8" s="8"/>
      <c r="D8" s="8"/>
      <c r="E8" s="8"/>
      <c r="F8" s="6"/>
      <c r="G8" s="8"/>
    </row>
    <row r="9" spans="1:7" x14ac:dyDescent="0.3">
      <c r="A9" s="11" t="str">
        <f>+'[1]CUBIC.CANT.OBRAS'!B20</f>
        <v>5.1.1</v>
      </c>
      <c r="B9" s="11" t="str">
        <f>+VLOOKUP(A9,'[1]CUBIC.CANT.OBRAS'!$B$19:$T$428,2,FALSE)</f>
        <v>LOCALIZACIÓN Y REPLANTEO DE CALLE Y ZONAS DE INFLUENCIA (AREAS ADYACENTES)</v>
      </c>
      <c r="C9" s="12" t="str">
        <f>+VLOOKUP(A9,'[1]CUBIC.CANT.OBRAS'!$B$19:$T$428,3,FALSE)</f>
        <v>M2</v>
      </c>
      <c r="D9" s="13">
        <v>1533.9</v>
      </c>
      <c r="E9" s="14">
        <v>4867.4589610094899</v>
      </c>
      <c r="F9" s="15"/>
      <c r="G9" s="16">
        <f t="shared" ref="G9:G40" si="0">+D9*E9</f>
        <v>7466195.3002924575</v>
      </c>
    </row>
    <row r="10" spans="1:7" hidden="1" x14ac:dyDescent="0.3">
      <c r="A10" s="11">
        <f>+'[1]CUBIC.CANT.OBRAS'!B47</f>
        <v>0</v>
      </c>
      <c r="B10" s="11" t="str">
        <f>IFERROR(VLOOKUP(A10,'[1]CUBIC.CANT.OBRAS'!$B$19:$T$428,2,FALSE),"")</f>
        <v/>
      </c>
      <c r="C10" s="12" t="str">
        <f>IFERROR(VLOOKUP(A10,'[1]CUBIC.CANT.OBRAS'!$B$19:$T$428,3,FALSE),"")</f>
        <v/>
      </c>
      <c r="D10" s="13">
        <v>0</v>
      </c>
      <c r="E10" s="14">
        <v>0</v>
      </c>
      <c r="F10" s="15"/>
      <c r="G10" s="16">
        <f>IFERROR(D10*E10,0)</f>
        <v>0</v>
      </c>
    </row>
    <row r="11" spans="1:7" x14ac:dyDescent="0.3">
      <c r="A11" s="11" t="str">
        <f>+'[1]CUBIC.CANT.OBRAS'!B84</f>
        <v>5.1.2</v>
      </c>
      <c r="B11" s="11" t="str">
        <f>+VLOOKUP(A11,'[1]CUBIC.CANT.OBRAS'!$B$19:$T$428,2,FALSE)</f>
        <v xml:space="preserve">CORTE Y DEMOLICION DE ANDEN EXISTENTE </v>
      </c>
      <c r="C11" s="12" t="str">
        <f>+VLOOKUP(A11,'[1]CUBIC.CANT.OBRAS'!$B$19:$T$428,3,FALSE)</f>
        <v>M</v>
      </c>
      <c r="D11" s="13">
        <v>12</v>
      </c>
      <c r="E11" s="14">
        <v>33150.302042100004</v>
      </c>
      <c r="F11" s="15"/>
      <c r="G11" s="16">
        <f t="shared" si="0"/>
        <v>397803.62450520007</v>
      </c>
    </row>
    <row r="12" spans="1:7" hidden="1" x14ac:dyDescent="0.3">
      <c r="A12" s="17" t="str">
        <f>+'[1]CUBIC.CANT.OBRAS'!B96</f>
        <v>5.1.3</v>
      </c>
      <c r="B12" s="17" t="str">
        <f>+VLOOKUP(A12,'[1]CUBIC.CANT.OBRAS'!$B$19:$T$428,2,FALSE)</f>
        <v xml:space="preserve">CARGUE Y RETIRO DE 
MATERIAL DE DEMOLICION </v>
      </c>
      <c r="C12" s="18" t="str">
        <f>+VLOOKUP(A12,'[1]CUBIC.CANT.OBRAS'!$B$19:$T$428,3,FALSE)</f>
        <v>M3</v>
      </c>
      <c r="D12" s="19">
        <v>0</v>
      </c>
      <c r="E12" s="20">
        <v>0</v>
      </c>
      <c r="F12" s="20"/>
      <c r="G12" s="21">
        <f t="shared" si="0"/>
        <v>0</v>
      </c>
    </row>
    <row r="13" spans="1:7" x14ac:dyDescent="0.3">
      <c r="A13" s="22"/>
      <c r="B13" s="23" t="str">
        <f>+'[1]CUBIC.CANT.OBRAS'!C109</f>
        <v>5.2, EXCAVACIONES Y MOVIMIENTOS DE TIERRA</v>
      </c>
      <c r="C13" s="24"/>
      <c r="D13" s="25"/>
      <c r="E13" s="25"/>
      <c r="F13" s="20"/>
      <c r="G13" s="26"/>
    </row>
    <row r="14" spans="1:7" x14ac:dyDescent="0.3">
      <c r="A14" s="11" t="str">
        <f>+'[1]CUBIC.CANT.OBRAS'!B112</f>
        <v>5.2.1</v>
      </c>
      <c r="B14" s="11" t="str">
        <f>+VLOOKUP(A14,'[1]CUBIC.CANT.OBRAS'!$B$19:$T$428,2,FALSE)</f>
        <v>EXCAVACIÓN EN MATERIAL COMUN DE LA EXPLANACION (CORTE CON MAQUINA EN VIA)</v>
      </c>
      <c r="C14" s="12" t="str">
        <f>+VLOOKUP(A14,'[1]CUBIC.CANT.OBRAS'!$B$19:$T$428,3,FALSE)</f>
        <v>M3</v>
      </c>
      <c r="D14" s="13">
        <v>450.66949999999997</v>
      </c>
      <c r="E14" s="14">
        <v>49270.467594707414</v>
      </c>
      <c r="F14" s="15"/>
      <c r="G14" s="16">
        <f t="shared" si="0"/>
        <v>22204696.99567299</v>
      </c>
    </row>
    <row r="15" spans="1:7" x14ac:dyDescent="0.3">
      <c r="A15" s="27" t="str">
        <f>+'[1]CUBIC.CANT.OBRAS'!B136</f>
        <v>5.2.2</v>
      </c>
      <c r="B15" s="28" t="str">
        <f>+VLOOKUP(A15,'[1]CUBIC.CANT.OBRAS'!$B$19:$T$428,2,FALSE)</f>
        <v>RECONFORMACIÓN, ESCARIFICACIÓN, NIVELACIÓN Y COMPACTACIÓN DE LA SUBRASANTE EXISTENTE</v>
      </c>
      <c r="C15" s="29" t="str">
        <f>+VLOOKUP(A15,'[1]CUBIC.CANT.OBRAS'!$B$19:$T$428,3,FALSE)</f>
        <v>M2</v>
      </c>
      <c r="D15" s="13">
        <v>623.00999999999976</v>
      </c>
      <c r="E15" s="14">
        <v>13710.768882159362</v>
      </c>
      <c r="F15" s="15"/>
      <c r="G15" s="16">
        <f t="shared" si="0"/>
        <v>8541946.1212741006</v>
      </c>
    </row>
    <row r="16" spans="1:7" x14ac:dyDescent="0.3">
      <c r="A16" s="11" t="str">
        <f>'[1]CUBIC.CANT.OBRAS'!B159</f>
        <v>5.2.3</v>
      </c>
      <c r="B16" s="11" t="str">
        <f>+VLOOKUP(A16,'[1]CUBIC.CANT.OBRAS'!$B$19:$T$428,2,FALSE)</f>
        <v>CARGUE Y RETIRO DE MATERIAL DE CORTE</v>
      </c>
      <c r="C16" s="12" t="str">
        <f>+VLOOKUP(A16,'[1]CUBIC.CANT.OBRAS'!$B$19:$T$428,3,FALSE)</f>
        <v>M3</v>
      </c>
      <c r="D16" s="13">
        <v>642.56425999999999</v>
      </c>
      <c r="E16" s="14">
        <v>37739.870384227957</v>
      </c>
      <c r="F16" s="15"/>
      <c r="G16" s="16">
        <f t="shared" si="0"/>
        <v>24250291.885937352</v>
      </c>
    </row>
    <row r="17" spans="1:7" x14ac:dyDescent="0.3">
      <c r="A17" s="17"/>
      <c r="B17" s="23" t="str">
        <f>'[1]CUBIC.CANT.OBRAS'!C169</f>
        <v>5.3, SISTEMA DE DRENAJE VIAL</v>
      </c>
      <c r="C17" s="24"/>
      <c r="D17" s="25"/>
      <c r="E17" s="25"/>
      <c r="F17" s="20"/>
      <c r="G17" s="26"/>
    </row>
    <row r="18" spans="1:7" ht="28.8" x14ac:dyDescent="0.3">
      <c r="A18" s="27" t="str">
        <f>'[1]CUBIC.CANT.OBRAS'!B172</f>
        <v>5.3.1</v>
      </c>
      <c r="B18" s="28" t="str">
        <f>+VLOOKUP(A18,'[1]CUBIC.CANT.OBRAS'!$B$19:$T$428,2,FALSE)</f>
        <v>SUMINISTRO E INSTALACIÓN DE GEODREN VIAL h=50CM. INCLUYE EXCAVACIÓN, COLOCACIÓN DEL SISTEMA DRENANTE, RELLENO, COMPACTACIÓN Y DISPOSICIÓN FINAL DEL MATERIAL SOBRANTE.</v>
      </c>
      <c r="C18" s="29" t="str">
        <f>+VLOOKUP(A18,'[1]CUBIC.CANT.OBRAS'!$B$19:$T$428,3,FALSE)</f>
        <v>M</v>
      </c>
      <c r="D18" s="13">
        <v>126</v>
      </c>
      <c r="E18" s="14">
        <v>148783.73519477199</v>
      </c>
      <c r="F18" s="15"/>
      <c r="G18" s="16">
        <f t="shared" si="0"/>
        <v>18746750.634541269</v>
      </c>
    </row>
    <row r="19" spans="1:7" hidden="1" x14ac:dyDescent="0.3">
      <c r="A19" s="17"/>
      <c r="B19" s="17"/>
      <c r="C19" s="18"/>
      <c r="D19" s="19"/>
      <c r="E19" s="20"/>
      <c r="F19" s="20"/>
      <c r="G19" s="21"/>
    </row>
    <row r="20" spans="1:7" x14ac:dyDescent="0.3">
      <c r="A20" s="17"/>
      <c r="B20" s="23" t="str">
        <f>+'[1]CUBIC.CANT.OBRAS'!C190</f>
        <v xml:space="preserve">5.4, REDES HUMEDAS </v>
      </c>
      <c r="C20" s="24"/>
      <c r="D20" s="25"/>
      <c r="E20" s="25"/>
      <c r="F20" s="20"/>
      <c r="G20" s="26"/>
    </row>
    <row r="21" spans="1:7" ht="43.2" x14ac:dyDescent="0.3">
      <c r="A21" s="27" t="str">
        <f>'[1]CUBIC.CANT.OBRAS'!B194</f>
        <v>5.4.1</v>
      </c>
      <c r="B21" s="28" t="str">
        <f>+VLOOKUP(A21,'[1]CUBIC.CANT.OBRAS'!$B$19:$T$428,2,FALSE)</f>
        <v>REPOSICIÓN DE ACOMETIDA DOMICILIARIA DE ACUEDUCTO EN PEAD Ø 1/2", AFECTADA POR EXCAVACIONES, INCLUYE SUMINISTRO E INSTALACIÓN DE COLLAR DE DERIVACIÓN, REPOSICIÓN DE HASTA 6.5M DE TUBERÍA, EXCAVACIÓN, RELLENO, COMPACTACIÓN Y RECONEXIÓN DEL SERVICIO.</v>
      </c>
      <c r="C21" s="29" t="str">
        <f>+VLOOKUP(A21,'[1]CUBIC.CANT.OBRAS'!$B$19:$T$428,3,FALSE)</f>
        <v>UN</v>
      </c>
      <c r="D21" s="13">
        <v>6</v>
      </c>
      <c r="E21" s="14">
        <v>830856.21431566658</v>
      </c>
      <c r="F21" s="15"/>
      <c r="G21" s="16">
        <f t="shared" si="0"/>
        <v>4985137.285893999</v>
      </c>
    </row>
    <row r="22" spans="1:7" ht="57.6" x14ac:dyDescent="0.3">
      <c r="A22" s="27" t="str">
        <f>'[1]CUBIC.CANT.OBRAS'!B204</f>
        <v>5.4.2</v>
      </c>
      <c r="B22" s="28" t="str">
        <f>+VLOOKUP(A22,'[1]CUBIC.CANT.OBRAS'!$B$19:$T$428,2,FALSE)</f>
        <v>REPOSICIÓN DE ACOMETIDA SANITARIA DOMICILIARIA, AFECTADA POR EXCAVACIONES. INCLUYE SUMINISTRO E INSTALACIÓN DE TUBERIA DE 6", YEE DE 8" X 6", EXCAVACIÓN, RELLENO, COMPACTACIÓN, REUBICACIÓN Y/O CONSTRUCCIÓN DE CAJA DE REGISTRO, Y RECONEXIÓN AL SISTEMA EXISTENTE.</v>
      </c>
      <c r="C22" s="29" t="str">
        <f>+VLOOKUP(A22,'[1]CUBIC.CANT.OBRAS'!$B$19:$T$428,3,FALSE)</f>
        <v>UN</v>
      </c>
      <c r="D22" s="13">
        <v>6</v>
      </c>
      <c r="E22" s="14">
        <v>1898939.818835529</v>
      </c>
      <c r="F22" s="15"/>
      <c r="G22" s="16">
        <f t="shared" si="0"/>
        <v>11393638.913013175</v>
      </c>
    </row>
    <row r="23" spans="1:7" x14ac:dyDescent="0.3">
      <c r="A23" s="17"/>
      <c r="B23" s="23" t="str">
        <f>+'[1]CUBIC.CANT.OBRAS'!C213</f>
        <v>5.5, MANJOLES</v>
      </c>
      <c r="C23" s="24"/>
      <c r="D23" s="25"/>
      <c r="E23" s="25"/>
      <c r="F23" s="20"/>
      <c r="G23" s="26"/>
    </row>
    <row r="24" spans="1:7" x14ac:dyDescent="0.3">
      <c r="A24" s="11" t="str">
        <f>+'[1]CUBIC.CANT.OBRAS'!B216</f>
        <v>5.5.1</v>
      </c>
      <c r="B24" s="11" t="str">
        <f>+VLOOKUP(A24,'[1]CUBIC.CANT.OBRAS'!$B$19:$T$428,2,FALSE)</f>
        <v>AJUSTE Y NIVELACION DE LA LOSA SUPERIOR MANHOLE A RASANTE PAVIMENTO</v>
      </c>
      <c r="C24" s="12" t="str">
        <f>+VLOOKUP(A24,'[1]CUBIC.CANT.OBRAS'!$B$19:$T$428,3,FALSE)</f>
        <v>UN</v>
      </c>
      <c r="D24" s="13">
        <v>1</v>
      </c>
      <c r="E24" s="14">
        <v>825393.85081874579</v>
      </c>
      <c r="F24" s="15"/>
      <c r="G24" s="16">
        <f t="shared" si="0"/>
        <v>825393.85081874579</v>
      </c>
    </row>
    <row r="25" spans="1:7" x14ac:dyDescent="0.3">
      <c r="A25" s="17"/>
      <c r="B25" s="23" t="str">
        <f>+'[1]CUBIC.CANT.OBRAS'!C227</f>
        <v>5.6, BASES</v>
      </c>
      <c r="C25" s="24"/>
      <c r="D25" s="25"/>
      <c r="E25" s="25"/>
      <c r="F25" s="20"/>
      <c r="G25" s="26"/>
    </row>
    <row r="26" spans="1:7" ht="43.2" x14ac:dyDescent="0.3">
      <c r="A26" s="27" t="str">
        <f>+'[1]CUBIC.CANT.OBRAS'!B230</f>
        <v>5.6.1</v>
      </c>
      <c r="B26" s="28" t="str">
        <f>+VLOOKUP(A26,'[1]CUBIC.CANT.OBRAS'!$B$19:$T$428,2,FALSE)</f>
        <v>SUMINISTRO Y COLOCACIÓN DE SUBBASE GRANULAR, INCLUYE EXTENDIDO, HUMECTACIÓN, CONFORMACIÓN, NIVELACIÓN Y COMPACTACIÓN HASTA ALCANZAR LAS ESPECIFICACIONES TÉCNICAS REQUERIDAS</v>
      </c>
      <c r="C26" s="29" t="str">
        <f>+VLOOKUP(A26,'[1]CUBIC.CANT.OBRAS'!$B$19:$T$428,3,FALSE)</f>
        <v>M3</v>
      </c>
      <c r="D26" s="13">
        <v>124.60199999999999</v>
      </c>
      <c r="E26" s="14">
        <v>214363.44052238317</v>
      </c>
      <c r="F26" s="15"/>
      <c r="G26" s="16">
        <f t="shared" si="0"/>
        <v>26710113.415969986</v>
      </c>
    </row>
    <row r="27" spans="1:7" x14ac:dyDescent="0.3">
      <c r="A27" s="17"/>
      <c r="B27" s="23" t="str">
        <f>+'[1]CUBIC.CANT.OBRAS'!C252</f>
        <v>5.7, PAVIMENTO</v>
      </c>
      <c r="C27" s="24"/>
      <c r="D27" s="25"/>
      <c r="E27" s="25"/>
      <c r="F27" s="20"/>
      <c r="G27" s="26"/>
    </row>
    <row r="28" spans="1:7" ht="69.599999999999994" customHeight="1" x14ac:dyDescent="0.3">
      <c r="A28" s="27" t="str">
        <f>+'[1]CUBIC.CANT.OBRAS'!B255</f>
        <v>5.7.1</v>
      </c>
      <c r="B28" s="28" t="str">
        <f>+VLOOKUP(A28,'[1]CUBIC.CANT.OBRAS'!$B$19:$T$428,2,FALSE)</f>
        <v>CONSTRUCCIÓN DE LOSA DE CALZADA EN CONCRETO PREMEZCLADO e=17CM. INCLUYE SUMINISTRO, TRANSPORTE, COLOCACIÓN Y ACABADO DEL CONCRETO; INSTALACIÓN DE PASADORES EN ACERO LISO Ø 3/4" CADA 30CM Y BARRAS DE UNIÓN CORRUGADAS Ø 1/2" CADA 1.20M (LONG. 0.85M); VIBRADO, NIVELACIÓN Y CURADO.</v>
      </c>
      <c r="C28" s="29" t="str">
        <f>+VLOOKUP(A28,'[1]CUBIC.CANT.OBRAS'!$B$19:$T$428,3,FALSE)</f>
        <v>M2</v>
      </c>
      <c r="D28" s="13">
        <v>583.76</v>
      </c>
      <c r="E28" s="14">
        <v>254989</v>
      </c>
      <c r="F28" s="15"/>
      <c r="G28" s="16">
        <f t="shared" si="0"/>
        <v>148852378.63999999</v>
      </c>
    </row>
    <row r="29" spans="1:7" ht="52.2" customHeight="1" x14ac:dyDescent="0.3">
      <c r="A29" s="27" t="str">
        <f>+'[1]CUBIC.CANT.OBRAS'!B279</f>
        <v>5.7.2</v>
      </c>
      <c r="B29" s="28" t="str">
        <f>+VLOOKUP(A29,'[1]CUBIC.CANT.OBRAS'!$B$19:$T$428,2,FALSE)</f>
        <v>EJECUCIÓN DE JUNTA DE CONTRACCIÓN CON SELLO ELASTOMÉRICO DE POLIURETANO DE ALTO DESEMPEÑO. INCLUYE SUMINISTRO E INSTALACIÓN DE CORDON DE RESPALDO (FONDO DE JUNTA), PREPARACIÓN DE SUPERFICIE Y APLICACIÓN DE SELLO.</v>
      </c>
      <c r="C29" s="29" t="str">
        <f>+VLOOKUP(A29,'[1]CUBIC.CANT.OBRAS'!$B$19:$T$428,3,FALSE)</f>
        <v>M</v>
      </c>
      <c r="D29" s="13">
        <v>338.64</v>
      </c>
      <c r="E29" s="14">
        <v>36885.264269363281</v>
      </c>
      <c r="F29" s="15"/>
      <c r="G29" s="16">
        <f t="shared" si="0"/>
        <v>12490825.892177181</v>
      </c>
    </row>
    <row r="30" spans="1:7" ht="43.2" x14ac:dyDescent="0.3">
      <c r="A30" s="27" t="str">
        <f>+'[1]CUBIC.CANT.OBRAS'!B296</f>
        <v>5.7.3</v>
      </c>
      <c r="B30" s="28" t="str">
        <f>+VLOOKUP(A30,'[1]CUBIC.CANT.OBRAS'!$B$19:$T$428,2,FALSE)</f>
        <v>FABRICACIÓN, SUMINISTRO E INSTALACIÓN DE CANASTILLA PASAJUNTA PARA LOSAS DE CONCRETO. INCLUYE POSICIONAMIENTO, ALINEACIÓN Y FIJACIÓN DE PASADORES CONFORME A PLANOS DE DISEÑO.</v>
      </c>
      <c r="C30" s="29" t="str">
        <f>+VLOOKUP(A30,'[1]CUBIC.CANT.OBRAS'!$B$19:$T$428,3,FALSE)</f>
        <v>M</v>
      </c>
      <c r="D30" s="13">
        <v>144.9</v>
      </c>
      <c r="E30" s="14">
        <v>40499.06</v>
      </c>
      <c r="F30" s="15"/>
      <c r="G30" s="16">
        <f t="shared" si="0"/>
        <v>5868313.7939999998</v>
      </c>
    </row>
    <row r="31" spans="1:7" x14ac:dyDescent="0.3">
      <c r="A31" s="17"/>
      <c r="B31" s="23" t="str">
        <f>+'[1]CUBIC.CANT.OBRAS'!C311</f>
        <v>5.8, BORDILLOS Y ANDENES</v>
      </c>
      <c r="C31" s="24"/>
      <c r="D31" s="25"/>
      <c r="E31" s="20"/>
      <c r="F31" s="20"/>
      <c r="G31" s="26"/>
    </row>
    <row r="32" spans="1:7" ht="28.8" x14ac:dyDescent="0.3">
      <c r="A32" s="27" t="str">
        <f>+'[1]CUBIC.CANT.OBRAS'!B314</f>
        <v>5.8.1</v>
      </c>
      <c r="B32" s="28" t="str">
        <f>+VLOOKUP(A32,'[1]CUBIC.CANT.OBRAS'!$B$19:$T$428,2,FALSE)</f>
        <v>CONSTRUCCIÓN DE BORDILLO EN CONCRETO DE 3.000PSI, SECCIÓN  0.15M X 0.20M. INCLUYE SUMINISTRO, FORMALETA, VACIADO, CONFORMACIÓN, ACABADO, DESENCOFRADO Y CURADO.</v>
      </c>
      <c r="C32" s="29" t="str">
        <f>+VLOOKUP(A32,'[1]CUBIC.CANT.OBRAS'!$B$19:$T$428,3,FALSE)</f>
        <v>M</v>
      </c>
      <c r="D32" s="13">
        <v>174.64</v>
      </c>
      <c r="E32" s="14">
        <v>88248.223800872496</v>
      </c>
      <c r="F32" s="15"/>
      <c r="G32" s="16">
        <f t="shared" si="0"/>
        <v>15411669.804584371</v>
      </c>
    </row>
    <row r="33" spans="1:7" ht="28.8" x14ac:dyDescent="0.3">
      <c r="A33" s="27" t="str">
        <f>+'[1]CUBIC.CANT.OBRAS'!B328</f>
        <v>5.8.2</v>
      </c>
      <c r="B33" s="28" t="str">
        <f>+VLOOKUP(A33,'[1]CUBIC.CANT.OBRAS'!$B$19:$T$428,2,FALSE)</f>
        <v>CONSTRUCCIÓN DE ANDEN. INCLUYE, SUMINISTRO Y COLOCACIÓN DE MATERIALES, CONFORMACIÓN, NIVELACIÓN Y ACABADO.</v>
      </c>
      <c r="C33" s="29" t="str">
        <f>+VLOOKUP(A33,'[1]CUBIC.CANT.OBRAS'!$B$19:$T$428,3,FALSE)</f>
        <v>M2</v>
      </c>
      <c r="D33" s="13">
        <v>174.64</v>
      </c>
      <c r="E33" s="14">
        <v>103278.652316964</v>
      </c>
      <c r="F33" s="15"/>
      <c r="G33" s="16">
        <f t="shared" si="0"/>
        <v>18036583.840634592</v>
      </c>
    </row>
    <row r="34" spans="1:7" ht="28.8" x14ac:dyDescent="0.3">
      <c r="A34" s="27" t="str">
        <f>'[1]CUBIC.CANT.OBRAS'!B341</f>
        <v>5.8.3</v>
      </c>
      <c r="B34" s="28" t="str">
        <f>+VLOOKUP(A34,'[1]CUBIC.CANT.OBRAS'!$B$19:$T$428,2,FALSE)</f>
        <v xml:space="preserve">SUMINISTRO E INSTALACIÓN DE LOSETA PEATONAL TACTIL GUIA COLOR AMARILLO EN FORMATO 20CM X 20CM X 6CM </v>
      </c>
      <c r="C34" s="29" t="str">
        <f>+VLOOKUP(A34,'[1]CUBIC.CANT.OBRAS'!$B$19:$T$428,3,FALSE)</f>
        <v>M</v>
      </c>
      <c r="D34" s="13">
        <v>162</v>
      </c>
      <c r="E34" s="14">
        <v>69783.413009618002</v>
      </c>
      <c r="F34" s="15"/>
      <c r="G34" s="16">
        <f t="shared" si="0"/>
        <v>11304912.907558117</v>
      </c>
    </row>
    <row r="35" spans="1:7" ht="28.8" x14ac:dyDescent="0.3">
      <c r="A35" s="27" t="str">
        <f>'[1]CUBIC.CANT.OBRAS'!B354</f>
        <v>5.8.4</v>
      </c>
      <c r="B35" s="28" t="str">
        <f>+VLOOKUP(A35,'[1]CUBIC.CANT.OBRAS'!$B$19:$T$428,2,FALSE)</f>
        <v xml:space="preserve">SUMINISTRO E INSTALACIÓN DE LOSETA PEATONAL TACTIL ALERTA COLOR AMARILLO EN FORMATO 20CM X 20CM X 6CM </v>
      </c>
      <c r="C35" s="29" t="str">
        <f>+VLOOKUP(A35,'[1]CUBIC.CANT.OBRAS'!$B$19:$T$428,3,FALSE)</f>
        <v>M</v>
      </c>
      <c r="D35" s="13">
        <v>12.8</v>
      </c>
      <c r="E35" s="14">
        <v>70833.413009618002</v>
      </c>
      <c r="F35" s="15"/>
      <c r="G35" s="16">
        <f t="shared" si="0"/>
        <v>906667.68652311049</v>
      </c>
    </row>
    <row r="36" spans="1:7" x14ac:dyDescent="0.3">
      <c r="A36" s="17"/>
      <c r="B36" s="23" t="str">
        <f>+'[1]CUBIC.CANT.OBRAS'!C366</f>
        <v>5.9, ACERO DE REFUERZO</v>
      </c>
      <c r="C36" s="24"/>
      <c r="D36" s="25"/>
      <c r="E36" s="25"/>
      <c r="F36" s="20"/>
      <c r="G36" s="26"/>
    </row>
    <row r="37" spans="1:7" x14ac:dyDescent="0.3">
      <c r="A37" s="11" t="str">
        <f>+'[1]CUBIC.CANT.OBRAS'!B373</f>
        <v>5.9.1</v>
      </c>
      <c r="B37" s="11" t="str">
        <f>+VLOOKUP(A37,'[1]CUBIC.CANT.OBRAS'!$B$19:$T$428,2,FALSE)</f>
        <v>ACERO DE REFUERZO BORDILLO</v>
      </c>
      <c r="C37" s="12" t="str">
        <f>+VLOOKUP(A37,'[1]CUBIC.CANT.OBRAS'!$B$19:$T$428,3,FALSE)</f>
        <v>KG</v>
      </c>
      <c r="D37" s="13">
        <v>672.6751999999999</v>
      </c>
      <c r="E37" s="14">
        <v>10301.913688120001</v>
      </c>
      <c r="F37" s="15"/>
      <c r="G37" s="16">
        <f t="shared" si="0"/>
        <v>6929841.8505388582</v>
      </c>
    </row>
    <row r="38" spans="1:7" x14ac:dyDescent="0.3">
      <c r="A38" s="11" t="str">
        <f>+'[1]CUBIC.CANT.OBRAS'!B403</f>
        <v>5.9.2</v>
      </c>
      <c r="B38" s="11" t="str">
        <f>+VLOOKUP(A38,'[1]CUBIC.CANT.OBRAS'!$B$19:$T$428,2,FALSE)</f>
        <v>ACERO DE REFUERZO LOSAS IRREGULARES</v>
      </c>
      <c r="C38" s="12" t="str">
        <f>+VLOOKUP(A38,'[1]CUBIC.CANT.OBRAS'!$B$19:$T$428,3,FALSE)</f>
        <v>KG</v>
      </c>
      <c r="D38" s="13">
        <v>1183.6995918367345</v>
      </c>
      <c r="E38" s="14">
        <v>10301.913688120001</v>
      </c>
      <c r="F38" s="15"/>
      <c r="G38" s="16">
        <f t="shared" si="0"/>
        <v>12194371.027764913</v>
      </c>
    </row>
    <row r="39" spans="1:7" x14ac:dyDescent="0.3">
      <c r="A39" s="17"/>
      <c r="B39" s="23" t="str">
        <f>+'[1]CUBIC.CANT.OBRAS'!C414</f>
        <v>5.10, ASEO</v>
      </c>
      <c r="C39" s="24"/>
      <c r="D39" s="25"/>
      <c r="E39" s="25"/>
      <c r="F39" s="20"/>
      <c r="G39" s="26"/>
    </row>
    <row r="40" spans="1:7" x14ac:dyDescent="0.3">
      <c r="A40" s="11" t="str">
        <f>+'[1]CUBIC.CANT.OBRAS'!B418</f>
        <v>5.10.1</v>
      </c>
      <c r="B40" s="11" t="str">
        <f>+VLOOKUP(A40,'[1]CUBIC.CANT.OBRAS'!$B$19:$T$428,2,FALSE)</f>
        <v>LIMPIEZA GENERAL DE LA OBRA</v>
      </c>
      <c r="C40" s="12" t="str">
        <f>+VLOOKUP(A40,'[1]CUBIC.CANT.OBRAS'!$B$19:$T$428,3,FALSE)</f>
        <v>UN</v>
      </c>
      <c r="D40" s="30">
        <v>1</v>
      </c>
      <c r="E40" s="31">
        <v>1220508.7104000002</v>
      </c>
      <c r="F40" s="32"/>
      <c r="G40" s="16">
        <f t="shared" si="0"/>
        <v>1220508.7104000002</v>
      </c>
    </row>
    <row r="41" spans="1:7" x14ac:dyDescent="0.3">
      <c r="A41" s="33"/>
      <c r="B41" s="33"/>
      <c r="C41" s="34"/>
      <c r="D41" s="35"/>
      <c r="E41" s="36"/>
      <c r="F41" s="36"/>
      <c r="G41" s="36"/>
    </row>
    <row r="42" spans="1:7" ht="15.6" x14ac:dyDescent="0.3">
      <c r="A42" s="33"/>
      <c r="B42" s="50" t="s">
        <v>10</v>
      </c>
      <c r="C42" s="50"/>
      <c r="D42" s="50"/>
      <c r="E42" s="50"/>
      <c r="F42" s="37"/>
      <c r="G42" s="38">
        <f>SUM(G9:G40)</f>
        <v>358738042.18210042</v>
      </c>
    </row>
    <row r="43" spans="1:7" ht="15.6" x14ac:dyDescent="0.3">
      <c r="A43" s="33"/>
      <c r="B43" s="50" t="s">
        <v>11</v>
      </c>
      <c r="C43" s="50"/>
      <c r="D43" s="50"/>
      <c r="E43" s="50"/>
      <c r="F43" s="37"/>
      <c r="G43" s="38">
        <f>SUM(G50:G53)</f>
        <v>111029424.05536006</v>
      </c>
    </row>
    <row r="44" spans="1:7" ht="15.6" x14ac:dyDescent="0.3">
      <c r="A44" s="33"/>
      <c r="B44" s="37"/>
      <c r="C44" s="37"/>
      <c r="D44" s="37"/>
      <c r="E44" s="37" t="s">
        <v>12</v>
      </c>
      <c r="F44" s="37"/>
      <c r="G44" s="38">
        <f>+[1]PMT!E12</f>
        <v>4840000</v>
      </c>
    </row>
    <row r="45" spans="1:7" ht="15.6" x14ac:dyDescent="0.3">
      <c r="A45" s="33"/>
      <c r="B45" s="37"/>
      <c r="C45" s="37"/>
      <c r="D45" s="37"/>
      <c r="E45" s="37" t="s">
        <v>13</v>
      </c>
      <c r="F45" s="37"/>
      <c r="G45" s="38">
        <f>'[1]MANEJO AMBIENTAL Y SEGURIDAD'!F66</f>
        <v>12860000</v>
      </c>
    </row>
    <row r="46" spans="1:7" ht="15.6" x14ac:dyDescent="0.3">
      <c r="A46" s="33"/>
      <c r="B46" s="50" t="s">
        <v>14</v>
      </c>
      <c r="C46" s="50"/>
      <c r="D46" s="50"/>
      <c r="E46" s="50"/>
      <c r="F46" s="37"/>
      <c r="G46" s="38">
        <f>SUM(G42:G45)</f>
        <v>487467466.23746049</v>
      </c>
    </row>
    <row r="47" spans="1:7" x14ac:dyDescent="0.3">
      <c r="A47" s="33"/>
      <c r="B47" s="1"/>
      <c r="E47" s="39"/>
      <c r="F47" s="39"/>
      <c r="G47" s="10"/>
    </row>
    <row r="48" spans="1:7" x14ac:dyDescent="0.3">
      <c r="A48" s="33"/>
      <c r="B48" s="1" t="s">
        <v>15</v>
      </c>
      <c r="E48" s="39"/>
      <c r="F48" s="39"/>
      <c r="G48" s="10"/>
    </row>
    <row r="49" spans="1:7" ht="18" x14ac:dyDescent="0.35">
      <c r="A49" s="33"/>
      <c r="B49" s="40" t="s">
        <v>16</v>
      </c>
      <c r="C49" s="41"/>
      <c r="D49" s="41"/>
      <c r="E49" s="41" t="s">
        <v>17</v>
      </c>
      <c r="F49" s="42"/>
      <c r="G49" s="10"/>
    </row>
    <row r="50" spans="1:7" x14ac:dyDescent="0.3">
      <c r="A50" s="33"/>
      <c r="B50" s="1" t="s">
        <v>18</v>
      </c>
      <c r="C50" s="43"/>
      <c r="D50" s="43"/>
      <c r="E50" s="44" t="s">
        <v>19</v>
      </c>
      <c r="F50" s="45">
        <v>0.24</v>
      </c>
      <c r="G50" s="46">
        <f>+$G$42*F50</f>
        <v>86097130.123704091</v>
      </c>
    </row>
    <row r="51" spans="1:7" x14ac:dyDescent="0.3">
      <c r="A51" s="33"/>
      <c r="B51" s="51" t="s">
        <v>20</v>
      </c>
      <c r="C51" s="51"/>
      <c r="D51" s="51"/>
      <c r="E51" s="51"/>
      <c r="F51" s="45">
        <v>0.01</v>
      </c>
      <c r="G51" s="46">
        <f>+$G$42*F51</f>
        <v>3587380.4218210042</v>
      </c>
    </row>
    <row r="52" spans="1:7" x14ac:dyDescent="0.3">
      <c r="B52" s="47"/>
      <c r="C52" s="43"/>
      <c r="D52" s="43"/>
      <c r="E52" s="44" t="s">
        <v>21</v>
      </c>
      <c r="F52" s="45">
        <v>0.05</v>
      </c>
      <c r="G52" s="46">
        <f>+$G$42*F52</f>
        <v>17936902.109105021</v>
      </c>
    </row>
    <row r="53" spans="1:7" x14ac:dyDescent="0.3">
      <c r="B53" s="44"/>
      <c r="C53" s="44"/>
      <c r="D53" s="44"/>
      <c r="E53" s="44" t="s">
        <v>22</v>
      </c>
      <c r="F53" s="45">
        <v>0.19</v>
      </c>
      <c r="G53" s="46">
        <f>G52*F53</f>
        <v>3408011.4007299538</v>
      </c>
    </row>
    <row r="54" spans="1:7" x14ac:dyDescent="0.3">
      <c r="C54" s="44"/>
      <c r="D54" s="44"/>
      <c r="E54" s="44"/>
      <c r="F54" s="44"/>
      <c r="G54" s="48"/>
    </row>
    <row r="55" spans="1:7" x14ac:dyDescent="0.3">
      <c r="C55" s="44"/>
      <c r="D55" s="44"/>
      <c r="E55" s="44"/>
      <c r="F55" s="44"/>
      <c r="G55" s="48"/>
    </row>
    <row r="56" spans="1:7" x14ac:dyDescent="0.3">
      <c r="B56" s="44"/>
      <c r="C56" s="44"/>
      <c r="D56" s="44"/>
      <c r="E56" s="44"/>
      <c r="F56" s="44"/>
      <c r="G56" s="48"/>
    </row>
    <row r="57" spans="1:7" x14ac:dyDescent="0.3">
      <c r="B57" s="44"/>
      <c r="C57" s="44"/>
      <c r="D57" s="44"/>
      <c r="E57" s="44"/>
      <c r="F57" s="44"/>
      <c r="G57" s="48"/>
    </row>
    <row r="58" spans="1:7" x14ac:dyDescent="0.3">
      <c r="B58" s="44"/>
      <c r="C58" s="44"/>
      <c r="D58" s="44"/>
      <c r="E58" s="44"/>
      <c r="F58" s="44"/>
      <c r="G58" s="48"/>
    </row>
    <row r="59" spans="1:7" x14ac:dyDescent="0.3">
      <c r="B59" s="49"/>
    </row>
    <row r="60" spans="1:7" x14ac:dyDescent="0.3">
      <c r="G60" s="9"/>
    </row>
  </sheetData>
  <mergeCells count="8">
    <mergeCell ref="B43:E43"/>
    <mergeCell ref="B46:E46"/>
    <mergeCell ref="B51:E51"/>
    <mergeCell ref="A2:G2"/>
    <mergeCell ref="A3:G3"/>
    <mergeCell ref="A4:G4"/>
    <mergeCell ref="A5:G5"/>
    <mergeCell ref="B42:E42"/>
  </mergeCells>
  <printOptions horizontalCentered="1" verticalCentered="1"/>
  <pageMargins left="0.35433070866141736" right="0.35433070866141736" top="0.35433070866141736" bottom="0.35433070866141736" header="0.19685039370078741" footer="0.11811023622047245"/>
  <pageSetup scale="66" orientation="portrait" r:id="rId1"/>
  <rowBreaks count="1" manualBreakCount="1">
    <brk id="35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GENERAL</vt:lpstr>
      <vt:lpstr>'PRESUPUESTO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FUNDACION</dc:creator>
  <cp:lastModifiedBy>enrique cabarcas</cp:lastModifiedBy>
  <dcterms:created xsi:type="dcterms:W3CDTF">2026-09-10T21:50:37Z</dcterms:created>
  <dcterms:modified xsi:type="dcterms:W3CDTF">2026-09-10T21:57:00Z</dcterms:modified>
</cp:coreProperties>
</file>