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esktop\RICAURTE\2026\10. Parques SAMC\"/>
    </mc:Choice>
  </mc:AlternateContent>
  <xr:revisionPtr revIDLastSave="0" documentId="13_ncr:1_{CE7FDA12-9FA5-4BD0-BA7E-0555E6806905}" xr6:coauthVersionLast="47" xr6:coauthVersionMax="47" xr10:uidLastSave="{00000000-0000-0000-0000-000000000000}"/>
  <bookViews>
    <workbookView xWindow="768" yWindow="768" windowWidth="17280" windowHeight="888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(Entidad)'!$I$8:$I$37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68" i="265" l="1"/>
  <c r="G67" i="265"/>
  <c r="G66" i="265"/>
  <c r="G65" i="265"/>
  <c r="J62" i="265"/>
  <c r="K62" i="265" s="1"/>
  <c r="J61" i="265"/>
  <c r="K61" i="265" s="1"/>
  <c r="J59" i="265"/>
  <c r="K59" i="265" s="1"/>
  <c r="J58" i="265"/>
  <c r="K58" i="265" s="1"/>
  <c r="J57" i="265"/>
  <c r="K57" i="265" s="1"/>
  <c r="J52" i="265"/>
  <c r="K52" i="265" s="1"/>
  <c r="J50" i="265"/>
  <c r="K50" i="265" s="1"/>
  <c r="J48" i="265"/>
  <c r="K48" i="265" s="1"/>
  <c r="J46" i="265"/>
  <c r="K46" i="265" s="1"/>
  <c r="J45" i="265"/>
  <c r="K45" i="265" s="1"/>
  <c r="K43" i="265"/>
  <c r="J43" i="265"/>
  <c r="J38" i="265"/>
  <c r="K38" i="265" s="1"/>
  <c r="J36" i="265"/>
  <c r="K36" i="265" s="1"/>
  <c r="J34" i="265"/>
  <c r="K34" i="265" s="1"/>
  <c r="J32" i="265"/>
  <c r="K32" i="265" s="1"/>
  <c r="J31" i="265"/>
  <c r="K31" i="265" s="1"/>
  <c r="J29" i="265"/>
  <c r="K29" i="265" s="1"/>
  <c r="J28" i="265"/>
  <c r="K28" i="265" s="1"/>
  <c r="K39" i="265" s="1"/>
  <c r="K66" i="265" s="1"/>
  <c r="J23" i="265"/>
  <c r="K23" i="265" s="1"/>
  <c r="J21" i="265"/>
  <c r="K21" i="265" s="1"/>
  <c r="J19" i="265"/>
  <c r="K19" i="265" s="1"/>
  <c r="J17" i="265"/>
  <c r="K17" i="265" s="1"/>
  <c r="J16" i="265"/>
  <c r="K16" i="265" s="1"/>
  <c r="J14" i="265"/>
  <c r="K14" i="265" s="1"/>
  <c r="J13" i="265"/>
  <c r="K13" i="265" s="1"/>
  <c r="K12" i="265"/>
  <c r="J12" i="265"/>
  <c r="K53" i="265" l="1"/>
  <c r="K67" i="265" s="1"/>
  <c r="K24" i="265"/>
  <c r="K65" i="265" s="1"/>
  <c r="K63" i="265"/>
  <c r="K68" i="265" s="1"/>
  <c r="K70" i="265" l="1"/>
  <c r="K74" i="265" s="1"/>
</calcChain>
</file>

<file path=xl/sharedStrings.xml><?xml version="1.0" encoding="utf-8"?>
<sst xmlns="http://schemas.openxmlformats.org/spreadsheetml/2006/main" count="300" uniqueCount="202">
  <si>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</si>
  <si>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</si>
  <si>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</si>
  <si>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</si>
  <si>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</si>
  <si>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</si>
  <si>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</si>
  <si>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</si>
  <si>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</si>
  <si>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</si>
  <si>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</si>
  <si>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</si>
  <si>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</si>
  <si>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</si>
  <si>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</si>
  <si>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</si>
  <si>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</si>
  <si>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</si>
  <si>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</si>
  <si>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</si>
  <si>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</si>
  <si>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</si>
  <si>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</si>
  <si>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</si>
  <si>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</si>
  <si>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</si>
  <si>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</si>
  <si>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</si>
  <si>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</si>
  <si>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</si>
  <si>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</si>
  <si>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</si>
  <si>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</si>
  <si>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</si>
  <si>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</si>
  <si>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</si>
  <si>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</si>
  <si>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</si>
  <si>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</si>
  <si>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</si>
  <si>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</si>
  <si>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</si>
  <si>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</si>
  <si>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</si>
  <si>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</si>
  <si>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</si>
  <si>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</si>
  <si>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</si>
  <si>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</si>
  <si>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</si>
  <si>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</si>
  <si>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</si>
  <si>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</si>
  <si>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</si>
  <si>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</si>
  <si>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</si>
  <si>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</si>
  <si>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</si>
  <si>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</si>
  <si>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</si>
  <si>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</si>
  <si>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</si>
  <si>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</si>
  <si>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</si>
  <si>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</si>
  <si>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</si>
  <si>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</si>
  <si>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</si>
  <si>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</si>
  <si>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</si>
  <si>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</si>
  <si>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</si>
  <si>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</si>
  <si>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</si>
  <si>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</si>
  <si>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</si>
  <si>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</si>
  <si>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</si>
  <si>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</si>
  <si>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</si>
  <si>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</si>
  <si>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</si>
  <si>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</si>
  <si>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</si>
  <si>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</si>
  <si>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</si>
  <si>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</si>
  <si>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</si>
  <si>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</si>
  <si>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</si>
  <si>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</si>
  <si>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OBJETO: SINFRA 032 - CONSTRUCCION Y MEJORAMIENTO DE PARQUES EN EL MUNICIPIO DE RICAURTE - CUNDINAMARCA.</t>
  </si>
  <si>
    <t>ÍTEM DE PAGO</t>
  </si>
  <si>
    <t>PARQUES INFANTILES VILLA DIANA CAROLINA</t>
  </si>
  <si>
    <t>1.1</t>
  </si>
  <si>
    <t>PRELIMINARES</t>
  </si>
  <si>
    <t>1.1.1</t>
  </si>
  <si>
    <t>CONST 1.8.</t>
  </si>
  <si>
    <t>CERCA EN TELA VERDE H = 2.10 M</t>
  </si>
  <si>
    <t>ML</t>
  </si>
  <si>
    <t>1.1.2</t>
  </si>
  <si>
    <t>CONST 1.41.</t>
  </si>
  <si>
    <t>LOCALIZACIÓN Y REPLANTEO  DE CIMIENTOS CON ELEMENTOS DE PRECISIÓN</t>
  </si>
  <si>
    <t>M2</t>
  </si>
  <si>
    <t>1.1.3</t>
  </si>
  <si>
    <t>APU 1.1.3</t>
  </si>
  <si>
    <t>DESMONTE DEL PARQUE INFANTIL EXISTENTE, (INCLUYE RETIRO DE SOBRANTES A UNA DISTANCIA DE 5 KM Y CARGUE)</t>
  </si>
  <si>
    <t>GBL</t>
  </si>
  <si>
    <t>1.2</t>
  </si>
  <si>
    <t xml:space="preserve">EXCAVACIONES Y RELLENOS </t>
  </si>
  <si>
    <t>1.2.1</t>
  </si>
  <si>
    <t>CONST 16.4.</t>
  </si>
  <si>
    <t>EXCAVACIÓN MANUAL EN MATERIAL COMÚN H=0.0-2.0 M (INCLUYE RETIRO DE SOBRANTES A UNA DISTANCIA MENOR DE 5 KM)</t>
  </si>
  <si>
    <t>M3</t>
  </si>
  <si>
    <t>1.2.2</t>
  </si>
  <si>
    <t>CONST 16.8</t>
  </si>
  <si>
    <t>RELLENO EN RECEBO COMÚN COMPACTADO MECÁNICAMENTE</t>
  </si>
  <si>
    <t>1.3</t>
  </si>
  <si>
    <t xml:space="preserve">ESTRUCTURAS EN CONCRETO </t>
  </si>
  <si>
    <t>1.3.1</t>
  </si>
  <si>
    <t>APU 1.3.1</t>
  </si>
  <si>
    <t>PLACA DE CONTRAPISO E=0.10 CONCRETO DE 3000 PSI (incluye refuerzo en malla electrosodada de 15x15 cm 4.0 mm)</t>
  </si>
  <si>
    <t>1.4</t>
  </si>
  <si>
    <t>PISOS, ACABADOS, ENCHAPES Y ACCESORIOS</t>
  </si>
  <si>
    <t>1.4.1</t>
  </si>
  <si>
    <t>CONST. 14.46</t>
  </si>
  <si>
    <t>GRAMA SINTÉTICA PARA CAMPOS DEPORTIVOS</t>
  </si>
  <si>
    <t>1.5</t>
  </si>
  <si>
    <t>PARQUE</t>
  </si>
  <si>
    <t>1.5.1</t>
  </si>
  <si>
    <t>APU 1.5.1</t>
  </si>
  <si>
    <t xml:space="preserve">SUMINISTRO E INSTALACIÓN DE PARQUE INFANTIL AUSTIN, COMPOSICIÓN: 1 COLUMPIOS DE 2 PUESTOS RODADERO SENCILLO, 2 PUENTE DE ACCESO, PARED DE ESCALAR, ESCALERA DE TORNILLO, 1 ESCALERA DE ACCESO, PLATAFORMAS Y ACCESORIOS. </t>
  </si>
  <si>
    <t>UND</t>
  </si>
  <si>
    <t>VALOR TOTAL CAPITULO 1</t>
  </si>
  <si>
    <t>PARQUE INFANTIL  EN POLIDEPORTIVO ISLA DEL SOL</t>
  </si>
  <si>
    <t>2.1</t>
  </si>
  <si>
    <t>2.1.1</t>
  </si>
  <si>
    <t>2.1.2</t>
  </si>
  <si>
    <t>LOCALIZACIÓN Y REPLANTEO  DE CIMIENTOS CON ELEMENTOS DE 
PRECISIÓN</t>
  </si>
  <si>
    <t>2.2.</t>
  </si>
  <si>
    <t>2.2.1</t>
  </si>
  <si>
    <t>EXCAVACIÓN MANUAL EN MATERIAL COMÚN H=0.0-2.0 M (INCLUYE RETIRO DE SOBRANTES A UNA DISTANCIA MENOR DE 5 KM</t>
  </si>
  <si>
    <t>2.2.2</t>
  </si>
  <si>
    <t>2.3.</t>
  </si>
  <si>
    <t>2.3.1</t>
  </si>
  <si>
    <t>2.4.</t>
  </si>
  <si>
    <t>2.4.1</t>
  </si>
  <si>
    <t>2.5.</t>
  </si>
  <si>
    <t>PARQUE INFANTIL</t>
  </si>
  <si>
    <t>2.5.1</t>
  </si>
  <si>
    <t>APU 2.5.1</t>
  </si>
  <si>
    <t>SUMINISTRO E INSTALACIÓN DE PARQUE INFANTIL PARAISO, COMPOSICIÓN: 1 RODADERO EN ESPIRAL CERRADO, 1 ESPIRAL DESCUBIERTO, RODADERO DOBLE, RODADERO SENCILLO, PASO DE EQUILIBRIO ESCALERA DE TORNILLO, 1 ESCALERA DE ACCESO, 1 PASAMANOS,  PLATAFORMAS Y ACCESORIOS.</t>
  </si>
  <si>
    <t>VALOR TOTAL CAPITULO 2</t>
  </si>
  <si>
    <t>MAQUINAS BIOSALUDABLES EN POLIDEPORTIVO ISLA DEL SOL</t>
  </si>
  <si>
    <t>3.1</t>
  </si>
  <si>
    <t>3.1.1</t>
  </si>
  <si>
    <t>3.2</t>
  </si>
  <si>
    <t>3.2.1</t>
  </si>
  <si>
    <t>3.2.2</t>
  </si>
  <si>
    <t>CONST 16.8.</t>
  </si>
  <si>
    <t>3.3</t>
  </si>
  <si>
    <t>3.3.1</t>
  </si>
  <si>
    <t>3.4</t>
  </si>
  <si>
    <t>3.4.1</t>
  </si>
  <si>
    <t>APU 3.4.1</t>
  </si>
  <si>
    <t>SUMINISTRO E INSTALACION LOSETA DE CEMENTO 40 X 40 SIN TEXTURA COLOR TIPO ALFA</t>
  </si>
  <si>
    <t>3.5</t>
  </si>
  <si>
    <t xml:space="preserve">MAQUINAS BIOSALUDABLES </t>
  </si>
  <si>
    <t>3.5.1</t>
  </si>
  <si>
    <t>APU 3.5.1</t>
  </si>
  <si>
    <t>VALOR TOTAL CAPITULO 3</t>
  </si>
  <si>
    <t>URBANISMO POLIDEPORTIVO ISLA DEL SOL</t>
  </si>
  <si>
    <t>4.1</t>
  </si>
  <si>
    <t>ANDENES</t>
  </si>
  <si>
    <t>4.1.1</t>
  </si>
  <si>
    <t>URBA 6.8.</t>
  </si>
  <si>
    <t>BORDILLO PREFABRICADO A-80</t>
  </si>
  <si>
    <t>4.1.2</t>
  </si>
  <si>
    <t>APU 4.1.2</t>
  </si>
  <si>
    <t>ANDEN CONCRETO 3500 PSI EN SITIO E=0.1M</t>
  </si>
  <si>
    <t>4.1.3</t>
  </si>
  <si>
    <t>APU 4.1.3</t>
  </si>
  <si>
    <t xml:space="preserve">SUMINISTRO E INSTALACIÓN ADOQUIN CONCRETO 6CM </t>
  </si>
  <si>
    <t>4.2</t>
  </si>
  <si>
    <t>MOVILIARIO URBANO</t>
  </si>
  <si>
    <t>4.2.1</t>
  </si>
  <si>
    <t>URBA 6.10.</t>
  </si>
  <si>
    <t>CANECA EN ACERO INOXIDABLE TIPO BARCELONA</t>
  </si>
  <si>
    <t>4.2.2</t>
  </si>
  <si>
    <t>VALOR TOTAL CAPITULO 4</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</si>
  <si>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</si>
  <si>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</si>
  <si>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Proyectó:</t>
  </si>
  <si>
    <t>________________________________________________</t>
  </si>
  <si>
    <t>ING. MARIA MERCEDES LANDAZABAL ESPEJO</t>
  </si>
  <si>
    <t>CONTRATISTA PROFESIONAL APOYO SIOP</t>
  </si>
  <si>
    <t>Reviso:</t>
  </si>
  <si>
    <t>ING.HECTOR DANIEL MORALES DEVIA</t>
  </si>
  <si>
    <t>SECRETARIO DE INFRAESTRUCTURA Y OBRAS PUBLICAS (C)</t>
  </si>
  <si>
    <t>APU 4.2.2</t>
  </si>
  <si>
    <t>SUMINISTRO E INSTALACIÓN PARQUE DE MAQUINAS BIOSALUDABLES. INCLUYE 7 UNIDADES DE MAQUINAS biosaludables: (1) Marcha, (2) Dorsales, (3) Barras, (4) Piernas, (5) Potro, (6) Pecho, (7) Bicicleta eliptica.</t>
  </si>
  <si>
    <t>SUMINISTRO E INSTALACIÓN DE BANCA REPOSER 50 X 34 H:40 CM EN CONCRETO.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</si>
</sst>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12"/>
      <name val="Verdana"/>
      <family val="2"/>
    </font>
    <font>
      <sz val="11"/>
      <color theme="1"/>
      <name val="Verdana"/>
      <family val="2"/>
    </font>
    <font>
      <b/>
      <sz val="11"/>
      <color theme="1"/>
      <name val="Arial"/>
      <family val="2"/>
    </font>
    <font>
      <b/>
      <sz val="12"/>
      <color theme="1"/>
      <name val="Arial"/>
      <family val="2"/>
    </font>
    <font>
      <sz val="11"/>
      <color theme="1"/>
      <name val="Arial"/>
      <family val="2"/>
    </font>
    <font>
      <sz val="11"/>
      <color rgb="FF000000"/>
      <name val="Arial"/>
      <family val="2"/>
    </font>
    <font>
      <b/>
      <sz val="11"/>
      <name val="Arial"/>
      <family val="2"/>
    </font>
    <font>
      <sz val="12"/>
      <color theme="1"/>
      <name val="Arial"/>
      <family val="2"/>
    </font>
    <font>
      <sz val="11"/>
      <name val="Arial"/>
      <family val="2"/>
    </font>
    <font>
      <b/>
      <sz val="11"/>
      <color rgb="FFFF0000"/>
      <name val="Arial"/>
      <family val="2"/>
    </font>
    <font>
      <sz val="10"/>
      <name val="Verdana"/>
      <family val="2"/>
    </font>
    <font>
      <b/>
      <sz val="12"/>
      <color rgb="FF000000"/>
      <name val="Arial"/>
      <family val="2"/>
    </font>
    <font>
      <sz val="12"/>
      <color rgb="FF000000"/>
      <name val="Arial"/>
      <family val="2"/>
    </font>
    <font>
      <sz val="12"/>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rgb="FF000000"/>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right/>
      <top/>
      <bottom style="double">
        <color indexed="64"/>
      </bottom>
      <diagonal/>
    </border>
    <border>
      <left/>
      <right style="double">
        <color indexed="64"/>
      </right>
      <top style="thin">
        <color indexed="64"/>
      </top>
      <bottom/>
      <diagonal/>
    </border>
    <border>
      <left/>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9" fillId="0" borderId="0" applyFont="0" applyFill="0" applyBorder="0" applyAlignment="0" applyProtection="0"/>
  </cellStyleXfs>
  <cellXfs count="518">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8" borderId="41" xfId="135" applyFont="1" applyFill="1" applyBorder="1" applyAlignment="1">
      <alignment vertical="center"/>
    </xf>
    <xf numFmtId="0" fontId="42" fillId="28" borderId="90" xfId="135" applyFont="1" applyFill="1" applyBorder="1" applyAlignment="1">
      <alignment horizontal="center" vertical="center"/>
    </xf>
    <xf numFmtId="0" fontId="42" fillId="28" borderId="42" xfId="135" applyFont="1" applyFill="1" applyBorder="1" applyAlignment="1">
      <alignment vertical="center"/>
    </xf>
    <xf numFmtId="0" fontId="42" fillId="28" borderId="29" xfId="135" applyFont="1" applyFill="1" applyBorder="1" applyAlignment="1">
      <alignment horizontal="center" vertical="center"/>
    </xf>
    <xf numFmtId="0" fontId="42" fillId="28" borderId="12" xfId="135" applyFont="1" applyFill="1" applyBorder="1" applyAlignment="1">
      <alignment vertical="center"/>
    </xf>
    <xf numFmtId="0" fontId="42" fillId="0" borderId="18" xfId="135" applyFont="1" applyBorder="1" applyAlignment="1">
      <alignment horizontal="center" vertical="center"/>
    </xf>
    <xf numFmtId="0" fontId="47" fillId="25" borderId="18" xfId="0" applyFont="1" applyFill="1" applyBorder="1" applyAlignment="1">
      <alignment horizontal="center" vertical="center"/>
    </xf>
    <xf numFmtId="0" fontId="47" fillId="0" borderId="18" xfId="0" applyFont="1" applyBorder="1" applyAlignment="1">
      <alignment horizontal="center" vertical="center"/>
    </xf>
    <xf numFmtId="0" fontId="39" fillId="25" borderId="18" xfId="0" applyFont="1" applyFill="1" applyBorder="1" applyAlignment="1">
      <alignment vertical="center" wrapText="1"/>
    </xf>
    <xf numFmtId="0" fontId="51" fillId="25" borderId="18" xfId="0" applyFont="1" applyFill="1" applyBorder="1" applyAlignment="1">
      <alignment horizontal="center" vertical="center"/>
    </xf>
    <xf numFmtId="4" fontId="39" fillId="25" borderId="18" xfId="0" applyNumberFormat="1" applyFont="1" applyFill="1" applyBorder="1" applyAlignment="1">
      <alignment horizontal="center" vertical="center"/>
    </xf>
    <xf numFmtId="44" fontId="51" fillId="25" borderId="18" xfId="255" applyFont="1" applyFill="1" applyBorder="1" applyAlignment="1">
      <alignment vertical="center"/>
    </xf>
    <xf numFmtId="167" fontId="39" fillId="0" borderId="45" xfId="62" applyNumberFormat="1" applyFont="1" applyFill="1" applyBorder="1" applyAlignment="1">
      <alignment horizontal="right" vertical="center" wrapText="1"/>
    </xf>
    <xf numFmtId="0" fontId="39" fillId="0" borderId="18" xfId="0" applyFont="1" applyBorder="1" applyAlignment="1">
      <alignment horizontal="left" vertical="center" wrapText="1"/>
    </xf>
    <xf numFmtId="4" fontId="51" fillId="25" borderId="18" xfId="0" applyNumberFormat="1" applyFont="1" applyFill="1" applyBorder="1" applyAlignment="1">
      <alignment horizontal="center" vertical="center"/>
    </xf>
    <xf numFmtId="0" fontId="39" fillId="0" borderId="75" xfId="0" applyFont="1" applyBorder="1" applyAlignment="1">
      <alignment vertical="center" wrapText="1"/>
    </xf>
    <xf numFmtId="0" fontId="51" fillId="0" borderId="18" xfId="0" applyFont="1" applyBorder="1" applyAlignment="1">
      <alignment horizontal="center" vertical="center"/>
    </xf>
    <xf numFmtId="0" fontId="42" fillId="28" borderId="18" xfId="135" applyFont="1" applyFill="1" applyBorder="1" applyAlignment="1">
      <alignment horizontal="center" vertical="center"/>
    </xf>
    <xf numFmtId="0" fontId="39" fillId="0" borderId="18" xfId="0" applyFont="1" applyBorder="1" applyAlignment="1">
      <alignment vertical="center" wrapText="1"/>
    </xf>
    <xf numFmtId="0" fontId="42" fillId="28" borderId="25" xfId="135" applyFont="1" applyFill="1" applyBorder="1" applyAlignment="1">
      <alignment horizontal="center" vertical="center"/>
    </xf>
    <xf numFmtId="0" fontId="53" fillId="0" borderId="18" xfId="0" applyFont="1" applyBorder="1" applyAlignment="1">
      <alignment horizontal="center" vertical="center"/>
    </xf>
    <xf numFmtId="0" fontId="54" fillId="28" borderId="75" xfId="0" applyFont="1" applyFill="1" applyBorder="1" applyAlignment="1">
      <alignment horizontal="center" vertical="center"/>
    </xf>
    <xf numFmtId="0" fontId="54" fillId="28" borderId="18" xfId="0" applyFont="1" applyFill="1" applyBorder="1" applyAlignment="1">
      <alignment horizontal="center" vertical="center"/>
    </xf>
    <xf numFmtId="4" fontId="39" fillId="28" borderId="18" xfId="39" applyNumberFormat="1" applyFont="1" applyFill="1" applyBorder="1" applyAlignment="1">
      <alignment vertical="center" wrapText="1"/>
    </xf>
    <xf numFmtId="167" fontId="39" fillId="28" borderId="43" xfId="62" applyNumberFormat="1" applyFont="1" applyFill="1" applyBorder="1" applyAlignment="1">
      <alignment horizontal="right" vertical="center" wrapText="1"/>
    </xf>
    <xf numFmtId="167" fontId="39" fillId="28" borderId="45" xfId="62" applyNumberFormat="1" applyFont="1" applyFill="1" applyBorder="1" applyAlignment="1">
      <alignment horizontal="right" vertical="center" wrapText="1"/>
    </xf>
    <xf numFmtId="0" fontId="55" fillId="0" borderId="18" xfId="0" applyFont="1" applyBorder="1" applyAlignment="1">
      <alignment vertical="center" wrapText="1"/>
    </xf>
    <xf numFmtId="0" fontId="54" fillId="25" borderId="18" xfId="0" applyFont="1" applyFill="1" applyBorder="1" applyAlignment="1">
      <alignment horizontal="center" vertical="center"/>
    </xf>
    <xf numFmtId="4" fontId="54" fillId="25" borderId="18" xfId="0" applyNumberFormat="1" applyFont="1" applyFill="1" applyBorder="1" applyAlignment="1">
      <alignment horizontal="center" vertical="center"/>
    </xf>
    <xf numFmtId="44" fontId="54" fillId="25" borderId="18" xfId="255" applyFont="1" applyFill="1" applyBorder="1" applyAlignment="1">
      <alignment vertical="center"/>
    </xf>
    <xf numFmtId="0" fontId="52" fillId="28" borderId="75" xfId="0" applyFont="1" applyFill="1" applyBorder="1" applyAlignment="1">
      <alignment horizontal="center" vertical="center"/>
    </xf>
    <xf numFmtId="0" fontId="52" fillId="28" borderId="18" xfId="0" applyFont="1" applyFill="1" applyBorder="1" applyAlignment="1">
      <alignment horizontal="center" vertical="center"/>
    </xf>
    <xf numFmtId="0" fontId="52" fillId="28" borderId="18" xfId="0" applyFont="1" applyFill="1" applyBorder="1" applyAlignment="1">
      <alignment horizontal="center" vertical="center" wrapText="1"/>
    </xf>
    <xf numFmtId="0" fontId="53" fillId="0" borderId="75" xfId="0" applyFont="1" applyBorder="1" applyAlignment="1">
      <alignment horizontal="center" vertical="center"/>
    </xf>
    <xf numFmtId="0" fontId="54" fillId="0" borderId="18" xfId="0" applyFont="1" applyBorder="1" applyAlignment="1">
      <alignment vertical="center" wrapText="1"/>
    </xf>
    <xf numFmtId="175" fontId="54" fillId="25" borderId="18" xfId="0" applyNumberFormat="1" applyFont="1" applyFill="1" applyBorder="1" applyAlignment="1">
      <alignment horizontal="center" vertical="center"/>
    </xf>
    <xf numFmtId="0" fontId="56" fillId="28" borderId="18" xfId="0" applyFont="1" applyFill="1" applyBorder="1" applyAlignment="1">
      <alignment horizontal="center" vertical="center" wrapText="1"/>
    </xf>
    <xf numFmtId="175" fontId="54" fillId="28" borderId="18" xfId="0" applyNumberFormat="1" applyFont="1" applyFill="1" applyBorder="1" applyAlignment="1">
      <alignment horizontal="center" vertical="center"/>
    </xf>
    <xf numFmtId="44" fontId="54" fillId="28" borderId="18" xfId="255" applyFont="1" applyFill="1" applyBorder="1" applyAlignment="1">
      <alignment vertical="center"/>
    </xf>
    <xf numFmtId="167" fontId="52" fillId="28" borderId="30" xfId="255" applyNumberFormat="1" applyFont="1" applyFill="1" applyBorder="1" applyAlignment="1">
      <alignment vertical="center"/>
    </xf>
    <xf numFmtId="0" fontId="57" fillId="0" borderId="18" xfId="0" applyFont="1" applyBorder="1" applyAlignment="1">
      <alignment horizontal="center" vertical="center"/>
    </xf>
    <xf numFmtId="0" fontId="54" fillId="0" borderId="18" xfId="0" applyFont="1" applyBorder="1" applyAlignment="1">
      <alignment vertical="center"/>
    </xf>
    <xf numFmtId="44" fontId="54" fillId="0" borderId="18" xfId="255" applyFont="1" applyFill="1" applyBorder="1" applyAlignment="1">
      <alignment vertical="center"/>
    </xf>
    <xf numFmtId="0" fontId="54" fillId="28" borderId="18" xfId="0" applyFont="1" applyFill="1" applyBorder="1" applyAlignment="1">
      <alignment vertical="center"/>
    </xf>
    <xf numFmtId="0" fontId="54" fillId="28" borderId="30" xfId="0" applyFont="1" applyFill="1" applyBorder="1" applyAlignment="1">
      <alignment vertical="center"/>
    </xf>
    <xf numFmtId="0" fontId="52" fillId="28" borderId="19" xfId="0" applyFont="1" applyFill="1" applyBorder="1" applyAlignment="1">
      <alignment horizontal="center" vertical="center" wrapText="1"/>
    </xf>
    <xf numFmtId="0" fontId="52" fillId="28" borderId="22" xfId="0" applyFont="1" applyFill="1" applyBorder="1" applyAlignment="1">
      <alignment vertical="center" wrapText="1"/>
    </xf>
    <xf numFmtId="0" fontId="52" fillId="0" borderId="18" xfId="0" applyFont="1" applyBorder="1" applyAlignment="1">
      <alignment horizontal="center" vertical="center"/>
    </xf>
    <xf numFmtId="0" fontId="52" fillId="0" borderId="75" xfId="0" applyFont="1" applyBorder="1" applyAlignment="1">
      <alignment horizontal="center" vertical="center"/>
    </xf>
    <xf numFmtId="44" fontId="54" fillId="25" borderId="30" xfId="255" applyFont="1" applyFill="1" applyBorder="1" applyAlignment="1">
      <alignment vertical="center"/>
    </xf>
    <xf numFmtId="0" fontId="52" fillId="25" borderId="18" xfId="0" applyFont="1" applyFill="1" applyBorder="1" applyAlignment="1">
      <alignment horizontal="center" vertical="center"/>
    </xf>
    <xf numFmtId="0" fontId="58" fillId="25" borderId="18" xfId="0" applyFont="1" applyFill="1" applyBorder="1" applyAlignment="1">
      <alignment vertical="center" wrapText="1"/>
    </xf>
    <xf numFmtId="175" fontId="54" fillId="28" borderId="18" xfId="0" applyNumberFormat="1" applyFont="1" applyFill="1" applyBorder="1" applyAlignment="1">
      <alignment vertical="center"/>
    </xf>
    <xf numFmtId="44" fontId="54" fillId="28" borderId="30" xfId="255" applyFont="1" applyFill="1" applyBorder="1" applyAlignment="1">
      <alignment vertical="center"/>
    </xf>
    <xf numFmtId="0" fontId="54" fillId="0" borderId="18" xfId="0" applyFont="1" applyBorder="1" applyAlignment="1">
      <alignment horizontal="left" vertical="center" wrapText="1"/>
    </xf>
    <xf numFmtId="4" fontId="54" fillId="0" borderId="18" xfId="0" applyNumberFormat="1" applyFont="1" applyBorder="1" applyAlignment="1">
      <alignment horizontal="center" vertical="center"/>
    </xf>
    <xf numFmtId="0" fontId="54" fillId="25" borderId="18" xfId="0" applyFont="1" applyFill="1" applyBorder="1" applyAlignment="1">
      <alignment vertical="center" wrapText="1"/>
    </xf>
    <xf numFmtId="4" fontId="58" fillId="25" borderId="18" xfId="0" applyNumberFormat="1" applyFont="1" applyFill="1" applyBorder="1" applyAlignment="1">
      <alignment horizontal="center" vertical="center"/>
    </xf>
    <xf numFmtId="0" fontId="52" fillId="28" borderId="22" xfId="0" applyFont="1" applyFill="1" applyBorder="1" applyAlignment="1">
      <alignment horizontal="center" vertical="center" wrapText="1"/>
    </xf>
    <xf numFmtId="0" fontId="59" fillId="25" borderId="18" xfId="0" applyFont="1" applyFill="1" applyBorder="1" applyAlignment="1">
      <alignment horizontal="center" vertical="center"/>
    </xf>
    <xf numFmtId="0" fontId="56" fillId="0" borderId="18" xfId="0" applyFont="1" applyBorder="1" applyAlignment="1">
      <alignment horizontal="center" vertical="center"/>
    </xf>
    <xf numFmtId="0" fontId="58" fillId="0" borderId="18" xfId="0" applyFont="1" applyBorder="1" applyAlignment="1">
      <alignment vertical="center" wrapText="1"/>
    </xf>
    <xf numFmtId="0" fontId="54" fillId="0" borderId="18" xfId="0" applyFont="1" applyBorder="1" applyAlignment="1">
      <alignment horizontal="center" vertical="center"/>
    </xf>
    <xf numFmtId="44" fontId="52" fillId="28" borderId="30" xfId="255" applyFont="1" applyFill="1" applyBorder="1" applyAlignment="1">
      <alignment vertical="center"/>
    </xf>
    <xf numFmtId="0" fontId="58" fillId="0" borderId="18" xfId="0" applyFont="1" applyBorder="1" applyAlignment="1">
      <alignment horizontal="left" vertical="center" wrapText="1"/>
    </xf>
    <xf numFmtId="175" fontId="54" fillId="0" borderId="18" xfId="0" applyNumberFormat="1" applyFont="1" applyBorder="1" applyAlignment="1">
      <alignment horizontal="center" vertical="center"/>
    </xf>
    <xf numFmtId="44" fontId="54" fillId="0" borderId="18" xfId="255" applyFont="1" applyBorder="1" applyAlignment="1">
      <alignment vertical="center"/>
    </xf>
    <xf numFmtId="0" fontId="54" fillId="25" borderId="75" xfId="0" applyFont="1" applyFill="1" applyBorder="1" applyAlignment="1">
      <alignment horizontal="left" vertical="center" wrapText="1"/>
    </xf>
    <xf numFmtId="0" fontId="52" fillId="28" borderId="20" xfId="0" applyFont="1" applyFill="1" applyBorder="1" applyAlignment="1">
      <alignment horizontal="center" vertical="center"/>
    </xf>
    <xf numFmtId="0" fontId="56" fillId="28" borderId="75" xfId="0" applyFont="1" applyFill="1" applyBorder="1" applyAlignment="1">
      <alignment horizontal="center" vertical="center" wrapText="1"/>
    </xf>
    <xf numFmtId="175" fontId="54" fillId="28" borderId="75" xfId="0" applyNumberFormat="1" applyFont="1" applyFill="1" applyBorder="1" applyAlignment="1">
      <alignment horizontal="center" vertical="center"/>
    </xf>
    <xf numFmtId="44" fontId="54" fillId="28" borderId="75" xfId="255" applyFont="1" applyFill="1" applyBorder="1" applyAlignment="1">
      <alignment vertical="center"/>
    </xf>
    <xf numFmtId="44" fontId="52" fillId="28" borderId="74" xfId="255" applyFont="1" applyFill="1" applyBorder="1" applyAlignment="1">
      <alignment vertical="center"/>
    </xf>
    <xf numFmtId="49" fontId="42" fillId="0" borderId="57" xfId="131" applyNumberFormat="1" applyFont="1" applyBorder="1" applyAlignment="1">
      <alignment horizontal="right" vertical="center"/>
    </xf>
    <xf numFmtId="186" fontId="42" fillId="0" borderId="57" xfId="131" applyNumberFormat="1" applyFont="1" applyBorder="1" applyAlignment="1">
      <alignment vertical="center"/>
    </xf>
    <xf numFmtId="0" fontId="39" fillId="0" borderId="21" xfId="128" applyFont="1" applyBorder="1" applyAlignment="1">
      <alignment horizontal="right" vertical="center"/>
    </xf>
    <xf numFmtId="0" fontId="39" fillId="0" borderId="22" xfId="128" applyFont="1" applyBorder="1" applyAlignment="1">
      <alignment horizontal="right" vertical="center"/>
    </xf>
    <xf numFmtId="187" fontId="42" fillId="28" borderId="42" xfId="135" applyNumberFormat="1" applyFont="1" applyFill="1" applyBorder="1" applyAlignment="1">
      <alignment vertical="center"/>
    </xf>
    <xf numFmtId="0" fontId="42" fillId="0" borderId="34" xfId="227" applyFont="1" applyBorder="1" applyAlignment="1">
      <alignment vertical="center"/>
    </xf>
    <xf numFmtId="186" fontId="42" fillId="0" borderId="45" xfId="60" applyNumberFormat="1" applyFont="1" applyFill="1" applyBorder="1" applyAlignment="1">
      <alignment horizontal="center" vertical="center"/>
    </xf>
    <xf numFmtId="186" fontId="42" fillId="0" borderId="18" xfId="60" applyNumberFormat="1" applyFont="1" applyFill="1" applyBorder="1" applyAlignment="1">
      <alignment horizontal="center" vertical="center"/>
    </xf>
    <xf numFmtId="9" fontId="39" fillId="0" borderId="30" xfId="95" applyFont="1" applyFill="1" applyBorder="1" applyAlignment="1">
      <alignment horizontal="center" vertical="center"/>
    </xf>
    <xf numFmtId="0" fontId="39" fillId="0" borderId="61" xfId="0" applyFont="1" applyBorder="1" applyAlignment="1">
      <alignment vertical="center" wrapText="1"/>
    </xf>
    <xf numFmtId="0" fontId="39" fillId="0" borderId="53" xfId="0" applyFont="1" applyBorder="1" applyAlignment="1">
      <alignment vertical="center" wrapText="1"/>
    </xf>
    <xf numFmtId="0" fontId="39" fillId="0" borderId="63" xfId="0" applyFont="1" applyBorder="1" applyAlignment="1">
      <alignment vertical="center" wrapText="1"/>
    </xf>
    <xf numFmtId="0" fontId="39" fillId="0" borderId="11" xfId="0" applyFont="1" applyBorder="1" applyAlignment="1">
      <alignment vertical="center" wrapText="1"/>
    </xf>
    <xf numFmtId="0" fontId="39" fillId="0" borderId="43" xfId="0" applyFont="1" applyBorder="1" applyAlignment="1">
      <alignment vertical="center" wrapText="1"/>
    </xf>
    <xf numFmtId="3" fontId="42" fillId="0" borderId="53" xfId="130" applyNumberFormat="1" applyFont="1" applyBorder="1" applyAlignment="1">
      <alignment horizontal="center" vertical="center"/>
    </xf>
    <xf numFmtId="186" fontId="42" fillId="0" borderId="0" xfId="60" applyNumberFormat="1" applyFont="1" applyFill="1" applyBorder="1" applyAlignment="1">
      <alignment horizontal="center" vertical="center"/>
    </xf>
    <xf numFmtId="9" fontId="39" fillId="0" borderId="12" xfId="95" applyFont="1" applyFill="1" applyBorder="1" applyAlignment="1">
      <alignment horizontal="center" vertical="center"/>
    </xf>
    <xf numFmtId="0" fontId="61" fillId="29" borderId="11" xfId="0" applyFont="1" applyFill="1" applyBorder="1" applyAlignment="1">
      <alignment vertical="center"/>
    </xf>
    <xf numFmtId="0" fontId="39" fillId="0" borderId="12" xfId="0" applyFont="1" applyBorder="1" applyAlignment="1">
      <alignment vertical="center" wrapText="1"/>
    </xf>
    <xf numFmtId="0" fontId="39" fillId="0" borderId="13" xfId="0" applyFont="1" applyBorder="1" applyAlignment="1">
      <alignment vertical="center" wrapText="1"/>
    </xf>
    <xf numFmtId="0" fontId="39" fillId="0" borderId="14" xfId="0" applyFont="1" applyBorder="1" applyAlignment="1">
      <alignment vertical="center" wrapText="1"/>
    </xf>
    <xf numFmtId="0" fontId="42" fillId="28" borderId="0" xfId="135" applyFont="1" applyFill="1" applyBorder="1" applyAlignment="1">
      <alignment horizontal="center" vertical="center"/>
    </xf>
    <xf numFmtId="0" fontId="54" fillId="28" borderId="19" xfId="0" applyFont="1" applyFill="1" applyBorder="1" applyAlignment="1">
      <alignment vertical="center"/>
    </xf>
    <xf numFmtId="44" fontId="54" fillId="25" borderId="74" xfId="255" applyFont="1" applyFill="1" applyBorder="1" applyAlignment="1">
      <alignment vertical="center"/>
    </xf>
    <xf numFmtId="0" fontId="54" fillId="28" borderId="45" xfId="0" applyFont="1" applyFill="1" applyBorder="1" applyAlignment="1">
      <alignment vertical="center"/>
    </xf>
    <xf numFmtId="0" fontId="54" fillId="28" borderId="59" xfId="0" applyFont="1" applyFill="1" applyBorder="1" applyAlignment="1">
      <alignment vertical="center"/>
    </xf>
    <xf numFmtId="0" fontId="39" fillId="0" borderId="91" xfId="89" applyFont="1" applyBorder="1"/>
    <xf numFmtId="0" fontId="42" fillId="0" borderId="23" xfId="135" applyFont="1" applyBorder="1" applyAlignment="1">
      <alignment horizontal="center" vertical="center"/>
    </xf>
    <xf numFmtId="0" fontId="47" fillId="0" borderId="23" xfId="0" applyFont="1" applyBorder="1" applyAlignment="1">
      <alignment horizontal="center" vertical="center"/>
    </xf>
    <xf numFmtId="0" fontId="47" fillId="25" borderId="23" xfId="0" applyFont="1" applyFill="1" applyBorder="1" applyAlignment="1">
      <alignment horizontal="center" vertical="center"/>
    </xf>
    <xf numFmtId="0" fontId="52" fillId="0" borderId="23" xfId="0" applyFont="1" applyBorder="1" applyAlignment="1">
      <alignment horizontal="center" vertical="center"/>
    </xf>
    <xf numFmtId="0" fontId="52" fillId="28" borderId="23" xfId="0" applyFont="1" applyFill="1" applyBorder="1" applyAlignment="1">
      <alignment horizontal="center" vertical="center"/>
    </xf>
    <xf numFmtId="0" fontId="52" fillId="25" borderId="63" xfId="0" applyFont="1" applyFill="1" applyBorder="1" applyAlignment="1">
      <alignment horizontal="center" vertical="center"/>
    </xf>
    <xf numFmtId="0" fontId="52" fillId="28" borderId="63" xfId="0" applyFont="1" applyFill="1" applyBorder="1" applyAlignment="1">
      <alignment horizontal="center" vertical="center"/>
    </xf>
    <xf numFmtId="49" fontId="42" fillId="0" borderId="0" xfId="131" applyNumberFormat="1" applyFont="1" applyBorder="1" applyAlignment="1">
      <alignment horizontal="right" vertical="center"/>
    </xf>
    <xf numFmtId="0" fontId="60" fillId="0" borderId="0" xfId="128" applyFont="1" applyBorder="1"/>
    <xf numFmtId="0" fontId="39" fillId="0" borderId="0" xfId="0" applyFont="1" applyBorder="1" applyAlignment="1">
      <alignment vertical="center" wrapText="1"/>
    </xf>
    <xf numFmtId="0" fontId="54" fillId="0" borderId="11" xfId="135" applyFont="1" applyBorder="1" applyAlignment="1">
      <alignment horizontal="left" vertical="center"/>
    </xf>
    <xf numFmtId="3" fontId="42" fillId="0" borderId="0" xfId="130" applyNumberFormat="1" applyFont="1" applyBorder="1" applyAlignment="1">
      <alignment horizontal="center" vertical="center"/>
    </xf>
    <xf numFmtId="0" fontId="61" fillId="29" borderId="0" xfId="0" applyFont="1" applyFill="1" applyBorder="1" applyAlignment="1">
      <alignment vertical="center"/>
    </xf>
    <xf numFmtId="0" fontId="54" fillId="0" borderId="0" xfId="135" applyFont="1" applyBorder="1" applyAlignment="1">
      <alignment horizontal="left" vertical="center"/>
    </xf>
    <xf numFmtId="0" fontId="54" fillId="25" borderId="11" xfId="135" applyFont="1" applyFill="1" applyBorder="1" applyAlignment="1">
      <alignment vertical="center"/>
    </xf>
    <xf numFmtId="0" fontId="42" fillId="28" borderId="75" xfId="135" applyFont="1" applyFill="1" applyBorder="1" applyAlignment="1">
      <alignment horizontal="center" vertical="center"/>
    </xf>
    <xf numFmtId="0" fontId="39" fillId="0" borderId="92" xfId="89" applyFont="1" applyBorder="1"/>
    <xf numFmtId="186" fontId="42" fillId="0" borderId="0" xfId="131" applyNumberFormat="1" applyFont="1" applyBorder="1" applyAlignment="1">
      <alignment vertical="center"/>
    </xf>
    <xf numFmtId="0" fontId="39" fillId="0" borderId="0" xfId="128" applyFont="1" applyBorder="1"/>
    <xf numFmtId="0" fontId="39" fillId="0" borderId="0" xfId="128" applyFont="1" applyBorder="1" applyAlignment="1">
      <alignment horizontal="center"/>
    </xf>
    <xf numFmtId="2" fontId="39" fillId="0" borderId="0" xfId="128" applyNumberFormat="1" applyFont="1" applyBorder="1"/>
    <xf numFmtId="0" fontId="39" fillId="0" borderId="91" xfId="89" applyFont="1" applyBorder="1" applyAlignment="1">
      <alignment horizontal="center"/>
    </xf>
    <xf numFmtId="0" fontId="42" fillId="28" borderId="0" xfId="135" applyFont="1" applyFill="1" applyBorder="1" applyAlignment="1">
      <alignment vertical="center"/>
    </xf>
    <xf numFmtId="0" fontId="39" fillId="28" borderId="0" xfId="135" applyFont="1" applyFill="1" applyBorder="1" applyAlignment="1">
      <alignment horizontal="center" vertical="center"/>
    </xf>
    <xf numFmtId="0" fontId="54" fillId="0" borderId="0" xfId="0" applyFont="1" applyBorder="1" applyAlignment="1">
      <alignment vertical="center"/>
    </xf>
    <xf numFmtId="0" fontId="39" fillId="0" borderId="94" xfId="89" applyFont="1" applyBorder="1"/>
    <xf numFmtId="0" fontId="39" fillId="0" borderId="95" xfId="89" applyFont="1" applyBorder="1"/>
    <xf numFmtId="0" fontId="39" fillId="25" borderId="24" xfId="130" applyFont="1" applyFill="1" applyBorder="1" applyAlignment="1">
      <alignment horizontal="center" vertical="center" wrapText="1"/>
    </xf>
    <xf numFmtId="0" fontId="39" fillId="25" borderId="62" xfId="130" applyFont="1" applyFill="1" applyBorder="1" applyAlignment="1">
      <alignment horizontal="center" vertical="center" wrapText="1"/>
    </xf>
    <xf numFmtId="0" fontId="39" fillId="25" borderId="38" xfId="130" applyFont="1" applyFill="1" applyBorder="1" applyAlignment="1">
      <alignment horizontal="center" vertical="center" wrapText="1"/>
    </xf>
    <xf numFmtId="0" fontId="54" fillId="25" borderId="11" xfId="135" applyFont="1" applyFill="1" applyBorder="1" applyAlignment="1">
      <alignment horizontal="left" vertical="center"/>
    </xf>
    <xf numFmtId="0" fontId="54" fillId="25" borderId="0" xfId="135" applyFont="1" applyFill="1" applyBorder="1" applyAlignment="1">
      <alignment horizontal="left" vertical="center"/>
    </xf>
    <xf numFmtId="0" fontId="61" fillId="29" borderId="0" xfId="0" applyFont="1" applyFill="1" applyBorder="1" applyAlignment="1">
      <alignment horizontal="left" vertical="center"/>
    </xf>
    <xf numFmtId="0" fontId="61" fillId="29" borderId="12" xfId="0" applyFont="1" applyFill="1" applyBorder="1" applyAlignment="1">
      <alignment horizontal="left" vertical="center"/>
    </xf>
    <xf numFmtId="0" fontId="50" fillId="0" borderId="11" xfId="0" applyFont="1" applyBorder="1" applyAlignment="1">
      <alignment horizontal="left" vertical="top" wrapText="1"/>
    </xf>
    <xf numFmtId="0" fontId="50" fillId="0" borderId="0" xfId="0" applyFont="1" applyBorder="1" applyAlignment="1">
      <alignment horizontal="left" vertical="top" wrapText="1"/>
    </xf>
    <xf numFmtId="0" fontId="62" fillId="29" borderId="0" xfId="0" applyFont="1" applyFill="1" applyBorder="1" applyAlignment="1">
      <alignment horizontal="left" vertical="top" wrapText="1"/>
    </xf>
    <xf numFmtId="0" fontId="62" fillId="29" borderId="12" xfId="0" applyFont="1" applyFill="1" applyBorder="1" applyAlignment="1">
      <alignment horizontal="left" vertical="top" wrapText="1"/>
    </xf>
    <xf numFmtId="0" fontId="63" fillId="0" borderId="11" xfId="0" applyFont="1" applyBorder="1" applyAlignment="1">
      <alignment horizontal="left" vertical="center" wrapText="1"/>
    </xf>
    <xf numFmtId="0" fontId="63" fillId="0" borderId="0" xfId="0" applyFont="1" applyBorder="1" applyAlignment="1">
      <alignment horizontal="left" vertical="center" wrapText="1"/>
    </xf>
    <xf numFmtId="3" fontId="42" fillId="0" borderId="18" xfId="130" applyNumberFormat="1" applyFont="1" applyBorder="1" applyAlignment="1">
      <alignment horizontal="center" vertical="center" wrapText="1"/>
    </xf>
    <xf numFmtId="3" fontId="42" fillId="0" borderId="18" xfId="130" applyNumberFormat="1" applyFont="1" applyBorder="1" applyAlignment="1">
      <alignment horizontal="center" vertical="center"/>
    </xf>
    <xf numFmtId="3" fontId="42" fillId="0" borderId="75" xfId="130" applyNumberFormat="1" applyFont="1" applyBorder="1" applyAlignment="1">
      <alignment horizontal="center" vertical="center"/>
    </xf>
    <xf numFmtId="0" fontId="62" fillId="29" borderId="11" xfId="0" applyFont="1" applyFill="1" applyBorder="1" applyAlignment="1">
      <alignment horizontal="left" vertical="top" wrapText="1"/>
    </xf>
    <xf numFmtId="0" fontId="54" fillId="25" borderId="12" xfId="135" applyFont="1" applyFill="1" applyBorder="1" applyAlignment="1">
      <alignment horizontal="left" vertical="center"/>
    </xf>
    <xf numFmtId="0" fontId="39" fillId="0" borderId="33" xfId="130" applyFont="1" applyBorder="1" applyAlignment="1">
      <alignment vertical="center" wrapText="1"/>
    </xf>
    <xf numFmtId="0" fontId="39" fillId="0" borderId="18" xfId="130" applyFont="1" applyBorder="1" applyAlignment="1">
      <alignment vertical="center" wrapText="1"/>
    </xf>
    <xf numFmtId="3" fontId="42" fillId="0" borderId="25" xfId="130" applyNumberFormat="1" applyFont="1" applyBorder="1" applyAlignment="1">
      <alignment horizontal="center" vertical="center" wrapText="1"/>
    </xf>
    <xf numFmtId="0" fontId="42" fillId="0" borderId="18" xfId="130" applyFont="1" applyBorder="1" applyAlignment="1">
      <alignment horizontal="center" vertical="center" wrapText="1"/>
    </xf>
    <xf numFmtId="0" fontId="42" fillId="0" borderId="18" xfId="130" applyFont="1" applyBorder="1" applyAlignment="1">
      <alignment horizontal="center" vertical="center"/>
    </xf>
    <xf numFmtId="0" fontId="42" fillId="0" borderId="21" xfId="128" applyFont="1" applyBorder="1" applyAlignment="1">
      <alignment horizontal="right" vertical="center"/>
    </xf>
    <xf numFmtId="0" fontId="42" fillId="0" borderId="22" xfId="128" applyFont="1" applyBorder="1" applyAlignment="1">
      <alignment horizontal="right" vertical="center"/>
    </xf>
    <xf numFmtId="0" fontId="42" fillId="0" borderId="23" xfId="128" applyFont="1" applyBorder="1" applyAlignment="1">
      <alignment horizontal="right" vertical="center"/>
    </xf>
    <xf numFmtId="0" fontId="39" fillId="0" borderId="21" xfId="128" applyFont="1" applyBorder="1" applyAlignment="1">
      <alignment horizontal="center" vertical="center"/>
    </xf>
    <xf numFmtId="0" fontId="39" fillId="0" borderId="22" xfId="128" applyFont="1" applyBorder="1" applyAlignment="1">
      <alignment horizontal="center" vertical="center"/>
    </xf>
    <xf numFmtId="0" fontId="39" fillId="0" borderId="23" xfId="128" applyFont="1" applyBorder="1" applyAlignment="1">
      <alignment horizontal="center" vertical="center"/>
    </xf>
    <xf numFmtId="0" fontId="39" fillId="0" borderId="21" xfId="128" applyFont="1" applyBorder="1" applyAlignment="1">
      <alignment horizontal="center" vertical="center" wrapText="1"/>
    </xf>
    <xf numFmtId="0" fontId="39" fillId="0" borderId="22" xfId="128" applyFont="1" applyBorder="1" applyAlignment="1">
      <alignment horizontal="center" vertical="center" wrapText="1"/>
    </xf>
    <xf numFmtId="0" fontId="39" fillId="0" borderId="23" xfId="128" applyFont="1" applyBorder="1" applyAlignment="1">
      <alignment horizontal="center" vertical="center" wrapText="1"/>
    </xf>
    <xf numFmtId="0" fontId="39" fillId="0" borderId="16" xfId="227" applyFont="1" applyBorder="1" applyAlignment="1">
      <alignment horizontal="center" vertical="center"/>
    </xf>
    <xf numFmtId="0" fontId="39" fillId="0" borderId="26" xfId="227" applyFont="1" applyBorder="1" applyAlignment="1">
      <alignment horizontal="center" vertical="center"/>
    </xf>
    <xf numFmtId="0" fontId="42" fillId="0" borderId="34" xfId="128" applyFont="1" applyBorder="1" applyAlignment="1">
      <alignment horizontal="right" vertical="center" wrapText="1"/>
    </xf>
    <xf numFmtId="0" fontId="42" fillId="0" borderId="16" xfId="128" applyFont="1" applyBorder="1" applyAlignment="1">
      <alignment horizontal="right" vertical="center" wrapText="1"/>
    </xf>
    <xf numFmtId="0" fontId="42" fillId="0" borderId="17" xfId="128" applyFont="1" applyBorder="1" applyAlignment="1">
      <alignment horizontal="right"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93"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50" fillId="28" borderId="13" xfId="135" applyFont="1" applyFill="1" applyBorder="1" applyAlignment="1">
      <alignment horizontal="center" vertical="center"/>
    </xf>
    <xf numFmtId="0" fontId="50" fillId="28" borderId="14" xfId="135" applyFont="1" applyFill="1" applyBorder="1" applyAlignment="1">
      <alignment horizontal="center" vertical="center"/>
    </xf>
    <xf numFmtId="0" fontId="50" fillId="28" borderId="15" xfId="135" applyFont="1" applyFill="1" applyBorder="1" applyAlignment="1">
      <alignment horizontal="center" vertical="center"/>
    </xf>
    <xf numFmtId="0" fontId="42" fillId="25" borderId="29" xfId="135" applyFont="1" applyFill="1" applyBorder="1" applyAlignment="1">
      <alignment horizontal="center" vertical="center" wrapText="1"/>
    </xf>
    <xf numFmtId="0" fontId="42" fillId="25" borderId="20" xfId="135" applyFont="1" applyFill="1" applyBorder="1" applyAlignment="1">
      <alignment horizontal="center" vertical="center" wrapText="1"/>
    </xf>
    <xf numFmtId="4" fontId="42" fillId="25" borderId="29" xfId="135" applyNumberFormat="1" applyFont="1" applyFill="1" applyBorder="1" applyAlignment="1">
      <alignment horizontal="center" vertical="center" wrapText="1"/>
    </xf>
    <xf numFmtId="4" fontId="42" fillId="25" borderId="20" xfId="135" applyNumberFormat="1" applyFont="1" applyFill="1" applyBorder="1" applyAlignment="1">
      <alignment horizontal="center" vertical="center" wrapText="1"/>
    </xf>
    <xf numFmtId="4" fontId="42" fillId="25" borderId="35" xfId="135" applyNumberFormat="1" applyFont="1" applyFill="1" applyBorder="1" applyAlignment="1">
      <alignment horizontal="center" vertical="center" wrapText="1"/>
    </xf>
    <xf numFmtId="4" fontId="42" fillId="25" borderId="40" xfId="135" applyNumberFormat="1" applyFont="1" applyFill="1" applyBorder="1" applyAlignment="1">
      <alignment horizontal="center" vertical="center" wrapText="1"/>
    </xf>
    <xf numFmtId="0" fontId="42" fillId="25" borderId="32" xfId="135" applyFont="1" applyFill="1" applyBorder="1" applyAlignment="1">
      <alignment horizontal="center" vertical="center" wrapText="1"/>
    </xf>
    <xf numFmtId="0" fontId="42" fillId="25" borderId="89" xfId="135" applyFont="1" applyFill="1" applyBorder="1" applyAlignment="1">
      <alignment horizontal="center" vertical="center" wrapText="1"/>
    </xf>
    <xf numFmtId="0" fontId="42" fillId="0" borderId="29" xfId="126"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79" xfId="89"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applyAlignment="1"/>
    <xf numFmtId="0" fontId="39" fillId="0" borderId="22" xfId="0" applyFont="1" applyBorder="1" applyAlignment="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applyAlignment="1"/>
    <xf numFmtId="0" fontId="39" fillId="0" borderId="31" xfId="0" applyFont="1" applyBorder="1" applyAlignment="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applyAlignment="1"/>
    <xf numFmtId="0" fontId="39" fillId="0" borderId="23" xfId="0" applyFont="1" applyBorder="1" applyAlignment="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applyAlignment="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INST"/>
      <sheetName val="Curva S Llanos"/>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DATOS_PIMS"/>
      <sheetName val="API - 21827"/>
      <sheetName val="Formato"/>
      <sheetName val="DETALLE"/>
      <sheetName val="Basededatos"/>
      <sheetName val="SALARIOS"/>
      <sheetName val="Resumen tarifas PERSONAL"/>
      <sheetName val="Tabla de Salarios"/>
      <sheetName val="Tarifas EQUIPOS"/>
      <sheetName val="Hoja3"/>
      <sheetName val="PERSONAL"/>
      <sheetName val="BD"/>
      <sheetName val="Aprobado 2019"/>
      <sheetName val="Hoja1"/>
      <sheetName val="CRUDOS"/>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Especificacione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Index_Graph1"/>
      <sheetName val="LISTAS"/>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Datos_CO"/>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refreshError="1"/>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efreshError="1"/>
      <sheetData sheetId="357">
        <row r="83">
          <cell r="O83" t="str">
            <v>Pendiente</v>
          </cell>
        </row>
      </sheetData>
      <sheetData sheetId="358" refreshError="1"/>
      <sheetData sheetId="359" refreshError="1"/>
      <sheetData sheetId="360" refreshError="1"/>
      <sheetData sheetId="36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NEIRA"/>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REF"/>
      <sheetName val="Hoja2"/>
      <sheetName val="Base_Muestras"/>
      <sheetName val="Formulario_N°_4"/>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MAT"/>
      <sheetName val="HER"/>
      <sheetName val="PER"/>
      <sheetName val="TRANS"/>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CANT OBRA"/>
      <sheetName val="_aCCIDENTES_DE_1995___1996_xl_6"/>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INDICE"/>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Users\ANDRES FELIPE MUÑOZ\Down"/>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8"/>
      <sheetName val="_aCCIDENTES_DE_1995___1996_x_77"/>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aCCIDENTES%2520DE%25201995%2520"/>
      <sheetName val="\E\a  aaInformación GRUPO 4\A M"/>
      <sheetName val="MATERIAL"/>
      <sheetName val="aactividad"/>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Tabla CONPES 3714"/>
      <sheetName val="_aCCIDENTES_DE_1995___1996__120"/>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REQUISITOS INF INTERVENTORÍA"/>
      <sheetName val="ESTADO_VÍA-CRIT_TECNICO"/>
      <sheetName val="Par_Dise"/>
      <sheetName val="gp05"/>
      <sheetName val="GP06"/>
      <sheetName val="\Users\LENOVO\Downloads\a  aaIn"/>
      <sheetName val="modf "/>
      <sheetName val="1,2 MC"/>
      <sheetName val="3,1 MC"/>
      <sheetName val="3,2 MC"/>
      <sheetName val="4,2 MC"/>
      <sheetName val="PU (2)"/>
      <sheetName val="\C\A\a  aaInformación GRUPO 4\A"/>
      <sheetName val="\G\a  aaInformación GRUPO 4\A M"/>
      <sheetName val="\C\G\a  aaInformación GRUPO 4\A"/>
      <sheetName val="\C\K\a  aaInformación GRUPO 4\A"/>
      <sheetName val="\C\E\a  aaInformación GRUPO 4\A"/>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S"/>
      <sheetName val="\E\Documents and Settings\Pe"/>
      <sheetName val="\C\E\Documents and Setting"/>
      <sheetName val="CRONOGRAMA INICIAL"/>
      <sheetName val="informe sem no.1"/>
      <sheetName val="informe sem no.2"/>
      <sheetName val="informe sem no.3"/>
      <sheetName val="informe sem no.4"/>
      <sheetName val="REPROGRAMACION 2"/>
      <sheetName val="lista-precio-mat-equipos"/>
      <sheetName val="rendimiento"/>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_Sistemas_serv1_xx_Documents a"/>
      <sheetName val="_Mini HP Enero 2015_Proyectos i"/>
      <sheetName val="_C_Users_avargase_AppData_Local"/>
      <sheetName val="_Volumes_USB PIOLIN_Escritorio_"/>
      <sheetName val="_Users_USUARIO_Downloads_a  aaI"/>
      <sheetName val="_Users_HP_AppData_Local_Microso"/>
      <sheetName val="__ccefici"/>
      <sheetName val="__d.docs.live.net_a  aaInformac"/>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DIRECTAS AMO I"/>
      <sheetName val="DIRECTAS AMO II"/>
      <sheetName val="aCCIDENTES_DE_1995_-_199646"/>
      <sheetName val="aCCIDENTES_DE_1995_-_1996_xls21"/>
      <sheetName val="ACTA_DE_MODIFICACION__(2)10"/>
      <sheetName val="\a__aaInformación_GRUPO_4\A_M10"/>
      <sheetName val="Datos_Básicos10"/>
      <sheetName val="SUB_APU10"/>
      <sheetName val="sistema proteccion a tierra equ"/>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B1FE7578\aCCIDENTES DE 1995 -"/>
      <sheetName val="2007 Database"/>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L. MAT."/>
      <sheetName val="P.S."/>
      <sheetName val="Presupuesto_Via_distribuidora"/>
      <sheetName val="COSTOS_UNITARIOS"/>
      <sheetName val="COSTOS_UNITARIOS1"/>
      <sheetName val="COSTOS_UNITARIOS4"/>
      <sheetName val="COSTOS_UNITARIOS2"/>
      <sheetName val="COSTOS_UNITARIOS3"/>
      <sheetName val="COSTOS_UNITARIOS5"/>
      <sheetName val="Insum"/>
      <sheetName val="APU"/>
      <sheetName val="ARBOL DE PROBLEMAS final"/>
      <sheetName val="IDENTIFICACION DEL PROBLEMA fin"/>
      <sheetName val="OBJETIVOS FINALES"/>
      <sheetName val="ESTRUCTURA DE PROYECTO"/>
      <sheetName val="OBJETIVOS ESPECIFICOS final"/>
      <sheetName val="\\C2CB15EB\aCCIDENTES DE 1995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REF!"/>
      <sheetName val="PRECIOS"/>
      <sheetName val="Datos de ejemplo"/>
      <sheetName val="Tablas"/>
      <sheetName val="_aCCIDENTES_DE_1995___1996__121"/>
      <sheetName val="EST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sheetData sheetId="304" refreshError="1"/>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refreshError="1"/>
      <sheetData sheetId="1054" refreshError="1"/>
      <sheetData sheetId="1055"/>
      <sheetData sheetId="1056"/>
      <sheetData sheetId="1057"/>
      <sheetData sheetId="1058"/>
      <sheetData sheetId="1059" refreshError="1"/>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refreshError="1"/>
      <sheetData sheetId="1088"/>
      <sheetData sheetId="1089" refreshError="1"/>
      <sheetData sheetId="1090"/>
      <sheetData sheetId="1091" refreshError="1"/>
      <sheetData sheetId="1092" refreshError="1"/>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sheetData sheetId="1105"/>
      <sheetData sheetId="1106"/>
      <sheetData sheetId="1107" refreshError="1"/>
      <sheetData sheetId="1108" refreshError="1"/>
      <sheetData sheetId="1109" refreshError="1"/>
      <sheetData sheetId="1110" refreshError="1"/>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sheetData sheetId="1229"/>
      <sheetData sheetId="1230" refreshError="1"/>
      <sheetData sheetId="1231"/>
      <sheetData sheetId="1232"/>
      <sheetData sheetId="1233" refreshError="1"/>
      <sheetData sheetId="1234"/>
      <sheetData sheetId="1235"/>
      <sheetData sheetId="1236"/>
      <sheetData sheetId="1237"/>
      <sheetData sheetId="1238"/>
      <sheetData sheetId="1239" refreshError="1"/>
      <sheetData sheetId="1240" refreshError="1"/>
      <sheetData sheetId="1241" refreshError="1"/>
      <sheetData sheetId="1242" refreshError="1"/>
      <sheetData sheetId="1243" refreshError="1"/>
      <sheetData sheetId="1244" refreshError="1"/>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efreshError="1"/>
      <sheetData sheetId="1674" refreshError="1"/>
      <sheetData sheetId="1675" refreshError="1"/>
      <sheetData sheetId="1676"/>
      <sheetData sheetId="1677"/>
      <sheetData sheetId="1678"/>
      <sheetData sheetId="1679"/>
      <sheetData sheetId="1680"/>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efreshError="1"/>
      <sheetData sheetId="2388" refreshError="1"/>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refreshError="1"/>
      <sheetData sheetId="2762" refreshError="1"/>
      <sheetData sheetId="2763"/>
      <sheetData sheetId="2764"/>
      <sheetData sheetId="2765"/>
      <sheetData sheetId="2766"/>
      <sheetData sheetId="2767"/>
      <sheetData sheetId="2768" refreshError="1"/>
      <sheetData sheetId="2769"/>
      <sheetData sheetId="2770"/>
      <sheetData sheetId="2771"/>
      <sheetData sheetId="2772"/>
      <sheetData sheetId="2773"/>
      <sheetData sheetId="2774"/>
      <sheetData sheetId="2775"/>
      <sheetData sheetId="2776"/>
      <sheetData sheetId="2777"/>
      <sheetData sheetId="2778"/>
      <sheetData sheetId="2779"/>
      <sheetData sheetId="2780" refreshError="1"/>
      <sheetData sheetId="2781" refreshError="1"/>
      <sheetData sheetId="2782" refreshError="1"/>
      <sheetData sheetId="2783" refreshError="1"/>
      <sheetData sheetId="2784" refreshError="1"/>
      <sheetData sheetId="278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Formulario_N°_4"/>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
      <sheetName val="des_rps"/>
      <sheetName val="gp05"/>
      <sheetName val="GP06"/>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_aCCIDENTES_DE_1995___1996_xl_2"/>
      <sheetName val="_aCCIDENTES_DE_1995___1996_xl_3"/>
      <sheetName val="\E\a  aaInformación GRUPO 4\A M"/>
      <sheetName val="APU"/>
      <sheetName val="REQUISITOS INF INTERVENTORÍA"/>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Gabrielaapabone\d copias\a  a"/>
      <sheetName val="PU (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CUMPLIMIENT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ACTA No.1 "/>
      <sheetName val="INST"/>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Users\ANDRES FELIPE MUÑOZ\Down"/>
      <sheetName val=" ACTA FINAL + MODIFICATORIA "/>
      <sheetName val="ACTA No.5"/>
      <sheetName val="ACTA MAYORES - GENERAL"/>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LENOVO\Downloads\a  aaIn"/>
      <sheetName val="Formulario_N°_43"/>
      <sheetName val="Formulario_N°_44"/>
      <sheetName val="Formulario_N°_45"/>
      <sheetName val="ANALISIS RESUMID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rogram"/>
      <sheetName val="Main"/>
      <sheetName val="CorpTax"/>
      <sheetName val="PAGOS"/>
      <sheetName val="ESTADO RED"/>
      <sheetName val="CARRETERAS"/>
      <sheetName val="GENERALIDADES "/>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ESPEC"/>
      <sheetName val="MEMORIA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refreshError="1"/>
      <sheetData sheetId="1160" refreshError="1"/>
      <sheetData sheetId="1161" refreshError="1"/>
      <sheetData sheetId="1162" refreshError="1"/>
      <sheetData sheetId="1163" refreshError="1"/>
      <sheetData sheetId="1164" refreshError="1"/>
      <sheetData sheetId="1165"/>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sheetData sheetId="1235"/>
      <sheetData sheetId="1236"/>
      <sheetData sheetId="1237" refreshError="1"/>
      <sheetData sheetId="1238" refreshError="1"/>
      <sheetData sheetId="1239"/>
      <sheetData sheetId="1240"/>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Datos"/>
      <sheetName val="Cuadrillas"/>
      <sheetName val="Jornal"/>
      <sheetName val="#REF"/>
      <sheetName val="Fornato 6"/>
      <sheetName val="precios-básicos2002"/>
      <sheetName val="[a  aaInformación][a  aaInforma"/>
      <sheetName val="lisprecios"/>
      <sheetName val="PERSONAL"/>
      <sheetName val="PRESTACIONES SOCIALES"/>
      <sheetName val="\G\I\MANTENIMIENTO RUTA 1001_MA"/>
      <sheetName val="\D\MANTENIMIENTO RUTA 1001_MARZ"/>
      <sheetName val="\G\D\MANTENIMIENTO RUTA 1001_MA"/>
      <sheetName val="\I\I\MANTENIMIENTO RUTA 1001_MA"/>
      <sheetName val="\Users\Personal\Downloads\MANTE"/>
      <sheetName val="TOT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M.O."/>
      <sheetName val="[a  aaInformación]__cceficie_10"/>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ITEMS"/>
      <sheetName val="PANEL"/>
      <sheetName val="Res-Accide-10"/>
      <sheetName val="Base Datos"/>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e_54"/>
      <sheetName val="[a  aaInformación]__cceficie_53"/>
      <sheetName val="[a  aaInformación]__cceficie_51"/>
      <sheetName val="[a  aaInformación]__cceficie_52"/>
      <sheetName val="[a  aaInformación]__cceficie_55"/>
      <sheetName val="[a  aaInformación]__cceficie_56"/>
      <sheetName val="[a  aaInformación]__cceficie_59"/>
      <sheetName val="Emboquillar"/>
      <sheetName val="Acometidacobrerígido"/>
      <sheetName val="Acometidatoma"/>
      <sheetName val="Acometidahasta1&quot;"/>
      <sheetName val="[a  aaInformación]__cceficie_58"/>
      <sheetName val="[a  aaInformación]__cceficie_57"/>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Users\LENOVO\Downloads\Users\A"/>
      <sheetName val="\\Pc2\amv1-real\MANTENIMIENTO R"/>
      <sheetName val="PRECIOS"/>
      <sheetName val="AJIZAL 3335"/>
      <sheetName val="SABANETA 3335"/>
      <sheetName val="Datos Generales"/>
      <sheetName val="HER"/>
      <sheetName val="MAT"/>
      <sheetName val="PER"/>
      <sheetName val="TRANS"/>
      <sheetName val="[a  aaInformación]__cceficie_65"/>
      <sheetName val="[a  aaInformación]__cceficie_64"/>
      <sheetName val="[a  aaInformación]__cceficie_62"/>
      <sheetName val="[a  aaInformación]__cceficie_61"/>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MANTENIMIENTO_RUTA_1001_MARZO_"/>
      <sheetName val="ANEXO_IX"/>
      <sheetName val="\I\MANTENIMIENTO_RUTA_1001_MARZ"/>
      <sheetName val="\F\MANTENIMIENTO_RUTA_1001_MARZ"/>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invias_my_2"/>
      <sheetName val="\MANTENIMIENTO%20RUTA%201001_MA"/>
      <sheetName val="[a  aaInformación]__ccefici_101"/>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_100"/>
      <sheetName val="[a  aaInformación]__ccefici_102"/>
      <sheetName val="[a  aaInformación]__ccefici_103"/>
      <sheetName val="Sheet1"/>
      <sheetName val="M_O_"/>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LAN DE INVERSION ANTICIPO"/>
      <sheetName val="inv mensual"/>
      <sheetName val="borrador flujo inv"/>
      <sheetName val="social-ambiental"/>
      <sheetName val="AU"/>
      <sheetName val="Hoja 1 "/>
      <sheetName val="//d.docs.live.net/MANTENIMIENTO"/>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Ejecutado%"/>
      <sheetName val="Ejecutado$"/>
      <sheetName val="Programado$"/>
      <sheetName val="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ManoDeObra"/>
      <sheetName val="320.1"/>
      <sheetName val="330.2"/>
      <sheetName val="700.1"/>
      <sheetName val="Precios"/>
      <sheetName val="Cálculo"/>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220.1"/>
      <sheetName val="330.1"/>
      <sheetName val="640.1.2"/>
      <sheetName val="673.1"/>
      <sheetName val="673.2"/>
      <sheetName val="Indicadores Gestión"/>
      <sheetName val="PR-04"/>
      <sheetName val="tipo_recurso"/>
      <sheetName val="Listado"/>
      <sheetName val="tipos_entidad"/>
      <sheetName val="Unidades"/>
      <sheetName val="APU"/>
      <sheetName val="Actual Data (MAP)"/>
      <sheetName val="Actual Data (STX)"/>
      <sheetName val="PARA INFORME"/>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2">
          <cell r="A2" t="str">
            <v>INVÍAS - TERRITORIAL CORDOBA - GRUPO 3</v>
          </cell>
        </row>
      </sheetData>
      <sheetData sheetId="115"/>
      <sheetData sheetId="116">
        <row r="2">
          <cell r="A2" t="str">
            <v>INVÍAS - TERRITORIAL CORDOBA - GRUPO 3</v>
          </cell>
        </row>
      </sheetData>
      <sheetData sheetId="117">
        <row r="2">
          <cell r="A2" t="str">
            <v>INVÍAS - TERRITORIAL CORDOBA - GRUPO 3</v>
          </cell>
        </row>
      </sheetData>
      <sheetData sheetId="118"/>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sheetData sheetId="124">
        <row r="2">
          <cell r="A2" t="str">
            <v>INVÍAS - TERRITORIAL CORDOBA - GRUPO 3</v>
          </cell>
        </row>
      </sheetData>
      <sheetData sheetId="125">
        <row r="2">
          <cell r="A2" t="str">
            <v>INVÍAS - TERRITORIAL CORDOBA - GRUPO 3</v>
          </cell>
        </row>
      </sheetData>
      <sheetData sheetId="126"/>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sheetData sheetId="132">
        <row r="2">
          <cell r="A2" t="str">
            <v>INVÍAS - TERRITORIAL CORDOBA - GRUPO 3</v>
          </cell>
        </row>
      </sheetData>
      <sheetData sheetId="133">
        <row r="2">
          <cell r="A2" t="str">
            <v>INVÍAS - TERRITORIAL CORDOBA - GRUPO 3</v>
          </cell>
        </row>
      </sheetData>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ow r="2">
          <cell r="A2" t="str">
            <v>INVÍAS - TERRITORIAL CORDOBA - GRUPO 3</v>
          </cell>
        </row>
      </sheetData>
      <sheetData sheetId="167"/>
      <sheetData sheetId="168">
        <row r="2">
          <cell r="A2" t="str">
            <v>INVÍAS - TERRITORIAL CORDOBA - GRUPO 3</v>
          </cell>
        </row>
      </sheetData>
      <sheetData sheetId="169">
        <row r="2">
          <cell r="A2" t="str">
            <v>INVÍAS - TERRITORIAL CORDOBA - GRUPO 3</v>
          </cell>
        </row>
      </sheetData>
      <sheetData sheetId="170"/>
      <sheetData sheetId="171">
        <row r="2">
          <cell r="A2" t="str">
            <v>INVÍAS - TERRITORIAL CORDOBA - GRUPO 3</v>
          </cell>
        </row>
      </sheetData>
      <sheetData sheetId="172">
        <row r="2">
          <cell r="A2" t="str">
            <v>INVÍAS - TERRITORIAL CORDOBA - GRUPO 3</v>
          </cell>
        </row>
      </sheetData>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sheetData sheetId="190" refreshError="1"/>
      <sheetData sheetId="191"/>
      <sheetData sheetId="192">
        <row r="2">
          <cell r="A2" t="str">
            <v>INVÍAS - TERRITORIAL CORDOBA - GRUPO 3</v>
          </cell>
        </row>
      </sheetData>
      <sheetData sheetId="193">
        <row r="2">
          <cell r="A2" t="str">
            <v>INVÍAS - TERRITORIAL CORDOBA - GRUPO 3</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ow r="2">
          <cell r="A2" t="str">
            <v>INVÍAS - TERRITORIAL CORDOBA - GRUPO 3</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ow r="2">
          <cell r="B2">
            <v>0</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UNITARIOS"/>
      <sheetName val="THE"/>
      <sheetName val="ATHE"/>
      <sheetName val="PUNITARIOS_PARA_241201_2S10"/>
      <sheetName val="PR_110"/>
      <sheetName val="ESTADO_RED_TEC10"/>
      <sheetName val="PREACTA_1010"/>
      <sheetName val="PREACTA_910"/>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5. ELECTRICO"/>
      <sheetName val="LISTA DE PRECIOS"/>
      <sheetName val=" Liquidacion de Obra por Tramos"/>
      <sheetName val="062"/>
      <sheetName val="PERSONAL"/>
      <sheetName val="Tarifa MT"/>
      <sheetName val="Lp"/>
      <sheetName val="2,2,6,1 Pilotes 0,30"/>
      <sheetName val="Listado"/>
      <sheetName val="Bajadas"/>
      <sheetName val="NARIÑO"/>
      <sheetName val="FINANC"/>
      <sheetName val="TODA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7.1.8.1.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OCTUBRE"/>
      <sheetName val="skj452"/>
      <sheetName val="ita878"/>
      <sheetName val="aea-944"/>
      <sheetName val="dub-823"/>
      <sheetName val="gpi 526"/>
      <sheetName val="xxj617"/>
      <sheetName val="sng_855"/>
      <sheetName val="vea 374"/>
      <sheetName val="hfb024"/>
      <sheetName val="paj825"/>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CONT_ADI"/>
      <sheetName val="APU NO PREVISTO"/>
      <sheetName val="PPTA (3)"/>
      <sheetName val="PPTA (2)"/>
      <sheetName val="PPTA"/>
      <sheetName val="Requisición1"/>
      <sheetName val="c2_5y2_613"/>
      <sheetName val="PREACTA_62"/>
      <sheetName val="TABLA_20082"/>
      <sheetName val="c2_5y2_612"/>
      <sheetName val="PREACTA_61"/>
      <sheetName val="TABLA_20081"/>
      <sheetName val="c2_5y2_611"/>
      <sheetName val="A_P_U1"/>
      <sheetName val="Cuadr."/>
      <sheetName val="PUNITARIOS PARA 241201 2S.xls"/>
      <sheetName val="OBRAS SES"/>
      <sheetName val="mdo"/>
      <sheetName val="equip"/>
      <sheetName val="mat"/>
      <sheetName val="CIRCUITOS CODENSA"/>
      <sheetName val="Hoja2"/>
      <sheetName val="glvc"/>
      <sheetName val="otros"/>
      <sheetName val="for 6"/>
      <sheetName val="TUBERIA"/>
      <sheetName val="_Liquidacion_de_Obra_por_Tramo1"/>
      <sheetName val="APU_NO_PREVISTO1"/>
      <sheetName val="PPTA_(3)1"/>
      <sheetName val="PPTA_(2)1"/>
      <sheetName val="Excavación_Mat__Común_Estacion1"/>
      <sheetName val="Demolición_Pavimento1"/>
      <sheetName val="SUB_APU1"/>
      <sheetName val="A__P__U_1"/>
      <sheetName val="RELACION_MES1"/>
      <sheetName val="ESTADO_VÍA-CRIT_TECNICO1"/>
      <sheetName val="2,2,6,1_Pilotes_0,301"/>
      <sheetName val="LISTA_DE_PRECIOS1"/>
      <sheetName val="_Liquidacion_de_Obra_por_Tramos"/>
      <sheetName val="APU_NO_PREVISTO"/>
      <sheetName val="PPTA_(3)"/>
      <sheetName val="PPTA_(2)"/>
      <sheetName val="2,2,6,1_Pilotes_0,30"/>
      <sheetName val="LISTA_DE_PRECIOS"/>
      <sheetName val="_Liquidacion_de_Obra_por_Tramo2"/>
      <sheetName val="APU_NO_PREVISTO2"/>
      <sheetName val="PPTA_(3)2"/>
      <sheetName val="PPTA_(2)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PREACTA_63"/>
      <sheetName val="TABLA_2008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PREACTA Y CONTRATISTAS"/>
      <sheetName val="DEST. MEDIOS"/>
      <sheetName val="COMBUASF"/>
      <sheetName val="BALCRUDO"/>
      <sheetName val="CARGASPROC."/>
      <sheetName val="G L P  FINAL"/>
      <sheetName val="materiales"/>
      <sheetName val="APU"/>
      <sheetName val="Proveedores y acreedores"/>
      <sheetName val="Poblacion"/>
      <sheetName val="ACTA MODIFICACIÓN CIVIL"/>
      <sheetName val="PLAN DE INVERSION ANTICIPO"/>
      <sheetName val="inv mensual"/>
      <sheetName val="borrador flujo inv"/>
      <sheetName val="social-ambiental"/>
      <sheetName val="AU"/>
      <sheetName val="inst"/>
      <sheetName val="TABLAS"/>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CRA_MODI4"/>
      <sheetName val="K16+000_AL_K18+5004"/>
      <sheetName val="K23+200_AL_K24+7004"/>
      <sheetName val="k18+500_AL_K23+0504"/>
      <sheetName val="Presupuesto_PUENTE4"/>
      <sheetName val="VOLUMENES_(4)4"/>
      <sheetName val="VOLUMENES_(4SA)4"/>
      <sheetName val="CRA_MODI2"/>
      <sheetName val="K16+000_AL_K18+5002"/>
      <sheetName val="K23+200_AL_K24+7002"/>
      <sheetName val="k18+500_AL_K23+0502"/>
      <sheetName val="Presupuesto_PUENTE2"/>
      <sheetName val="VOLUMENES_(4)2"/>
      <sheetName val="VOLUMENES_(4SA)2"/>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CURVA"/>
      <sheetName val="EVA"/>
      <sheetName val="AIU"/>
      <sheetName val="Program"/>
      <sheetName val="BASE"/>
      <sheetName val="c2_5y2_614"/>
      <sheetName val="Bases 2A"/>
      <sheetName val="DATOS CONTRATO"/>
      <sheetName val="CHINCHINA FINAL . A CEROS"/>
      <sheetName val="Memoria de calculo"/>
      <sheetName val="devdics"/>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gpi_5264"/>
      <sheetName val="vea_3744"/>
      <sheetName val="Lista APU"/>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PRECIOS ACTUALIZADOS FERRASA"/>
      <sheetName val="BASE DE DATOS"/>
      <sheetName val="PREACTA_Y_CONTRATISTAS"/>
      <sheetName val="Tarifa_MT"/>
      <sheetName val="PUNITARIOS_PARA_241201_2S_xls"/>
      <sheetName val="MATERIAL"/>
      <sheetName val="CUMPLIMIENTO"/>
      <sheetName val="precios-básicos2002"/>
      <sheetName val="2004"/>
      <sheetName val="LISTA DE MATERIAL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48">
          <cell r="E48">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row r="48">
          <cell r="E48">
            <v>0</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sheetData sheetId="171"/>
      <sheetData sheetId="172"/>
      <sheetData sheetId="173"/>
      <sheetData sheetId="174">
        <row r="48">
          <cell r="E48">
            <v>0</v>
          </cell>
        </row>
      </sheetData>
      <sheetData sheetId="175"/>
      <sheetData sheetId="176"/>
      <sheetData sheetId="177" refreshError="1"/>
      <sheetData sheetId="178" refreshError="1"/>
      <sheetData sheetId="179">
        <row r="48">
          <cell r="E48">
            <v>0</v>
          </cell>
        </row>
      </sheetData>
      <sheetData sheetId="180"/>
      <sheetData sheetId="181"/>
      <sheetData sheetId="182" refreshError="1"/>
      <sheetData sheetId="183"/>
      <sheetData sheetId="184">
        <row r="48">
          <cell r="E48">
            <v>0</v>
          </cell>
        </row>
      </sheetData>
      <sheetData sheetId="185">
        <row r="48">
          <cell r="E48">
            <v>0</v>
          </cell>
        </row>
      </sheetData>
      <sheetData sheetId="186"/>
      <sheetData sheetId="187" refreshError="1"/>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row r="48">
          <cell r="E48">
            <v>0</v>
          </cell>
        </row>
      </sheetData>
      <sheetData sheetId="211"/>
      <sheetData sheetId="212"/>
      <sheetData sheetId="213"/>
      <sheetData sheetId="214"/>
      <sheetData sheetId="215"/>
      <sheetData sheetId="216"/>
      <sheetData sheetId="217">
        <row r="48">
          <cell r="E48">
            <v>0</v>
          </cell>
        </row>
      </sheetData>
      <sheetData sheetId="218"/>
      <sheetData sheetId="219"/>
      <sheetData sheetId="220"/>
      <sheetData sheetId="221"/>
      <sheetData sheetId="222">
        <row r="48">
          <cell r="E48">
            <v>0</v>
          </cell>
        </row>
      </sheetData>
      <sheetData sheetId="223"/>
      <sheetData sheetId="224"/>
      <sheetData sheetId="225">
        <row r="48">
          <cell r="E48">
            <v>0</v>
          </cell>
        </row>
      </sheetData>
      <sheetData sheetId="226"/>
      <sheetData sheetId="227"/>
      <sheetData sheetId="228">
        <row r="48">
          <cell r="E48">
            <v>0</v>
          </cell>
        </row>
      </sheetData>
      <sheetData sheetId="229"/>
      <sheetData sheetId="230"/>
      <sheetData sheetId="231"/>
      <sheetData sheetId="232"/>
      <sheetData sheetId="233"/>
      <sheetData sheetId="234"/>
      <sheetData sheetId="235"/>
      <sheetData sheetId="236"/>
      <sheetData sheetId="237"/>
      <sheetData sheetId="238">
        <row r="48">
          <cell r="E48">
            <v>0</v>
          </cell>
        </row>
      </sheetData>
      <sheetData sheetId="239"/>
      <sheetData sheetId="240"/>
      <sheetData sheetId="241">
        <row r="48">
          <cell r="E48">
            <v>0</v>
          </cell>
        </row>
      </sheetData>
      <sheetData sheetId="242"/>
      <sheetData sheetId="243"/>
      <sheetData sheetId="244"/>
      <sheetData sheetId="245"/>
      <sheetData sheetId="246"/>
      <sheetData sheetId="247"/>
      <sheetData sheetId="248"/>
      <sheetData sheetId="249"/>
      <sheetData sheetId="250"/>
      <sheetData sheetId="251"/>
      <sheetData sheetId="252"/>
      <sheetData sheetId="253">
        <row r="48">
          <cell r="E48">
            <v>0</v>
          </cell>
        </row>
      </sheetData>
      <sheetData sheetId="254"/>
      <sheetData sheetId="255"/>
      <sheetData sheetId="256">
        <row r="48">
          <cell r="E48">
            <v>0</v>
          </cell>
        </row>
      </sheetData>
      <sheetData sheetId="257"/>
      <sheetData sheetId="258"/>
      <sheetData sheetId="259"/>
      <sheetData sheetId="260"/>
      <sheetData sheetId="261"/>
      <sheetData sheetId="262"/>
      <sheetData sheetId="263"/>
      <sheetData sheetId="264"/>
      <sheetData sheetId="265"/>
      <sheetData sheetId="266"/>
      <sheetData sheetId="267"/>
      <sheetData sheetId="268">
        <row r="48">
          <cell r="E48">
            <v>0</v>
          </cell>
        </row>
      </sheetData>
      <sheetData sheetId="269"/>
      <sheetData sheetId="270"/>
      <sheetData sheetId="271">
        <row r="48">
          <cell r="E48">
            <v>0</v>
          </cell>
        </row>
      </sheetData>
      <sheetData sheetId="272"/>
      <sheetData sheetId="273"/>
      <sheetData sheetId="274"/>
      <sheetData sheetId="275"/>
      <sheetData sheetId="276"/>
      <sheetData sheetId="277"/>
      <sheetData sheetId="278"/>
      <sheetData sheetId="279"/>
      <sheetData sheetId="280"/>
      <sheetData sheetId="281"/>
      <sheetData sheetId="282"/>
      <sheetData sheetId="283">
        <row r="48">
          <cell r="E48">
            <v>0</v>
          </cell>
        </row>
      </sheetData>
      <sheetData sheetId="284"/>
      <sheetData sheetId="285"/>
      <sheetData sheetId="286">
        <row r="48">
          <cell r="E48">
            <v>0</v>
          </cell>
        </row>
      </sheetData>
      <sheetData sheetId="287"/>
      <sheetData sheetId="288"/>
      <sheetData sheetId="289"/>
      <sheetData sheetId="290"/>
      <sheetData sheetId="291"/>
      <sheetData sheetId="292"/>
      <sheetData sheetId="293"/>
      <sheetData sheetId="294"/>
      <sheetData sheetId="295"/>
      <sheetData sheetId="296"/>
      <sheetData sheetId="297"/>
      <sheetData sheetId="298">
        <row r="48">
          <cell r="E48">
            <v>0</v>
          </cell>
        </row>
      </sheetData>
      <sheetData sheetId="299"/>
      <sheetData sheetId="300"/>
      <sheetData sheetId="301">
        <row r="48">
          <cell r="E48">
            <v>0</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ow r="48">
          <cell r="E48">
            <v>0</v>
          </cell>
        </row>
      </sheetData>
      <sheetData sheetId="317"/>
      <sheetData sheetId="318"/>
      <sheetData sheetId="319"/>
      <sheetData sheetId="320"/>
      <sheetData sheetId="321"/>
      <sheetData sheetId="322"/>
      <sheetData sheetId="323">
        <row r="48">
          <cell r="E48">
            <v>0</v>
          </cell>
        </row>
      </sheetData>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sheetData sheetId="398" refreshError="1"/>
      <sheetData sheetId="399" refreshError="1"/>
      <sheetData sheetId="400"/>
      <sheetData sheetId="401">
        <row r="48">
          <cell r="E48">
            <v>0</v>
          </cell>
        </row>
      </sheetData>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refreshError="1"/>
      <sheetData sheetId="420"/>
      <sheetData sheetId="421" refreshError="1"/>
      <sheetData sheetId="422" refreshError="1"/>
      <sheetData sheetId="423"/>
      <sheetData sheetId="424"/>
      <sheetData sheetId="425"/>
      <sheetData sheetId="426"/>
      <sheetData sheetId="427"/>
      <sheetData sheetId="428"/>
      <sheetData sheetId="429" refreshError="1"/>
      <sheetData sheetId="430" refreshError="1"/>
      <sheetData sheetId="431"/>
      <sheetData sheetId="432"/>
      <sheetData sheetId="433"/>
      <sheetData sheetId="434"/>
      <sheetData sheetId="435" refreshError="1"/>
      <sheetData sheetId="436" refreshError="1"/>
      <sheetData sheetId="437" refreshError="1"/>
      <sheetData sheetId="43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1"/>
  <sheetViews>
    <sheetView showGridLines="0" tabSelected="1" view="pageBreakPreview" topLeftCell="A49" zoomScale="55" zoomScaleNormal="55" zoomScaleSheetLayoutView="55" zoomScalePageLayoutView="70" workbookViewId="0">
      <selection activeCell="G62" sqref="G62"/>
    </sheetView>
  </sheetViews>
  <sheetFormatPr baseColWidth="10" defaultColWidth="11.44140625" defaultRowHeight="13.8" x14ac:dyDescent="0.25"/>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ht="22.8" customHeight="1" x14ac:dyDescent="0.25">
      <c r="B1" s="343" t="s">
        <v>0</v>
      </c>
      <c r="C1" s="343"/>
      <c r="D1" s="343"/>
      <c r="E1" s="343"/>
      <c r="F1" s="343"/>
      <c r="G1" s="343"/>
    </row>
    <row r="2" spans="2:12" ht="19.2" customHeight="1" x14ac:dyDescent="0.25">
      <c r="B2" s="343" t="s">
        <v>1</v>
      </c>
      <c r="C2" s="343"/>
      <c r="D2" s="343"/>
      <c r="E2" s="343"/>
    </row>
    <row r="3" spans="2:12" ht="14.4" thickBot="1" x14ac:dyDescent="0.3">
      <c r="B3" s="6"/>
      <c r="C3" s="7"/>
      <c r="D3" s="6"/>
      <c r="E3" s="7"/>
    </row>
    <row r="4" spans="2:12" ht="15" thickTop="1" thickBot="1" x14ac:dyDescent="0.3">
      <c r="B4" s="344"/>
      <c r="C4" s="345"/>
      <c r="D4" s="345"/>
      <c r="E4" s="345"/>
      <c r="F4" s="345"/>
      <c r="G4" s="345"/>
      <c r="H4" s="345"/>
      <c r="I4" s="345"/>
      <c r="J4" s="345"/>
      <c r="K4" s="345"/>
      <c r="L4" s="346"/>
    </row>
    <row r="5" spans="2:12" ht="31.5" customHeight="1" thickTop="1" x14ac:dyDescent="0.25">
      <c r="B5" s="3"/>
      <c r="C5" s="347" t="s">
        <v>2</v>
      </c>
      <c r="D5" s="348"/>
      <c r="E5" s="348"/>
      <c r="F5" s="348"/>
      <c r="G5" s="348"/>
      <c r="H5" s="348"/>
      <c r="I5" s="348"/>
      <c r="J5" s="348"/>
      <c r="K5" s="349"/>
      <c r="L5" s="4"/>
    </row>
    <row r="6" spans="2:12" x14ac:dyDescent="0.25">
      <c r="B6" s="8"/>
      <c r="C6" s="350" t="s">
        <v>3</v>
      </c>
      <c r="D6" s="350"/>
      <c r="E6" s="350"/>
      <c r="F6" s="350"/>
      <c r="G6" s="350"/>
      <c r="H6" s="350"/>
      <c r="I6" s="350"/>
      <c r="J6" s="350"/>
      <c r="K6" s="351"/>
      <c r="L6" s="4"/>
    </row>
    <row r="7" spans="2:12" ht="30" customHeight="1" thickBot="1" x14ac:dyDescent="0.3">
      <c r="B7" s="3"/>
      <c r="C7" s="352" t="s">
        <v>91</v>
      </c>
      <c r="D7" s="353"/>
      <c r="E7" s="353"/>
      <c r="F7" s="353"/>
      <c r="G7" s="353"/>
      <c r="H7" s="353"/>
      <c r="I7" s="353"/>
      <c r="J7" s="353"/>
      <c r="K7" s="354"/>
      <c r="L7" s="4"/>
    </row>
    <row r="8" spans="2:12" ht="30" customHeight="1" x14ac:dyDescent="0.25">
      <c r="B8" s="3"/>
      <c r="C8" s="361" t="s">
        <v>4</v>
      </c>
      <c r="D8" s="355" t="s">
        <v>92</v>
      </c>
      <c r="E8" s="363" t="s">
        <v>6</v>
      </c>
      <c r="F8" s="363"/>
      <c r="G8" s="361" t="s">
        <v>51</v>
      </c>
      <c r="H8" s="355" t="s">
        <v>8</v>
      </c>
      <c r="I8" s="355" t="s">
        <v>9</v>
      </c>
      <c r="J8" s="357" t="s">
        <v>10</v>
      </c>
      <c r="K8" s="359" t="s">
        <v>11</v>
      </c>
      <c r="L8" s="4"/>
    </row>
    <row r="9" spans="2:12" ht="30" customHeight="1" thickBot="1" x14ac:dyDescent="0.3">
      <c r="B9" s="3"/>
      <c r="C9" s="362"/>
      <c r="D9" s="356"/>
      <c r="E9" s="10" t="s">
        <v>12</v>
      </c>
      <c r="F9" s="10" t="s">
        <v>13</v>
      </c>
      <c r="G9" s="362"/>
      <c r="H9" s="356"/>
      <c r="I9" s="356"/>
      <c r="J9" s="358"/>
      <c r="K9" s="360"/>
      <c r="L9" s="4"/>
    </row>
    <row r="10" spans="2:12" ht="30" customHeight="1" thickBot="1" x14ac:dyDescent="0.3">
      <c r="B10" s="3"/>
      <c r="C10" s="196">
        <v>1</v>
      </c>
      <c r="D10" s="179"/>
      <c r="E10" s="179"/>
      <c r="F10" s="179"/>
      <c r="G10" s="180" t="s">
        <v>93</v>
      </c>
      <c r="H10" s="179"/>
      <c r="I10" s="179"/>
      <c r="J10" s="179"/>
      <c r="K10" s="181"/>
      <c r="L10" s="4"/>
    </row>
    <row r="11" spans="2:12" ht="30" customHeight="1" x14ac:dyDescent="0.25">
      <c r="B11" s="3"/>
      <c r="C11" s="196" t="s">
        <v>94</v>
      </c>
      <c r="D11" s="301"/>
      <c r="E11" s="301"/>
      <c r="F11" s="301"/>
      <c r="G11" s="182" t="s">
        <v>95</v>
      </c>
      <c r="H11" s="301"/>
      <c r="I11" s="301"/>
      <c r="J11" s="301"/>
      <c r="K11" s="183"/>
      <c r="L11" s="4"/>
    </row>
    <row r="12" spans="2:12" ht="30" customHeight="1" x14ac:dyDescent="0.25">
      <c r="B12" s="3"/>
      <c r="C12" s="184"/>
      <c r="D12" s="279" t="s">
        <v>96</v>
      </c>
      <c r="E12" s="185" t="s">
        <v>97</v>
      </c>
      <c r="F12" s="186"/>
      <c r="G12" s="187" t="s">
        <v>98</v>
      </c>
      <c r="H12" s="188" t="s">
        <v>99</v>
      </c>
      <c r="I12" s="189">
        <v>90</v>
      </c>
      <c r="J12" s="190">
        <f>ROUND(34019*1.36,0)</f>
        <v>46266</v>
      </c>
      <c r="K12" s="191">
        <f>ROUND(I12*J12,0)</f>
        <v>4163940</v>
      </c>
      <c r="L12" s="4"/>
    </row>
    <row r="13" spans="2:12" ht="30" customHeight="1" x14ac:dyDescent="0.25">
      <c r="B13" s="3"/>
      <c r="C13" s="184"/>
      <c r="D13" s="280" t="s">
        <v>100</v>
      </c>
      <c r="E13" s="186" t="s">
        <v>101</v>
      </c>
      <c r="F13" s="186"/>
      <c r="G13" s="192" t="s">
        <v>102</v>
      </c>
      <c r="H13" s="188" t="s">
        <v>103</v>
      </c>
      <c r="I13" s="193">
        <v>300</v>
      </c>
      <c r="J13" s="190">
        <f>ROUND(6686*1.36,0)</f>
        <v>9093</v>
      </c>
      <c r="K13" s="191">
        <f t="shared" ref="K13:K14" si="0">ROUND(I13*J13,0)</f>
        <v>2727900</v>
      </c>
      <c r="L13" s="4"/>
    </row>
    <row r="14" spans="2:12" ht="39" customHeight="1" x14ac:dyDescent="0.25">
      <c r="B14" s="3"/>
      <c r="C14" s="184"/>
      <c r="D14" s="280" t="s">
        <v>104</v>
      </c>
      <c r="E14" s="186"/>
      <c r="F14" s="186" t="s">
        <v>105</v>
      </c>
      <c r="G14" s="194" t="s">
        <v>106</v>
      </c>
      <c r="H14" s="195" t="s">
        <v>107</v>
      </c>
      <c r="I14" s="193">
        <v>3</v>
      </c>
      <c r="J14" s="190">
        <f>ROUND(402532*1.36,0)</f>
        <v>547444</v>
      </c>
      <c r="K14" s="191">
        <f t="shared" si="0"/>
        <v>1642332</v>
      </c>
      <c r="L14" s="4"/>
    </row>
    <row r="15" spans="2:12" ht="30" customHeight="1" x14ac:dyDescent="0.25">
      <c r="B15" s="3"/>
      <c r="C15" s="196" t="s">
        <v>108</v>
      </c>
      <c r="D15" s="301"/>
      <c r="E15" s="301"/>
      <c r="F15" s="301"/>
      <c r="G15" s="196" t="s">
        <v>109</v>
      </c>
      <c r="H15" s="301"/>
      <c r="I15" s="301"/>
      <c r="J15" s="301"/>
      <c r="K15" s="183"/>
      <c r="L15" s="4"/>
    </row>
    <row r="16" spans="2:12" ht="30" customHeight="1" x14ac:dyDescent="0.25">
      <c r="B16" s="3"/>
      <c r="C16" s="184"/>
      <c r="D16" s="281" t="s">
        <v>110</v>
      </c>
      <c r="E16" s="185" t="s">
        <v>111</v>
      </c>
      <c r="F16" s="185"/>
      <c r="G16" s="187" t="s">
        <v>112</v>
      </c>
      <c r="H16" s="188" t="s">
        <v>113</v>
      </c>
      <c r="I16" s="193">
        <v>38.4</v>
      </c>
      <c r="J16" s="190">
        <f>ROUND(63372*1.36,0)</f>
        <v>86186</v>
      </c>
      <c r="K16" s="191">
        <f>ROUND(I16*J16,0)</f>
        <v>3309542</v>
      </c>
      <c r="L16" s="4"/>
    </row>
    <row r="17" spans="2:12" ht="30" customHeight="1" x14ac:dyDescent="0.25">
      <c r="B17" s="3"/>
      <c r="C17" s="184"/>
      <c r="D17" s="280" t="s">
        <v>114</v>
      </c>
      <c r="E17" s="186" t="s">
        <v>115</v>
      </c>
      <c r="F17" s="186"/>
      <c r="G17" s="197" t="s">
        <v>116</v>
      </c>
      <c r="H17" s="195" t="s">
        <v>113</v>
      </c>
      <c r="I17" s="193">
        <v>48</v>
      </c>
      <c r="J17" s="190">
        <f>ROUND(125320*1.36,0)</f>
        <v>170435</v>
      </c>
      <c r="K17" s="191">
        <f>ROUND(I17*J17,0)</f>
        <v>8180880</v>
      </c>
      <c r="L17" s="4"/>
    </row>
    <row r="18" spans="2:12" ht="30" customHeight="1" x14ac:dyDescent="0.25">
      <c r="B18" s="3"/>
      <c r="C18" s="196" t="s">
        <v>117</v>
      </c>
      <c r="D18" s="301"/>
      <c r="E18" s="301"/>
      <c r="F18" s="301"/>
      <c r="G18" s="198" t="s">
        <v>118</v>
      </c>
      <c r="H18" s="301"/>
      <c r="I18" s="301"/>
      <c r="J18" s="301"/>
      <c r="K18" s="183"/>
      <c r="L18" s="4"/>
    </row>
    <row r="19" spans="2:12" ht="37.799999999999997" customHeight="1" x14ac:dyDescent="0.25">
      <c r="B19" s="3"/>
      <c r="C19" s="184"/>
      <c r="D19" s="282" t="s">
        <v>119</v>
      </c>
      <c r="E19" s="199"/>
      <c r="F19" s="186" t="s">
        <v>120</v>
      </c>
      <c r="G19" s="197" t="s">
        <v>121</v>
      </c>
      <c r="H19" s="195" t="s">
        <v>103</v>
      </c>
      <c r="I19" s="193">
        <v>192</v>
      </c>
      <c r="J19" s="190">
        <f>ROUND(116264*1.36,0)</f>
        <v>158119</v>
      </c>
      <c r="K19" s="191">
        <f>ROUND(I19*J19,0)</f>
        <v>30358848</v>
      </c>
      <c r="L19" s="4"/>
    </row>
    <row r="20" spans="2:12" ht="30" customHeight="1" x14ac:dyDescent="0.25">
      <c r="B20" s="3"/>
      <c r="C20" s="196" t="s">
        <v>122</v>
      </c>
      <c r="D20" s="302"/>
      <c r="E20" s="200"/>
      <c r="F20" s="201"/>
      <c r="G20" s="211" t="s">
        <v>123</v>
      </c>
      <c r="H20" s="302"/>
      <c r="I20" s="202"/>
      <c r="J20" s="203"/>
      <c r="K20" s="204"/>
      <c r="L20" s="4"/>
    </row>
    <row r="21" spans="2:12" ht="30" customHeight="1" x14ac:dyDescent="0.25">
      <c r="B21" s="3"/>
      <c r="C21" s="184"/>
      <c r="D21" s="282" t="s">
        <v>124</v>
      </c>
      <c r="E21" s="199" t="s">
        <v>125</v>
      </c>
      <c r="F21" s="199"/>
      <c r="G21" s="205" t="s">
        <v>126</v>
      </c>
      <c r="H21" s="206" t="s">
        <v>103</v>
      </c>
      <c r="I21" s="207">
        <v>192</v>
      </c>
      <c r="J21" s="208">
        <f>ROUND(162086*1.36,0)</f>
        <v>220437</v>
      </c>
      <c r="K21" s="191">
        <f>ROUND(I21*J21,0)</f>
        <v>42323904</v>
      </c>
      <c r="L21" s="4"/>
    </row>
    <row r="22" spans="2:12" ht="30" customHeight="1" x14ac:dyDescent="0.25">
      <c r="B22" s="3"/>
      <c r="C22" s="196" t="s">
        <v>127</v>
      </c>
      <c r="D22" s="273"/>
      <c r="E22" s="209"/>
      <c r="F22" s="210"/>
      <c r="G22" s="211" t="s">
        <v>128</v>
      </c>
      <c r="H22" s="302"/>
      <c r="I22" s="202"/>
      <c r="J22" s="203"/>
      <c r="K22" s="204"/>
      <c r="L22" s="4"/>
    </row>
    <row r="23" spans="2:12" ht="67.2" customHeight="1" x14ac:dyDescent="0.25">
      <c r="B23" s="3"/>
      <c r="C23" s="184"/>
      <c r="D23" s="282" t="s">
        <v>129</v>
      </c>
      <c r="E23" s="212"/>
      <c r="F23" s="199" t="s">
        <v>130</v>
      </c>
      <c r="G23" s="213" t="s">
        <v>131</v>
      </c>
      <c r="H23" s="206" t="s">
        <v>132</v>
      </c>
      <c r="I23" s="214">
        <v>3</v>
      </c>
      <c r="J23" s="208">
        <f>ROUND(31065355*1.36,0)</f>
        <v>42248883</v>
      </c>
      <c r="K23" s="191">
        <f>ROUND(I23*J23,0)</f>
        <v>126746649</v>
      </c>
      <c r="L23" s="4"/>
    </row>
    <row r="24" spans="2:12" ht="30" customHeight="1" x14ac:dyDescent="0.25">
      <c r="B24" s="3"/>
      <c r="C24" s="196"/>
      <c r="D24" s="283"/>
      <c r="E24" s="201"/>
      <c r="F24" s="201"/>
      <c r="G24" s="215" t="s">
        <v>133</v>
      </c>
      <c r="H24" s="201"/>
      <c r="I24" s="216"/>
      <c r="J24" s="217"/>
      <c r="K24" s="218">
        <f>SUM(K12:K23)</f>
        <v>219453995</v>
      </c>
      <c r="L24" s="4"/>
    </row>
    <row r="25" spans="2:12" ht="30" customHeight="1" x14ac:dyDescent="0.25">
      <c r="B25" s="3"/>
      <c r="C25" s="184"/>
      <c r="D25" s="282"/>
      <c r="E25" s="212"/>
      <c r="F25" s="219"/>
      <c r="G25" s="220"/>
      <c r="H25" s="206"/>
      <c r="I25" s="214"/>
      <c r="J25" s="221"/>
      <c r="K25" s="191"/>
      <c r="L25" s="4"/>
    </row>
    <row r="26" spans="2:12" ht="30" customHeight="1" x14ac:dyDescent="0.25">
      <c r="B26" s="3"/>
      <c r="C26" s="196">
        <v>2</v>
      </c>
      <c r="D26" s="283"/>
      <c r="E26" s="210"/>
      <c r="F26" s="210"/>
      <c r="G26" s="211" t="s">
        <v>134</v>
      </c>
      <c r="H26" s="222"/>
      <c r="I26" s="222"/>
      <c r="J26" s="222"/>
      <c r="K26" s="223"/>
      <c r="L26" s="4"/>
    </row>
    <row r="27" spans="2:12" ht="30" customHeight="1" x14ac:dyDescent="0.25">
      <c r="B27" s="3"/>
      <c r="C27" s="196" t="s">
        <v>135</v>
      </c>
      <c r="D27" s="283"/>
      <c r="E27" s="209"/>
      <c r="F27" s="210"/>
      <c r="G27" s="224" t="s">
        <v>95</v>
      </c>
      <c r="H27" s="225"/>
      <c r="I27" s="222"/>
      <c r="J27" s="222"/>
      <c r="K27" s="223"/>
      <c r="L27" s="4"/>
    </row>
    <row r="28" spans="2:12" ht="30" customHeight="1" x14ac:dyDescent="0.25">
      <c r="B28" s="3"/>
      <c r="C28" s="184"/>
      <c r="D28" s="282" t="s">
        <v>136</v>
      </c>
      <c r="E28" s="227" t="s">
        <v>97</v>
      </c>
      <c r="F28" s="226"/>
      <c r="G28" s="303" t="s">
        <v>98</v>
      </c>
      <c r="H28" s="206" t="s">
        <v>99</v>
      </c>
      <c r="I28" s="207">
        <v>80</v>
      </c>
      <c r="J28" s="208">
        <f>ROUND(34019*1.36,0)</f>
        <v>46266</v>
      </c>
      <c r="K28" s="228">
        <f>ROUND(I28*J28,0)</f>
        <v>3701280</v>
      </c>
      <c r="L28" s="4"/>
    </row>
    <row r="29" spans="2:12" ht="30" customHeight="1" x14ac:dyDescent="0.25">
      <c r="B29" s="3"/>
      <c r="C29" s="184"/>
      <c r="D29" s="282" t="s">
        <v>137</v>
      </c>
      <c r="E29" s="229" t="s">
        <v>101</v>
      </c>
      <c r="F29" s="226"/>
      <c r="G29" s="230" t="s">
        <v>138</v>
      </c>
      <c r="H29" s="206" t="s">
        <v>103</v>
      </c>
      <c r="I29" s="207">
        <v>198.66</v>
      </c>
      <c r="J29" s="221">
        <f>ROUND(6686*1.36,0)</f>
        <v>9093</v>
      </c>
      <c r="K29" s="228">
        <f>ROUND(I29*J29,0)</f>
        <v>1806415</v>
      </c>
      <c r="L29" s="4"/>
    </row>
    <row r="30" spans="2:12" ht="30" customHeight="1" x14ac:dyDescent="0.25">
      <c r="B30" s="3"/>
      <c r="C30" s="196" t="s">
        <v>139</v>
      </c>
      <c r="D30" s="283"/>
      <c r="E30" s="209"/>
      <c r="F30" s="210"/>
      <c r="G30" s="224" t="s">
        <v>109</v>
      </c>
      <c r="H30" s="225"/>
      <c r="I30" s="231"/>
      <c r="J30" s="222"/>
      <c r="K30" s="232"/>
      <c r="L30" s="4"/>
    </row>
    <row r="31" spans="2:12" ht="30" customHeight="1" x14ac:dyDescent="0.25">
      <c r="B31" s="3"/>
      <c r="C31" s="184"/>
      <c r="D31" s="282" t="s">
        <v>140</v>
      </c>
      <c r="E31" s="226" t="s">
        <v>111</v>
      </c>
      <c r="F31" s="226"/>
      <c r="G31" s="233" t="s">
        <v>141</v>
      </c>
      <c r="H31" s="206" t="s">
        <v>113</v>
      </c>
      <c r="I31" s="234">
        <v>77.260000000000005</v>
      </c>
      <c r="J31" s="221">
        <f>ROUND(63372*1.36,0)</f>
        <v>86186</v>
      </c>
      <c r="K31" s="228">
        <f>ROUND(I31*J31,0)</f>
        <v>6658730</v>
      </c>
      <c r="L31" s="4"/>
    </row>
    <row r="32" spans="2:12" ht="30" customHeight="1" x14ac:dyDescent="0.25">
      <c r="B32" s="3"/>
      <c r="C32" s="184"/>
      <c r="D32" s="282" t="s">
        <v>142</v>
      </c>
      <c r="E32" s="229" t="s">
        <v>115</v>
      </c>
      <c r="F32" s="229"/>
      <c r="G32" s="235" t="s">
        <v>116</v>
      </c>
      <c r="H32" s="206" t="s">
        <v>113</v>
      </c>
      <c r="I32" s="234">
        <v>51.53</v>
      </c>
      <c r="J32" s="221">
        <f>ROUND(125320*1.36,0)</f>
        <v>170435</v>
      </c>
      <c r="K32" s="228">
        <f>ROUND(I32*J32,0)</f>
        <v>8782516</v>
      </c>
      <c r="L32" s="4"/>
    </row>
    <row r="33" spans="2:12" ht="30" customHeight="1" x14ac:dyDescent="0.25">
      <c r="B33" s="3"/>
      <c r="C33" s="196" t="s">
        <v>143</v>
      </c>
      <c r="D33" s="283"/>
      <c r="E33" s="209"/>
      <c r="F33" s="210"/>
      <c r="G33" s="224" t="s">
        <v>118</v>
      </c>
      <c r="H33" s="225"/>
      <c r="I33" s="231"/>
      <c r="J33" s="222"/>
      <c r="K33" s="232"/>
      <c r="L33" s="4"/>
    </row>
    <row r="34" spans="2:12" ht="39.6" customHeight="1" x14ac:dyDescent="0.25">
      <c r="B34" s="3"/>
      <c r="C34" s="184"/>
      <c r="D34" s="282" t="s">
        <v>144</v>
      </c>
      <c r="E34" s="226"/>
      <c r="F34" s="226" t="s">
        <v>120</v>
      </c>
      <c r="G34" s="213" t="s">
        <v>121</v>
      </c>
      <c r="H34" s="206" t="s">
        <v>103</v>
      </c>
      <c r="I34" s="236">
        <v>110</v>
      </c>
      <c r="J34" s="208">
        <f>ROUND(116264*1.36,0)</f>
        <v>158119</v>
      </c>
      <c r="K34" s="228">
        <f>ROUND(I34*J34,0)</f>
        <v>17393090</v>
      </c>
      <c r="L34" s="4"/>
    </row>
    <row r="35" spans="2:12" ht="30" customHeight="1" x14ac:dyDescent="0.25">
      <c r="B35" s="3"/>
      <c r="C35" s="196" t="s">
        <v>145</v>
      </c>
      <c r="D35" s="283"/>
      <c r="E35" s="209"/>
      <c r="F35" s="210"/>
      <c r="G35" s="224" t="s">
        <v>123</v>
      </c>
      <c r="H35" s="237"/>
      <c r="I35" s="231"/>
      <c r="J35" s="222"/>
      <c r="K35" s="232"/>
      <c r="L35" s="4"/>
    </row>
    <row r="36" spans="2:12" ht="30" customHeight="1" x14ac:dyDescent="0.25">
      <c r="B36" s="3"/>
      <c r="C36" s="184"/>
      <c r="D36" s="284" t="s">
        <v>146</v>
      </c>
      <c r="E36" s="229" t="s">
        <v>125</v>
      </c>
      <c r="F36" s="238"/>
      <c r="G36" s="230" t="s">
        <v>126</v>
      </c>
      <c r="H36" s="206" t="s">
        <v>103</v>
      </c>
      <c r="I36" s="207">
        <v>110</v>
      </c>
      <c r="J36" s="221">
        <f>ROUND(162086*1.36,0)</f>
        <v>220437</v>
      </c>
      <c r="K36" s="228">
        <f>ROUND(I36*J36,0)</f>
        <v>24248070</v>
      </c>
      <c r="L36" s="4"/>
    </row>
    <row r="37" spans="2:12" s="48" customFormat="1" ht="30" customHeight="1" x14ac:dyDescent="0.25">
      <c r="B37" s="49"/>
      <c r="C37" s="196" t="s">
        <v>147</v>
      </c>
      <c r="D37" s="283"/>
      <c r="E37" s="209"/>
      <c r="F37" s="210"/>
      <c r="G37" s="224" t="s">
        <v>148</v>
      </c>
      <c r="H37" s="225"/>
      <c r="I37" s="231"/>
      <c r="J37" s="222"/>
      <c r="K37" s="232"/>
      <c r="L37" s="51"/>
    </row>
    <row r="38" spans="2:12" s="48" customFormat="1" ht="81" customHeight="1" x14ac:dyDescent="0.25">
      <c r="B38" s="49"/>
      <c r="C38" s="184"/>
      <c r="D38" s="284" t="s">
        <v>149</v>
      </c>
      <c r="E38" s="226"/>
      <c r="F38" s="239" t="s">
        <v>150</v>
      </c>
      <c r="G38" s="240" t="s">
        <v>151</v>
      </c>
      <c r="H38" s="241" t="s">
        <v>132</v>
      </c>
      <c r="I38" s="234">
        <v>1</v>
      </c>
      <c r="J38" s="221">
        <f>ROUND(56510968*1.36,0)</f>
        <v>76854916</v>
      </c>
      <c r="K38" s="228">
        <f>ROUND(I38*J38,0)</f>
        <v>76854916</v>
      </c>
      <c r="L38" s="51"/>
    </row>
    <row r="39" spans="2:12" s="48" customFormat="1" ht="30" customHeight="1" x14ac:dyDescent="0.25">
      <c r="B39" s="49"/>
      <c r="C39" s="196"/>
      <c r="D39" s="283"/>
      <c r="E39" s="201"/>
      <c r="F39" s="201"/>
      <c r="G39" s="215" t="s">
        <v>152</v>
      </c>
      <c r="H39" s="201"/>
      <c r="I39" s="216"/>
      <c r="J39" s="217"/>
      <c r="K39" s="242">
        <f>SUM(K28:K38)</f>
        <v>139445017</v>
      </c>
      <c r="L39" s="51"/>
    </row>
    <row r="40" spans="2:12" s="48" customFormat="1" ht="30" customHeight="1" x14ac:dyDescent="0.25">
      <c r="B40" s="49"/>
      <c r="C40" s="184"/>
      <c r="D40" s="284"/>
      <c r="E40" s="226"/>
      <c r="F40" s="226"/>
      <c r="G40" s="240"/>
      <c r="H40" s="241"/>
      <c r="I40" s="234"/>
      <c r="J40" s="221"/>
      <c r="K40" s="228"/>
      <c r="L40" s="51"/>
    </row>
    <row r="41" spans="2:12" s="48" customFormat="1" ht="30" customHeight="1" x14ac:dyDescent="0.25">
      <c r="B41" s="49"/>
      <c r="C41" s="196">
        <v>3</v>
      </c>
      <c r="D41" s="283"/>
      <c r="E41" s="210"/>
      <c r="F41" s="210"/>
      <c r="G41" s="211" t="s">
        <v>153</v>
      </c>
      <c r="H41" s="222"/>
      <c r="I41" s="222"/>
      <c r="J41" s="222"/>
      <c r="K41" s="223"/>
      <c r="L41" s="51"/>
    </row>
    <row r="42" spans="2:12" s="48" customFormat="1" ht="30" customHeight="1" x14ac:dyDescent="0.25">
      <c r="B42" s="49"/>
      <c r="C42" s="196" t="s">
        <v>154</v>
      </c>
      <c r="D42" s="283"/>
      <c r="E42" s="209"/>
      <c r="F42" s="210"/>
      <c r="G42" s="211" t="s">
        <v>95</v>
      </c>
      <c r="H42" s="222"/>
      <c r="I42" s="222"/>
      <c r="J42" s="222"/>
      <c r="K42" s="223"/>
      <c r="L42" s="51"/>
    </row>
    <row r="43" spans="2:12" s="48" customFormat="1" ht="30" customHeight="1" x14ac:dyDescent="0.25">
      <c r="B43" s="49"/>
      <c r="C43" s="184"/>
      <c r="D43" s="284" t="s">
        <v>155</v>
      </c>
      <c r="E43" s="226" t="s">
        <v>101</v>
      </c>
      <c r="F43" s="226"/>
      <c r="G43" s="240" t="s">
        <v>102</v>
      </c>
      <c r="H43" s="241" t="s">
        <v>103</v>
      </c>
      <c r="I43" s="234">
        <v>114.84</v>
      </c>
      <c r="J43" s="221">
        <f>ROUND(6686*1.36,0)</f>
        <v>9093</v>
      </c>
      <c r="K43" s="228">
        <f>ROUND(I43*J43,0)</f>
        <v>1044240</v>
      </c>
      <c r="L43" s="51"/>
    </row>
    <row r="44" spans="2:12" s="48" customFormat="1" ht="30" customHeight="1" x14ac:dyDescent="0.25">
      <c r="B44" s="49"/>
      <c r="C44" s="196" t="s">
        <v>156</v>
      </c>
      <c r="D44" s="283"/>
      <c r="E44" s="209"/>
      <c r="F44" s="210"/>
      <c r="G44" s="211" t="s">
        <v>109</v>
      </c>
      <c r="H44" s="222"/>
      <c r="I44" s="222"/>
      <c r="J44" s="222"/>
      <c r="K44" s="223"/>
      <c r="L44" s="51"/>
    </row>
    <row r="45" spans="2:12" s="48" customFormat="1" ht="30" customHeight="1" x14ac:dyDescent="0.25">
      <c r="B45" s="49"/>
      <c r="C45" s="184"/>
      <c r="D45" s="284" t="s">
        <v>157</v>
      </c>
      <c r="E45" s="226" t="s">
        <v>111</v>
      </c>
      <c r="F45" s="226"/>
      <c r="G45" s="240" t="s">
        <v>141</v>
      </c>
      <c r="H45" s="241" t="s">
        <v>113</v>
      </c>
      <c r="I45" s="234">
        <v>22.97</v>
      </c>
      <c r="J45" s="221">
        <f>ROUND(63372*1.36,0)</f>
        <v>86186</v>
      </c>
      <c r="K45" s="228">
        <f>ROUND(I45*J45,0)</f>
        <v>1979692</v>
      </c>
      <c r="L45" s="51"/>
    </row>
    <row r="46" spans="2:12" s="48" customFormat="1" ht="30" customHeight="1" x14ac:dyDescent="0.25">
      <c r="B46" s="49"/>
      <c r="C46" s="184"/>
      <c r="D46" s="284" t="s">
        <v>158</v>
      </c>
      <c r="E46" s="226" t="s">
        <v>159</v>
      </c>
      <c r="F46" s="226"/>
      <c r="G46" s="235" t="s">
        <v>116</v>
      </c>
      <c r="H46" s="241" t="s">
        <v>113</v>
      </c>
      <c r="I46" s="234">
        <v>51.68</v>
      </c>
      <c r="J46" s="221">
        <f>ROUND(125320*1.36,0)</f>
        <v>170435</v>
      </c>
      <c r="K46" s="228">
        <f>ROUND(I46*J46,0)</f>
        <v>8808081</v>
      </c>
      <c r="L46" s="51"/>
    </row>
    <row r="47" spans="2:12" s="48" customFormat="1" x14ac:dyDescent="0.25">
      <c r="B47" s="49"/>
      <c r="C47" s="196" t="s">
        <v>160</v>
      </c>
      <c r="D47" s="283"/>
      <c r="E47" s="209"/>
      <c r="F47" s="210"/>
      <c r="G47" s="211" t="s">
        <v>118</v>
      </c>
      <c r="H47" s="222"/>
      <c r="I47" s="222"/>
      <c r="J47" s="222"/>
      <c r="K47" s="223"/>
      <c r="L47" s="51"/>
    </row>
    <row r="48" spans="2:12" s="48" customFormat="1" ht="40.799999999999997" customHeight="1" x14ac:dyDescent="0.25">
      <c r="B48" s="49"/>
      <c r="C48" s="184"/>
      <c r="D48" s="284" t="s">
        <v>161</v>
      </c>
      <c r="E48" s="226"/>
      <c r="F48" s="226" t="s">
        <v>120</v>
      </c>
      <c r="G48" s="240" t="s">
        <v>121</v>
      </c>
      <c r="H48" s="241" t="s">
        <v>103</v>
      </c>
      <c r="I48" s="234">
        <v>21</v>
      </c>
      <c r="J48" s="221">
        <f>ROUND(116264*1.36,0)</f>
        <v>158119</v>
      </c>
      <c r="K48" s="228">
        <f>ROUND(I48*J48,0)</f>
        <v>3320499</v>
      </c>
      <c r="L48" s="79"/>
    </row>
    <row r="49" spans="2:12" s="48" customFormat="1" ht="46.5" customHeight="1" x14ac:dyDescent="0.25">
      <c r="B49" s="49"/>
      <c r="C49" s="196" t="s">
        <v>162</v>
      </c>
      <c r="D49" s="283"/>
      <c r="E49" s="209"/>
      <c r="F49" s="210"/>
      <c r="G49" s="211" t="s">
        <v>123</v>
      </c>
      <c r="H49" s="222"/>
      <c r="I49" s="222"/>
      <c r="J49" s="222"/>
      <c r="K49" s="223"/>
      <c r="L49" s="81"/>
    </row>
    <row r="50" spans="2:12" s="48" customFormat="1" ht="32.25" customHeight="1" x14ac:dyDescent="0.25">
      <c r="B50" s="49"/>
      <c r="C50" s="184"/>
      <c r="D50" s="284" t="s">
        <v>163</v>
      </c>
      <c r="E50" s="226"/>
      <c r="F50" s="226" t="s">
        <v>164</v>
      </c>
      <c r="G50" s="240" t="s">
        <v>165</v>
      </c>
      <c r="H50" s="241" t="s">
        <v>103</v>
      </c>
      <c r="I50" s="234">
        <v>93.84</v>
      </c>
      <c r="J50" s="221">
        <f>ROUND(161606*1.36,0)</f>
        <v>219784</v>
      </c>
      <c r="K50" s="228">
        <f>ROUND(I50*J50,0)</f>
        <v>20624531</v>
      </c>
      <c r="L50" s="81"/>
    </row>
    <row r="51" spans="2:12" s="48" customFormat="1" ht="30" customHeight="1" x14ac:dyDescent="0.25">
      <c r="B51" s="49"/>
      <c r="C51" s="196" t="s">
        <v>166</v>
      </c>
      <c r="D51" s="283"/>
      <c r="E51" s="209"/>
      <c r="F51" s="210"/>
      <c r="G51" s="211" t="s">
        <v>167</v>
      </c>
      <c r="H51" s="222"/>
      <c r="I51" s="222"/>
      <c r="J51" s="222"/>
      <c r="K51" s="223"/>
      <c r="L51" s="81"/>
    </row>
    <row r="52" spans="2:12" s="48" customFormat="1" ht="58.5" customHeight="1" x14ac:dyDescent="0.25">
      <c r="B52" s="49"/>
      <c r="C52" s="184"/>
      <c r="D52" s="284" t="s">
        <v>168</v>
      </c>
      <c r="E52" s="226"/>
      <c r="F52" s="226" t="s">
        <v>169</v>
      </c>
      <c r="G52" s="243" t="s">
        <v>200</v>
      </c>
      <c r="H52" s="241" t="s">
        <v>132</v>
      </c>
      <c r="I52" s="234">
        <v>1</v>
      </c>
      <c r="J52" s="221">
        <f>ROUND(22282720*1.36,0)</f>
        <v>30304499</v>
      </c>
      <c r="K52" s="228">
        <f>ROUND(I52*J52,0)</f>
        <v>30304499</v>
      </c>
      <c r="L52" s="51"/>
    </row>
    <row r="53" spans="2:12" ht="39" customHeight="1" x14ac:dyDescent="0.25">
      <c r="B53" s="3"/>
      <c r="C53" s="294"/>
      <c r="D53" s="285"/>
      <c r="E53" s="200"/>
      <c r="F53" s="200"/>
      <c r="G53" s="248" t="s">
        <v>170</v>
      </c>
      <c r="H53" s="200"/>
      <c r="I53" s="249"/>
      <c r="J53" s="250"/>
      <c r="K53" s="251">
        <f>SUM(K43:K52)</f>
        <v>66081542</v>
      </c>
      <c r="L53" s="4"/>
    </row>
    <row r="54" spans="2:12" ht="30.6" customHeight="1" thickBot="1" x14ac:dyDescent="0.3">
      <c r="B54" s="3"/>
      <c r="C54" s="184"/>
      <c r="D54" s="284"/>
      <c r="E54" s="226"/>
      <c r="F54" s="226"/>
      <c r="G54" s="240"/>
      <c r="H54" s="241"/>
      <c r="I54" s="234"/>
      <c r="J54" s="221"/>
      <c r="K54" s="275"/>
      <c r="L54" s="295"/>
    </row>
    <row r="55" spans="2:12" ht="29.4" customHeight="1" thickBot="1" x14ac:dyDescent="0.3">
      <c r="B55" s="49"/>
      <c r="C55" s="196">
        <v>4</v>
      </c>
      <c r="D55" s="283"/>
      <c r="E55" s="210"/>
      <c r="F55" s="210"/>
      <c r="G55" s="211" t="s">
        <v>171</v>
      </c>
      <c r="H55" s="222"/>
      <c r="I55" s="222"/>
      <c r="J55" s="274"/>
      <c r="K55" s="277"/>
      <c r="L55" s="4"/>
    </row>
    <row r="56" spans="2:12" ht="27" customHeight="1" x14ac:dyDescent="0.25">
      <c r="B56" s="3"/>
      <c r="C56" s="196" t="s">
        <v>172</v>
      </c>
      <c r="D56" s="283"/>
      <c r="E56" s="209"/>
      <c r="F56" s="210"/>
      <c r="G56" s="211" t="s">
        <v>173</v>
      </c>
      <c r="H56" s="222"/>
      <c r="I56" s="222"/>
      <c r="J56" s="222"/>
      <c r="K56" s="276"/>
      <c r="L56" s="4"/>
    </row>
    <row r="57" spans="2:12" ht="23.4" customHeight="1" x14ac:dyDescent="0.25">
      <c r="B57" s="3"/>
      <c r="C57" s="184"/>
      <c r="D57" s="284" t="s">
        <v>174</v>
      </c>
      <c r="E57" s="226" t="s">
        <v>175</v>
      </c>
      <c r="F57" s="226"/>
      <c r="G57" s="220" t="s">
        <v>176</v>
      </c>
      <c r="H57" s="241" t="s">
        <v>99</v>
      </c>
      <c r="I57" s="244">
        <v>205</v>
      </c>
      <c r="J57" s="245">
        <f>ROUND(99724*1.36,0)</f>
        <v>135625</v>
      </c>
      <c r="K57" s="228">
        <f>ROUND(I57*J57,0)</f>
        <v>27803125</v>
      </c>
      <c r="L57" s="4"/>
    </row>
    <row r="58" spans="2:12" ht="32.4" customHeight="1" x14ac:dyDescent="0.25">
      <c r="B58" s="3"/>
      <c r="C58" s="184"/>
      <c r="D58" s="284" t="s">
        <v>177</v>
      </c>
      <c r="E58" s="226"/>
      <c r="F58" s="226" t="s">
        <v>178</v>
      </c>
      <c r="G58" s="220" t="s">
        <v>179</v>
      </c>
      <c r="H58" s="241" t="s">
        <v>103</v>
      </c>
      <c r="I58" s="244">
        <v>12</v>
      </c>
      <c r="J58" s="245">
        <f>ROUND(103968*1.36,0)</f>
        <v>141396</v>
      </c>
      <c r="K58" s="228">
        <f>ROUND(I58*J58,0)</f>
        <v>1696752</v>
      </c>
      <c r="L58" s="4"/>
    </row>
    <row r="59" spans="2:12" ht="28.8" customHeight="1" x14ac:dyDescent="0.25">
      <c r="B59" s="3"/>
      <c r="C59" s="184"/>
      <c r="D59" s="284" t="s">
        <v>180</v>
      </c>
      <c r="E59" s="227"/>
      <c r="F59" s="226" t="s">
        <v>181</v>
      </c>
      <c r="G59" s="220" t="s">
        <v>182</v>
      </c>
      <c r="H59" s="241" t="s">
        <v>103</v>
      </c>
      <c r="I59" s="244">
        <v>78</v>
      </c>
      <c r="J59" s="245">
        <f>ROUND(139462*1.36,0)</f>
        <v>189668</v>
      </c>
      <c r="K59" s="228">
        <f>ROUND(I59*J59,0)</f>
        <v>14794104</v>
      </c>
      <c r="L59" s="4"/>
    </row>
    <row r="60" spans="2:12" x14ac:dyDescent="0.25">
      <c r="B60" s="3"/>
      <c r="C60" s="196" t="s">
        <v>183</v>
      </c>
      <c r="D60" s="283"/>
      <c r="E60" s="209"/>
      <c r="F60" s="210"/>
      <c r="G60" s="211" t="s">
        <v>184</v>
      </c>
      <c r="H60" s="222"/>
      <c r="I60" s="222"/>
      <c r="J60" s="222"/>
      <c r="K60" s="223"/>
      <c r="L60" s="4"/>
    </row>
    <row r="61" spans="2:12" ht="30" customHeight="1" x14ac:dyDescent="0.25">
      <c r="B61" s="3"/>
      <c r="C61" s="184"/>
      <c r="D61" s="284" t="s">
        <v>185</v>
      </c>
      <c r="E61" s="227" t="s">
        <v>186</v>
      </c>
      <c r="F61" s="227"/>
      <c r="G61" s="246" t="s">
        <v>187</v>
      </c>
      <c r="H61" s="206" t="s">
        <v>132</v>
      </c>
      <c r="I61" s="244">
        <v>1</v>
      </c>
      <c r="J61" s="208">
        <f>ROUND(1195368*1.36,0)</f>
        <v>1625700</v>
      </c>
      <c r="K61" s="228">
        <f>ROUND(I61*J61,0)</f>
        <v>1625700</v>
      </c>
      <c r="L61" s="4"/>
    </row>
    <row r="62" spans="2:12" ht="38.4" customHeight="1" x14ac:dyDescent="0.25">
      <c r="B62" s="3"/>
      <c r="C62" s="184"/>
      <c r="D62" s="284" t="s">
        <v>188</v>
      </c>
      <c r="E62" s="227"/>
      <c r="F62" s="227" t="s">
        <v>199</v>
      </c>
      <c r="G62" s="246" t="s">
        <v>201</v>
      </c>
      <c r="H62" s="206" t="s">
        <v>132</v>
      </c>
      <c r="I62" s="244">
        <v>3</v>
      </c>
      <c r="J62" s="208">
        <f>ROUND(3351469*1.36,0)</f>
        <v>4557998</v>
      </c>
      <c r="K62" s="228">
        <f>ROUND(I62*J62,0)</f>
        <v>13673994</v>
      </c>
      <c r="L62" s="4"/>
    </row>
    <row r="63" spans="2:12" ht="14.4" thickBot="1" x14ac:dyDescent="0.3">
      <c r="B63" s="3"/>
      <c r="C63" s="196"/>
      <c r="D63" s="285"/>
      <c r="E63" s="247"/>
      <c r="F63" s="247"/>
      <c r="G63" s="248" t="s">
        <v>189</v>
      </c>
      <c r="H63" s="200"/>
      <c r="I63" s="249"/>
      <c r="J63" s="250"/>
      <c r="K63" s="251">
        <f>SUM(K57:K62)</f>
        <v>59593675</v>
      </c>
      <c r="L63" s="4"/>
    </row>
    <row r="64" spans="2:12" ht="14.4" thickBot="1" x14ac:dyDescent="0.3">
      <c r="B64" s="3"/>
      <c r="C64" s="286"/>
      <c r="D64" s="252"/>
      <c r="E64" s="286"/>
      <c r="F64" s="286"/>
      <c r="G64" s="252"/>
      <c r="H64" s="252"/>
      <c r="I64" s="252"/>
      <c r="J64" s="252"/>
      <c r="K64" s="253"/>
      <c r="L64" s="4"/>
    </row>
    <row r="65" spans="2:12" ht="22.8" customHeight="1" x14ac:dyDescent="0.25">
      <c r="B65" s="3"/>
      <c r="C65" s="286"/>
      <c r="D65" s="286"/>
      <c r="E65" s="286"/>
      <c r="F65" s="286"/>
      <c r="G65" s="340" t="str">
        <f>G10</f>
        <v>PARQUES INFANTILES VILLA DIANA CAROLINA</v>
      </c>
      <c r="H65" s="341"/>
      <c r="I65" s="341"/>
      <c r="J65" s="342"/>
      <c r="K65" s="57">
        <f>K24</f>
        <v>219453995</v>
      </c>
      <c r="L65" s="4"/>
    </row>
    <row r="66" spans="2:12" ht="20.399999999999999" customHeight="1" x14ac:dyDescent="0.25">
      <c r="B66" s="3"/>
      <c r="C66" s="286"/>
      <c r="D66" s="286"/>
      <c r="E66" s="286"/>
      <c r="F66" s="286"/>
      <c r="G66" s="329" t="str">
        <f>G26</f>
        <v>PARQUE INFANTIL  EN POLIDEPORTIVO ISLA DEL SOL</v>
      </c>
      <c r="H66" s="330"/>
      <c r="I66" s="330"/>
      <c r="J66" s="331"/>
      <c r="K66" s="62">
        <f>K39</f>
        <v>139445017</v>
      </c>
      <c r="L66" s="4"/>
    </row>
    <row r="67" spans="2:12" ht="19.2" customHeight="1" x14ac:dyDescent="0.25">
      <c r="B67" s="3"/>
      <c r="C67" s="286"/>
      <c r="D67" s="286"/>
      <c r="E67" s="286"/>
      <c r="F67" s="286"/>
      <c r="G67" s="329" t="str">
        <f>G41</f>
        <v>MAQUINAS BIOSALUDABLES EN POLIDEPORTIVO ISLA DEL SOL</v>
      </c>
      <c r="H67" s="330"/>
      <c r="I67" s="330"/>
      <c r="J67" s="331"/>
      <c r="K67" s="62">
        <f>K53</f>
        <v>66081542</v>
      </c>
      <c r="L67" s="4"/>
    </row>
    <row r="68" spans="2:12" ht="23.4" customHeight="1" x14ac:dyDescent="0.25">
      <c r="B68" s="3"/>
      <c r="C68" s="286"/>
      <c r="D68" s="286"/>
      <c r="E68" s="286"/>
      <c r="F68" s="286"/>
      <c r="G68" s="329" t="str">
        <f>G55</f>
        <v>URBANISMO POLIDEPORTIVO ISLA DEL SOL</v>
      </c>
      <c r="H68" s="330"/>
      <c r="I68" s="330"/>
      <c r="J68" s="331"/>
      <c r="K68" s="62">
        <f>K63</f>
        <v>59593675</v>
      </c>
      <c r="L68" s="4"/>
    </row>
    <row r="69" spans="2:12" x14ac:dyDescent="0.25">
      <c r="B69" s="3"/>
      <c r="C69" s="286"/>
      <c r="D69" s="286"/>
      <c r="E69" s="286"/>
      <c r="F69" s="286"/>
      <c r="G69" s="254"/>
      <c r="H69" s="255"/>
      <c r="I69" s="255"/>
      <c r="J69" s="70"/>
      <c r="K69" s="62"/>
      <c r="L69" s="4"/>
    </row>
    <row r="70" spans="2:12" ht="24.6" customHeight="1" x14ac:dyDescent="0.25">
      <c r="B70" s="3"/>
      <c r="C70" s="286"/>
      <c r="D70" s="286"/>
      <c r="E70" s="286"/>
      <c r="F70" s="286"/>
      <c r="G70" s="67" t="s">
        <v>16</v>
      </c>
      <c r="H70" s="64"/>
      <c r="I70" s="65"/>
      <c r="J70" s="66"/>
      <c r="K70" s="68">
        <f>SUM(K65:K68)</f>
        <v>484574229</v>
      </c>
      <c r="L70" s="4"/>
    </row>
    <row r="71" spans="2:12" x14ac:dyDescent="0.25">
      <c r="B71" s="3"/>
      <c r="C71" s="286"/>
      <c r="D71" s="286"/>
      <c r="E71" s="286"/>
      <c r="F71" s="286"/>
      <c r="G71" s="332"/>
      <c r="H71" s="333"/>
      <c r="I71" s="333"/>
      <c r="J71" s="334"/>
      <c r="K71" s="62"/>
      <c r="L71" s="4"/>
    </row>
    <row r="72" spans="2:12" x14ac:dyDescent="0.25">
      <c r="B72" s="3"/>
      <c r="C72" s="286"/>
      <c r="D72" s="286"/>
      <c r="E72" s="286"/>
      <c r="F72" s="286"/>
      <c r="G72" s="335"/>
      <c r="H72" s="336"/>
      <c r="I72" s="336"/>
      <c r="J72" s="337"/>
      <c r="K72" s="62"/>
      <c r="L72" s="4"/>
    </row>
    <row r="73" spans="2:12" ht="14.4" thickBot="1" x14ac:dyDescent="0.3">
      <c r="B73" s="3"/>
      <c r="C73" s="286"/>
      <c r="D73" s="286"/>
      <c r="E73" s="286"/>
      <c r="F73" s="286"/>
      <c r="G73" s="335"/>
      <c r="H73" s="336"/>
      <c r="I73" s="336"/>
      <c r="J73" s="337"/>
      <c r="K73" s="68"/>
      <c r="L73" s="4"/>
    </row>
    <row r="74" spans="2:12" ht="28.8" customHeight="1" thickBot="1" x14ac:dyDescent="0.3">
      <c r="B74" s="3"/>
      <c r="C74" s="286"/>
      <c r="D74" s="286"/>
      <c r="E74" s="286"/>
      <c r="F74" s="286"/>
      <c r="G74" s="71" t="s">
        <v>17</v>
      </c>
      <c r="H74" s="72"/>
      <c r="I74" s="73"/>
      <c r="J74" s="74"/>
      <c r="K74" s="256">
        <f>K70</f>
        <v>484574229</v>
      </c>
      <c r="L74" s="4"/>
    </row>
    <row r="75" spans="2:12" x14ac:dyDescent="0.25">
      <c r="B75" s="3"/>
      <c r="C75" s="286"/>
      <c r="D75" s="286"/>
      <c r="E75" s="286"/>
      <c r="F75" s="286"/>
      <c r="G75" s="286"/>
      <c r="H75" s="286"/>
      <c r="I75" s="286"/>
      <c r="J75" s="286"/>
      <c r="K75" s="296"/>
      <c r="L75" s="4"/>
    </row>
    <row r="76" spans="2:12" ht="14.4" thickBot="1" x14ac:dyDescent="0.3">
      <c r="B76" s="3"/>
      <c r="C76" s="297"/>
      <c r="D76" s="298"/>
      <c r="E76" s="298"/>
      <c r="F76" s="298"/>
      <c r="G76" s="297"/>
      <c r="H76" s="297"/>
      <c r="I76" s="299"/>
      <c r="J76" s="76"/>
      <c r="K76" s="77"/>
      <c r="L76" s="4"/>
    </row>
    <row r="77" spans="2:12" x14ac:dyDescent="0.25">
      <c r="B77" s="3"/>
      <c r="C77" s="257"/>
      <c r="D77" s="338"/>
      <c r="E77" s="338"/>
      <c r="F77" s="338"/>
      <c r="G77" s="338"/>
      <c r="H77" s="338"/>
      <c r="I77" s="338"/>
      <c r="J77" s="338"/>
      <c r="K77" s="339"/>
      <c r="L77" s="4"/>
    </row>
    <row r="78" spans="2:12" x14ac:dyDescent="0.25">
      <c r="B78" s="3"/>
      <c r="C78" s="324" t="s">
        <v>18</v>
      </c>
      <c r="D78" s="325"/>
      <c r="E78" s="325"/>
      <c r="F78" s="325"/>
      <c r="G78" s="325"/>
      <c r="H78" s="326" t="s">
        <v>7</v>
      </c>
      <c r="I78" s="326"/>
      <c r="J78" s="326"/>
      <c r="K78" s="258" t="s">
        <v>19</v>
      </c>
      <c r="L78" s="4"/>
    </row>
    <row r="79" spans="2:12" ht="46.8" customHeight="1" x14ac:dyDescent="0.25">
      <c r="B79" s="3"/>
      <c r="C79" s="324" t="s">
        <v>190</v>
      </c>
      <c r="D79" s="325"/>
      <c r="E79" s="325"/>
      <c r="F79" s="325"/>
      <c r="G79" s="325"/>
      <c r="H79" s="320" t="s">
        <v>191</v>
      </c>
      <c r="I79" s="320"/>
      <c r="J79" s="259" t="s">
        <v>22</v>
      </c>
      <c r="K79" s="260">
        <v>0.3</v>
      </c>
      <c r="L79" s="4"/>
    </row>
    <row r="80" spans="2:12" ht="28.2" customHeight="1" x14ac:dyDescent="0.25">
      <c r="B80" s="3"/>
      <c r="C80" s="324" t="s">
        <v>23</v>
      </c>
      <c r="D80" s="325"/>
      <c r="E80" s="325"/>
      <c r="F80" s="325"/>
      <c r="G80" s="325"/>
      <c r="H80" s="327" t="s">
        <v>24</v>
      </c>
      <c r="I80" s="328"/>
      <c r="J80" s="259" t="s">
        <v>25</v>
      </c>
      <c r="K80" s="260">
        <v>0.01</v>
      </c>
      <c r="L80" s="4"/>
    </row>
    <row r="81" spans="2:12" ht="28.2" customHeight="1" x14ac:dyDescent="0.25">
      <c r="B81" s="3"/>
      <c r="C81" s="261"/>
      <c r="D81" s="287"/>
      <c r="E81" s="262"/>
      <c r="F81" s="262"/>
      <c r="G81" s="263"/>
      <c r="H81" s="319" t="s">
        <v>26</v>
      </c>
      <c r="I81" s="320"/>
      <c r="J81" s="259" t="s">
        <v>27</v>
      </c>
      <c r="K81" s="260">
        <v>0.05</v>
      </c>
      <c r="L81" s="4"/>
    </row>
    <row r="82" spans="2:12" ht="36.6" customHeight="1" x14ac:dyDescent="0.25">
      <c r="B82" s="3"/>
      <c r="C82" s="264"/>
      <c r="D82" s="288"/>
      <c r="E82" s="288"/>
      <c r="F82" s="288"/>
      <c r="G82" s="265"/>
      <c r="H82" s="321" t="s">
        <v>28</v>
      </c>
      <c r="I82" s="321"/>
      <c r="J82" s="259" t="s">
        <v>29</v>
      </c>
      <c r="K82" s="260">
        <v>0.36</v>
      </c>
      <c r="L82" s="4"/>
    </row>
    <row r="83" spans="2:12" x14ac:dyDescent="0.25">
      <c r="B83" s="3"/>
      <c r="C83" s="289" t="s">
        <v>192</v>
      </c>
      <c r="D83" s="288"/>
      <c r="E83" s="288"/>
      <c r="F83" s="288"/>
      <c r="G83" s="288"/>
      <c r="H83" s="266"/>
      <c r="I83" s="266"/>
      <c r="J83" s="267"/>
      <c r="K83" s="268"/>
      <c r="L83" s="4"/>
    </row>
    <row r="84" spans="2:12" x14ac:dyDescent="0.25">
      <c r="B84" s="3"/>
      <c r="C84" s="264"/>
      <c r="D84" s="288"/>
      <c r="E84" s="288"/>
      <c r="F84" s="288"/>
      <c r="G84" s="288"/>
      <c r="H84" s="290"/>
      <c r="I84" s="290"/>
      <c r="J84" s="267"/>
      <c r="K84" s="268"/>
      <c r="L84" s="4"/>
    </row>
    <row r="85" spans="2:12" x14ac:dyDescent="0.25">
      <c r="B85" s="3"/>
      <c r="C85" s="309" t="s">
        <v>193</v>
      </c>
      <c r="D85" s="310"/>
      <c r="E85" s="310"/>
      <c r="F85" s="310"/>
      <c r="G85" s="288"/>
      <c r="H85" s="290"/>
      <c r="I85" s="290"/>
      <c r="J85" s="267"/>
      <c r="K85" s="268"/>
      <c r="L85" s="4"/>
    </row>
    <row r="86" spans="2:12" ht="15.6" x14ac:dyDescent="0.25">
      <c r="B86" s="3"/>
      <c r="C86" s="269" t="s">
        <v>194</v>
      </c>
      <c r="D86" s="291"/>
      <c r="E86" s="291"/>
      <c r="F86" s="291"/>
      <c r="G86" s="288"/>
      <c r="H86" s="290"/>
      <c r="I86" s="290"/>
      <c r="J86" s="267"/>
      <c r="K86" s="268"/>
      <c r="L86" s="4"/>
    </row>
    <row r="87" spans="2:12" x14ac:dyDescent="0.25">
      <c r="B87" s="3"/>
      <c r="C87" s="322" t="s">
        <v>195</v>
      </c>
      <c r="D87" s="315"/>
      <c r="E87" s="315"/>
      <c r="F87" s="315"/>
      <c r="G87" s="288"/>
      <c r="H87" s="290"/>
      <c r="I87" s="290"/>
      <c r="J87" s="267"/>
      <c r="K87" s="268"/>
      <c r="L87" s="4"/>
    </row>
    <row r="88" spans="2:12" x14ac:dyDescent="0.25">
      <c r="B88" s="3"/>
      <c r="C88" s="322"/>
      <c r="D88" s="315"/>
      <c r="E88" s="315"/>
      <c r="F88" s="315"/>
      <c r="G88" s="288"/>
      <c r="H88" s="290"/>
      <c r="I88" s="290"/>
      <c r="J88" s="267"/>
      <c r="K88" s="268"/>
      <c r="L88" s="4"/>
    </row>
    <row r="89" spans="2:12" x14ac:dyDescent="0.25">
      <c r="B89" s="3"/>
      <c r="C89" s="264"/>
      <c r="D89" s="288"/>
      <c r="E89" s="288"/>
      <c r="F89" s="288"/>
      <c r="G89" s="288"/>
      <c r="H89" s="292"/>
      <c r="I89" s="288"/>
      <c r="J89" s="288"/>
      <c r="K89" s="270"/>
      <c r="L89" s="4"/>
    </row>
    <row r="90" spans="2:12" x14ac:dyDescent="0.25">
      <c r="B90" s="3"/>
      <c r="C90" s="293" t="s">
        <v>196</v>
      </c>
      <c r="D90" s="288"/>
      <c r="E90" s="288"/>
      <c r="F90" s="288"/>
      <c r="G90" s="288"/>
      <c r="H90" s="288"/>
      <c r="I90" s="288"/>
      <c r="J90" s="288"/>
      <c r="K90" s="270"/>
      <c r="L90" s="4"/>
    </row>
    <row r="91" spans="2:12" x14ac:dyDescent="0.25">
      <c r="B91" s="3"/>
      <c r="C91" s="264"/>
      <c r="D91" s="288"/>
      <c r="E91" s="288"/>
      <c r="F91" s="288"/>
      <c r="G91" s="288"/>
      <c r="H91" s="310"/>
      <c r="I91" s="310"/>
      <c r="J91" s="310"/>
      <c r="K91" s="323"/>
      <c r="L91" s="4"/>
    </row>
    <row r="92" spans="2:12" ht="15.6" x14ac:dyDescent="0.25">
      <c r="B92" s="3"/>
      <c r="C92" s="309" t="s">
        <v>193</v>
      </c>
      <c r="D92" s="310"/>
      <c r="E92" s="310"/>
      <c r="F92" s="310"/>
      <c r="G92" s="288"/>
      <c r="H92" s="311"/>
      <c r="I92" s="311"/>
      <c r="J92" s="311"/>
      <c r="K92" s="312"/>
      <c r="L92" s="4"/>
    </row>
    <row r="93" spans="2:12" ht="16.2" x14ac:dyDescent="0.25">
      <c r="B93" s="3"/>
      <c r="C93" s="313" t="s">
        <v>197</v>
      </c>
      <c r="D93" s="314"/>
      <c r="E93" s="314"/>
      <c r="F93" s="314"/>
      <c r="G93" s="314"/>
      <c r="H93" s="315"/>
      <c r="I93" s="315"/>
      <c r="J93" s="315"/>
      <c r="K93" s="316"/>
      <c r="L93" s="4"/>
    </row>
    <row r="94" spans="2:12" ht="16.2" x14ac:dyDescent="0.25">
      <c r="B94" s="3"/>
      <c r="C94" s="317" t="s">
        <v>198</v>
      </c>
      <c r="D94" s="318"/>
      <c r="E94" s="318"/>
      <c r="F94" s="318"/>
      <c r="G94" s="318"/>
      <c r="H94" s="315"/>
      <c r="I94" s="315"/>
      <c r="J94" s="315"/>
      <c r="K94" s="316"/>
      <c r="L94" s="4"/>
    </row>
    <row r="95" spans="2:12" x14ac:dyDescent="0.25">
      <c r="B95" s="3"/>
      <c r="C95" s="264"/>
      <c r="D95" s="288"/>
      <c r="E95" s="288"/>
      <c r="F95" s="288"/>
      <c r="G95" s="288"/>
      <c r="H95" s="290"/>
      <c r="I95" s="290"/>
      <c r="J95" s="267"/>
      <c r="K95" s="268"/>
      <c r="L95" s="4"/>
    </row>
    <row r="96" spans="2:12" x14ac:dyDescent="0.25">
      <c r="B96" s="3"/>
      <c r="C96" s="264"/>
      <c r="D96" s="288"/>
      <c r="E96" s="288"/>
      <c r="F96" s="288"/>
      <c r="G96" s="288"/>
      <c r="H96" s="290"/>
      <c r="I96" s="290"/>
      <c r="J96" s="267"/>
      <c r="K96" s="268"/>
      <c r="L96" s="4"/>
    </row>
    <row r="97" spans="2:12" x14ac:dyDescent="0.25">
      <c r="B97" s="3"/>
      <c r="C97" s="264"/>
      <c r="D97" s="288"/>
      <c r="E97" s="288"/>
      <c r="F97" s="288"/>
      <c r="G97" s="288"/>
      <c r="H97" s="290"/>
      <c r="I97" s="290"/>
      <c r="J97" s="267"/>
      <c r="K97" s="268"/>
      <c r="L97" s="4"/>
    </row>
    <row r="98" spans="2:12" x14ac:dyDescent="0.25">
      <c r="B98" s="3"/>
      <c r="C98" s="264"/>
      <c r="D98" s="288"/>
      <c r="E98" s="288"/>
      <c r="F98" s="288"/>
      <c r="G98" s="288"/>
      <c r="H98" s="290"/>
      <c r="I98" s="290"/>
      <c r="J98" s="267"/>
      <c r="K98" s="268"/>
      <c r="L98" s="4"/>
    </row>
    <row r="99" spans="2:12" ht="14.4" thickBot="1" x14ac:dyDescent="0.3">
      <c r="B99" s="3"/>
      <c r="C99" s="271"/>
      <c r="D99" s="272"/>
      <c r="E99" s="272"/>
      <c r="F99" s="272"/>
      <c r="G99" s="272"/>
      <c r="H99" s="306"/>
      <c r="I99" s="307"/>
      <c r="J99" s="307"/>
      <c r="K99" s="308"/>
      <c r="L99" s="4"/>
    </row>
    <row r="100" spans="2:12" ht="14.4" thickBot="1" x14ac:dyDescent="0.3">
      <c r="B100" s="304"/>
      <c r="C100" s="278"/>
      <c r="D100" s="278"/>
      <c r="E100" s="300"/>
      <c r="F100" s="278"/>
      <c r="G100" s="278"/>
      <c r="H100" s="278"/>
      <c r="I100" s="278"/>
      <c r="J100" s="278"/>
      <c r="K100" s="278"/>
      <c r="L100" s="305"/>
    </row>
    <row r="101" spans="2:12" ht="14.4" thickTop="1" x14ac:dyDescent="0.25"/>
  </sheetData>
  <mergeCells count="39">
    <mergeCell ref="E8:F8"/>
    <mergeCell ref="G65:J65"/>
    <mergeCell ref="G66:J66"/>
    <mergeCell ref="G67:J67"/>
    <mergeCell ref="B1:G1"/>
    <mergeCell ref="B2:E2"/>
    <mergeCell ref="B4:L4"/>
    <mergeCell ref="C5:K5"/>
    <mergeCell ref="C6:K6"/>
    <mergeCell ref="C7:K7"/>
    <mergeCell ref="I8:I9"/>
    <mergeCell ref="J8:J9"/>
    <mergeCell ref="K8:K9"/>
    <mergeCell ref="C8:C9"/>
    <mergeCell ref="D8:D9"/>
    <mergeCell ref="G8:G9"/>
    <mergeCell ref="H8:H9"/>
    <mergeCell ref="G68:J68"/>
    <mergeCell ref="G71:J71"/>
    <mergeCell ref="G72:J72"/>
    <mergeCell ref="G73:J73"/>
    <mergeCell ref="D77:K77"/>
    <mergeCell ref="C78:G78"/>
    <mergeCell ref="H78:J78"/>
    <mergeCell ref="C79:G79"/>
    <mergeCell ref="H79:I79"/>
    <mergeCell ref="C80:G80"/>
    <mergeCell ref="H80:I80"/>
    <mergeCell ref="H81:I81"/>
    <mergeCell ref="H82:I82"/>
    <mergeCell ref="C85:F85"/>
    <mergeCell ref="C87:F88"/>
    <mergeCell ref="H91:K91"/>
    <mergeCell ref="H99:K99"/>
    <mergeCell ref="C92:F92"/>
    <mergeCell ref="H92:K92"/>
    <mergeCell ref="C93:G93"/>
    <mergeCell ref="H93:K94"/>
    <mergeCell ref="C94:G9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x14ac:dyDescent="0.25"/>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x14ac:dyDescent="0.25">
      <c r="B1" s="343" t="s">
        <v>0</v>
      </c>
      <c r="C1" s="343"/>
      <c r="D1" s="343"/>
      <c r="E1" s="343"/>
      <c r="F1" s="343"/>
      <c r="G1" s="343"/>
    </row>
    <row r="2" spans="2:12" x14ac:dyDescent="0.25">
      <c r="B2" s="343" t="s">
        <v>1</v>
      </c>
      <c r="C2" s="343"/>
      <c r="D2" s="343"/>
      <c r="E2" s="343"/>
    </row>
    <row r="3" spans="2:12" ht="14.4" thickBot="1" x14ac:dyDescent="0.3">
      <c r="C3" s="6"/>
      <c r="D3" s="7"/>
      <c r="E3" s="6"/>
      <c r="F3" s="7"/>
    </row>
    <row r="4" spans="2:12" ht="15" thickTop="1" thickBot="1" x14ac:dyDescent="0.3">
      <c r="B4" s="344"/>
      <c r="C4" s="367"/>
      <c r="D4" s="367"/>
      <c r="E4" s="367"/>
      <c r="F4" s="367"/>
      <c r="G4" s="367"/>
      <c r="H4" s="367"/>
      <c r="I4" s="367"/>
      <c r="J4" s="367"/>
      <c r="K4" s="367"/>
      <c r="L4" s="346"/>
    </row>
    <row r="5" spans="2:12" ht="31.5" customHeight="1" x14ac:dyDescent="0.25">
      <c r="B5" s="3"/>
      <c r="C5" s="364" t="s">
        <v>2</v>
      </c>
      <c r="D5" s="365"/>
      <c r="E5" s="365"/>
      <c r="F5" s="365"/>
      <c r="G5" s="365"/>
      <c r="H5" s="365"/>
      <c r="I5" s="365"/>
      <c r="J5" s="365"/>
      <c r="K5" s="366"/>
      <c r="L5" s="4"/>
    </row>
    <row r="6" spans="2:12" x14ac:dyDescent="0.25">
      <c r="B6" s="3"/>
      <c r="C6" s="372" t="s">
        <v>30</v>
      </c>
      <c r="D6" s="373"/>
      <c r="E6" s="373"/>
      <c r="F6" s="373"/>
      <c r="G6" s="373"/>
      <c r="H6" s="373"/>
      <c r="I6" s="373"/>
      <c r="J6" s="373"/>
      <c r="K6" s="374"/>
      <c r="L6" s="4"/>
    </row>
    <row r="7" spans="2:12" s="2" customFormat="1" x14ac:dyDescent="0.25">
      <c r="B7" s="89"/>
      <c r="C7" s="375" t="s">
        <v>31</v>
      </c>
      <c r="D7" s="375"/>
      <c r="E7" s="375"/>
      <c r="F7" s="375"/>
      <c r="G7" s="375"/>
      <c r="H7" s="375"/>
      <c r="I7" s="375"/>
      <c r="J7" s="375"/>
      <c r="K7" s="375"/>
      <c r="L7" s="9"/>
    </row>
    <row r="8" spans="2:12" ht="105.75" customHeight="1" x14ac:dyDescent="0.25">
      <c r="B8" s="3"/>
      <c r="C8" s="375"/>
      <c r="D8" s="375"/>
      <c r="E8" s="375"/>
      <c r="F8" s="375"/>
      <c r="G8" s="375"/>
      <c r="H8" s="375"/>
      <c r="I8" s="375"/>
      <c r="J8" s="375"/>
      <c r="K8" s="375"/>
      <c r="L8" s="4"/>
    </row>
    <row r="9" spans="2:12" ht="34.5" customHeight="1" x14ac:dyDescent="0.25">
      <c r="B9" s="3"/>
      <c r="C9" s="376" t="s">
        <v>32</v>
      </c>
      <c r="D9" s="377"/>
      <c r="E9" s="377"/>
      <c r="F9" s="377"/>
      <c r="G9" s="377"/>
      <c r="H9" s="377"/>
      <c r="I9" s="377"/>
      <c r="J9" s="377"/>
      <c r="K9" s="378"/>
      <c r="L9" s="4"/>
    </row>
    <row r="10" spans="2:12" ht="30" customHeight="1" thickBot="1" x14ac:dyDescent="0.3">
      <c r="B10" s="3"/>
      <c r="C10" s="379"/>
      <c r="D10" s="380"/>
      <c r="E10" s="380"/>
      <c r="F10" s="380"/>
      <c r="G10" s="380"/>
      <c r="H10" s="380"/>
      <c r="I10" s="380"/>
      <c r="J10" s="380"/>
      <c r="K10" s="381"/>
      <c r="L10" s="4"/>
    </row>
    <row r="11" spans="2:12" ht="30" customHeight="1" x14ac:dyDescent="0.25">
      <c r="B11" s="3"/>
      <c r="C11" s="382" t="s">
        <v>4</v>
      </c>
      <c r="D11" s="384" t="s">
        <v>5</v>
      </c>
      <c r="E11" s="363" t="s">
        <v>6</v>
      </c>
      <c r="F11" s="363"/>
      <c r="G11" s="382" t="s">
        <v>7</v>
      </c>
      <c r="H11" s="384" t="s">
        <v>8</v>
      </c>
      <c r="I11" s="384" t="s">
        <v>9</v>
      </c>
      <c r="J11" s="386" t="s">
        <v>10</v>
      </c>
      <c r="K11" s="388" t="s">
        <v>11</v>
      </c>
      <c r="L11" s="4"/>
    </row>
    <row r="12" spans="2:12" ht="30" customHeight="1" thickBot="1" x14ac:dyDescent="0.3">
      <c r="B12" s="3"/>
      <c r="C12" s="383"/>
      <c r="D12" s="385"/>
      <c r="E12" s="10" t="s">
        <v>12</v>
      </c>
      <c r="F12" s="10" t="s">
        <v>13</v>
      </c>
      <c r="G12" s="383"/>
      <c r="H12" s="385"/>
      <c r="I12" s="385"/>
      <c r="J12" s="387"/>
      <c r="K12" s="389"/>
      <c r="L12" s="4"/>
    </row>
    <row r="13" spans="2:12" ht="30" customHeight="1" thickBot="1" x14ac:dyDescent="0.3">
      <c r="B13" s="3"/>
      <c r="C13" s="11"/>
      <c r="D13" s="12"/>
      <c r="E13" s="12"/>
      <c r="F13" s="12"/>
      <c r="G13" s="12"/>
      <c r="H13" s="12"/>
      <c r="I13" s="12"/>
      <c r="J13" s="12"/>
      <c r="K13" s="13"/>
      <c r="L13" s="4"/>
    </row>
    <row r="14" spans="2:12" ht="30" customHeight="1" x14ac:dyDescent="0.25">
      <c r="B14" s="3"/>
      <c r="C14" s="14"/>
      <c r="D14" s="15"/>
      <c r="E14" s="15"/>
      <c r="F14" s="15"/>
      <c r="G14" s="16"/>
      <c r="H14" s="15"/>
      <c r="I14" s="17"/>
      <c r="J14" s="18"/>
      <c r="K14" s="19"/>
      <c r="L14" s="4"/>
    </row>
    <row r="15" spans="2:12" ht="30" customHeight="1" thickBot="1" x14ac:dyDescent="0.3">
      <c r="B15" s="3"/>
      <c r="C15" s="20" t="s">
        <v>14</v>
      </c>
      <c r="D15" s="21"/>
      <c r="E15" s="21"/>
      <c r="F15" s="21"/>
      <c r="G15" s="22"/>
      <c r="H15" s="21"/>
      <c r="I15" s="17"/>
      <c r="J15" s="23"/>
      <c r="K15" s="24"/>
      <c r="L15" s="4"/>
    </row>
    <row r="16" spans="2:12" ht="30" customHeight="1" thickBot="1" x14ac:dyDescent="0.3">
      <c r="B16" s="3"/>
      <c r="C16" s="11"/>
      <c r="D16" s="12"/>
      <c r="E16" s="12"/>
      <c r="F16" s="12"/>
      <c r="G16" s="12"/>
      <c r="H16" s="12"/>
      <c r="I16" s="12"/>
      <c r="J16" s="12"/>
      <c r="K16" s="13"/>
      <c r="L16" s="4"/>
    </row>
    <row r="17" spans="2:12" ht="30" customHeight="1" x14ac:dyDescent="0.25">
      <c r="B17" s="3"/>
      <c r="C17" s="14"/>
      <c r="D17" s="15"/>
      <c r="E17" s="15"/>
      <c r="F17" s="15"/>
      <c r="G17" s="25"/>
      <c r="H17" s="15"/>
      <c r="I17" s="17"/>
      <c r="J17" s="18"/>
      <c r="K17" s="26"/>
      <c r="L17" s="4"/>
    </row>
    <row r="18" spans="2:12" ht="30" customHeight="1" x14ac:dyDescent="0.25">
      <c r="B18" s="3"/>
      <c r="C18" s="14"/>
      <c r="D18" s="15"/>
      <c r="E18" s="15"/>
      <c r="F18" s="15"/>
      <c r="G18" s="25"/>
      <c r="H18" s="15"/>
      <c r="I18" s="17"/>
      <c r="J18" s="18"/>
      <c r="K18" s="26"/>
      <c r="L18" s="4"/>
    </row>
    <row r="19" spans="2:12" ht="30" customHeight="1" x14ac:dyDescent="0.25">
      <c r="B19" s="3"/>
      <c r="C19" s="14"/>
      <c r="D19" s="27"/>
      <c r="E19" s="27"/>
      <c r="F19" s="27"/>
      <c r="G19" s="28"/>
      <c r="H19" s="27"/>
      <c r="I19" s="17"/>
      <c r="J19" s="18"/>
      <c r="K19" s="26"/>
      <c r="L19" s="4"/>
    </row>
    <row r="20" spans="2:12" ht="30" customHeight="1" x14ac:dyDescent="0.25">
      <c r="B20" s="3"/>
      <c r="C20" s="14"/>
      <c r="D20" s="15"/>
      <c r="E20" s="15"/>
      <c r="F20" s="15"/>
      <c r="G20" s="25"/>
      <c r="H20" s="15"/>
      <c r="I20" s="17"/>
      <c r="J20" s="18"/>
      <c r="K20" s="26"/>
      <c r="L20" s="4"/>
    </row>
    <row r="21" spans="2:12" ht="30" customHeight="1" thickBot="1" x14ac:dyDescent="0.3">
      <c r="B21" s="3"/>
      <c r="C21" s="20" t="s">
        <v>14</v>
      </c>
      <c r="D21" s="29"/>
      <c r="E21" s="30"/>
      <c r="F21" s="29"/>
      <c r="G21" s="29"/>
      <c r="H21" s="29"/>
      <c r="I21" s="17"/>
      <c r="J21" s="29"/>
      <c r="K21" s="24"/>
      <c r="L21" s="4"/>
    </row>
    <row r="22" spans="2:12" ht="30" customHeight="1" thickBot="1" x14ac:dyDescent="0.3">
      <c r="B22" s="3"/>
      <c r="C22" s="11"/>
      <c r="D22" s="12"/>
      <c r="E22" s="12"/>
      <c r="F22" s="12"/>
      <c r="G22" s="12"/>
      <c r="H22" s="12"/>
      <c r="I22" s="12"/>
      <c r="J22" s="12"/>
      <c r="K22" s="13"/>
      <c r="L22" s="4"/>
    </row>
    <row r="23" spans="2:12" ht="30" customHeight="1" x14ac:dyDescent="0.25">
      <c r="B23" s="3"/>
      <c r="C23" s="14"/>
      <c r="D23" s="31"/>
      <c r="E23" s="31"/>
      <c r="F23" s="31"/>
      <c r="G23" s="32"/>
      <c r="H23" s="31"/>
      <c r="I23" s="17"/>
      <c r="J23" s="18"/>
      <c r="K23" s="26"/>
      <c r="L23" s="4"/>
    </row>
    <row r="24" spans="2:12" ht="30" customHeight="1" x14ac:dyDescent="0.25">
      <c r="B24" s="3"/>
      <c r="C24" s="14"/>
      <c r="D24" s="33"/>
      <c r="E24" s="33"/>
      <c r="F24" s="33"/>
      <c r="G24" s="32"/>
      <c r="H24" s="31"/>
      <c r="I24" s="17"/>
      <c r="J24" s="18"/>
      <c r="K24" s="26"/>
      <c r="L24" s="4"/>
    </row>
    <row r="25" spans="2:12" ht="30" customHeight="1" x14ac:dyDescent="0.25">
      <c r="B25" s="3"/>
      <c r="C25" s="14"/>
      <c r="D25" s="31"/>
      <c r="E25" s="31"/>
      <c r="F25" s="31"/>
      <c r="G25" s="32"/>
      <c r="H25" s="31"/>
      <c r="I25" s="17"/>
      <c r="J25" s="18"/>
      <c r="K25" s="26"/>
      <c r="L25" s="4"/>
    </row>
    <row r="26" spans="2:12" ht="30" customHeight="1" x14ac:dyDescent="0.25">
      <c r="B26" s="3"/>
      <c r="C26" s="14"/>
      <c r="D26" s="27"/>
      <c r="E26" s="27"/>
      <c r="F26" s="27"/>
      <c r="G26" s="34"/>
      <c r="H26" s="27"/>
      <c r="I26" s="17"/>
      <c r="J26" s="18"/>
      <c r="K26" s="26"/>
      <c r="L26" s="4"/>
    </row>
    <row r="27" spans="2:12" ht="30" customHeight="1" x14ac:dyDescent="0.25">
      <c r="B27" s="3"/>
      <c r="C27" s="14"/>
      <c r="D27" s="31"/>
      <c r="E27" s="31"/>
      <c r="F27" s="31"/>
      <c r="G27" s="32"/>
      <c r="H27" s="31"/>
      <c r="I27" s="17"/>
      <c r="J27" s="35"/>
      <c r="K27" s="26"/>
      <c r="L27" s="4"/>
    </row>
    <row r="28" spans="2:12" ht="30" customHeight="1" x14ac:dyDescent="0.25">
      <c r="B28" s="3"/>
      <c r="C28" s="36"/>
      <c r="D28" s="27"/>
      <c r="E28" s="27"/>
      <c r="F28" s="27"/>
      <c r="G28" s="34"/>
      <c r="H28" s="27"/>
      <c r="I28" s="17"/>
      <c r="J28" s="35"/>
      <c r="K28" s="26"/>
      <c r="L28" s="4"/>
    </row>
    <row r="29" spans="2:12" ht="30" customHeight="1" x14ac:dyDescent="0.25">
      <c r="B29" s="3"/>
      <c r="C29" s="14"/>
      <c r="D29" s="31"/>
      <c r="E29" s="15"/>
      <c r="F29" s="31"/>
      <c r="G29" s="32"/>
      <c r="H29" s="31"/>
      <c r="I29" s="17"/>
      <c r="J29" s="18"/>
      <c r="K29" s="26"/>
      <c r="L29" s="4"/>
    </row>
    <row r="30" spans="2:12" ht="30" customHeight="1" x14ac:dyDescent="0.25">
      <c r="B30" s="3"/>
      <c r="C30" s="14"/>
      <c r="D30" s="31"/>
      <c r="E30" s="31"/>
      <c r="F30" s="31"/>
      <c r="G30" s="32"/>
      <c r="H30" s="37"/>
      <c r="I30" s="17"/>
      <c r="J30" s="18"/>
      <c r="K30" s="26"/>
      <c r="L30" s="4"/>
    </row>
    <row r="31" spans="2:12" ht="30" customHeight="1" thickBot="1" x14ac:dyDescent="0.3">
      <c r="B31" s="3"/>
      <c r="C31" s="38" t="s">
        <v>14</v>
      </c>
      <c r="D31" s="39"/>
      <c r="E31" s="39"/>
      <c r="F31" s="39"/>
      <c r="G31" s="40"/>
      <c r="H31" s="39"/>
      <c r="I31" s="17"/>
      <c r="J31" s="41"/>
      <c r="K31" s="42"/>
      <c r="L31" s="4"/>
    </row>
    <row r="32" spans="2:12" ht="30" customHeight="1" thickBot="1" x14ac:dyDescent="0.3">
      <c r="B32" s="3"/>
      <c r="C32" s="11"/>
      <c r="D32" s="12"/>
      <c r="E32" s="12"/>
      <c r="F32" s="12"/>
      <c r="G32" s="12"/>
      <c r="H32" s="12"/>
      <c r="I32" s="12"/>
      <c r="J32" s="12"/>
      <c r="K32" s="13"/>
      <c r="L32" s="4"/>
    </row>
    <row r="33" spans="2:12" ht="30" customHeight="1" x14ac:dyDescent="0.25">
      <c r="B33" s="3"/>
      <c r="C33" s="14"/>
      <c r="D33" s="31"/>
      <c r="E33" s="31"/>
      <c r="F33" s="31"/>
      <c r="G33" s="32"/>
      <c r="H33" s="31"/>
      <c r="I33" s="17"/>
      <c r="J33" s="18"/>
      <c r="K33" s="26"/>
      <c r="L33" s="4"/>
    </row>
    <row r="34" spans="2:12" ht="30" customHeight="1" x14ac:dyDescent="0.25">
      <c r="B34" s="3"/>
      <c r="C34" s="14"/>
      <c r="D34" s="31"/>
      <c r="E34" s="31"/>
      <c r="F34" s="31"/>
      <c r="G34" s="32"/>
      <c r="H34" s="31"/>
      <c r="I34" s="17"/>
      <c r="J34" s="18"/>
      <c r="K34" s="26"/>
      <c r="L34" s="4"/>
    </row>
    <row r="35" spans="2:12" ht="30" customHeight="1" x14ac:dyDescent="0.25">
      <c r="B35" s="3"/>
      <c r="C35" s="43"/>
      <c r="D35" s="31"/>
      <c r="E35" s="31"/>
      <c r="F35" s="31"/>
      <c r="G35" s="32"/>
      <c r="H35" s="31"/>
      <c r="I35" s="17"/>
      <c r="J35" s="18"/>
      <c r="K35" s="26"/>
      <c r="L35" s="4"/>
    </row>
    <row r="36" spans="2:12" ht="30" customHeight="1" thickBot="1" x14ac:dyDescent="0.3">
      <c r="B36" s="3"/>
      <c r="C36" s="20" t="s">
        <v>14</v>
      </c>
      <c r="D36" s="44"/>
      <c r="E36" s="44"/>
      <c r="F36" s="44"/>
      <c r="G36" s="45"/>
      <c r="H36" s="46"/>
      <c r="I36" s="17"/>
      <c r="J36" s="23"/>
      <c r="K36" s="24"/>
      <c r="L36" s="4"/>
    </row>
    <row r="37" spans="2:12" ht="30" customHeight="1" thickBot="1" x14ac:dyDescent="0.3">
      <c r="B37" s="3"/>
      <c r="C37" s="11"/>
      <c r="D37" s="12"/>
      <c r="E37" s="12"/>
      <c r="F37" s="12"/>
      <c r="G37" s="12"/>
      <c r="H37" s="12"/>
      <c r="I37" s="12"/>
      <c r="J37" s="12"/>
      <c r="K37" s="13"/>
      <c r="L37" s="4"/>
    </row>
    <row r="38" spans="2:12" ht="30" customHeight="1" x14ac:dyDescent="0.25">
      <c r="B38" s="3"/>
      <c r="C38" s="14"/>
      <c r="D38" s="31"/>
      <c r="E38" s="31"/>
      <c r="F38" s="31"/>
      <c r="G38" s="32"/>
      <c r="H38" s="31"/>
      <c r="I38" s="17"/>
      <c r="J38" s="18"/>
      <c r="K38" s="26"/>
      <c r="L38" s="4"/>
    </row>
    <row r="39" spans="2:12" ht="30" customHeight="1" thickBot="1" x14ac:dyDescent="0.3">
      <c r="B39" s="3"/>
      <c r="C39" s="20" t="s">
        <v>14</v>
      </c>
      <c r="D39" s="44"/>
      <c r="E39" s="44"/>
      <c r="F39" s="44"/>
      <c r="G39" s="47"/>
      <c r="H39" s="46"/>
      <c r="I39" s="17"/>
      <c r="J39" s="23"/>
      <c r="K39" s="24"/>
      <c r="L39" s="4"/>
    </row>
    <row r="40" spans="2:12" s="48" customFormat="1" ht="30" customHeight="1" thickBot="1" x14ac:dyDescent="0.3">
      <c r="B40" s="49"/>
      <c r="C40" s="390" t="s">
        <v>15</v>
      </c>
      <c r="D40" s="391"/>
      <c r="E40" s="391"/>
      <c r="F40" s="391"/>
      <c r="G40" s="391"/>
      <c r="H40" s="391"/>
      <c r="I40" s="391"/>
      <c r="J40" s="392"/>
      <c r="K40" s="50"/>
      <c r="L40" s="51"/>
    </row>
    <row r="41" spans="2:12" s="48" customFormat="1" ht="14.4" thickBot="1" x14ac:dyDescent="0.3">
      <c r="B41" s="49"/>
      <c r="C41" s="52"/>
      <c r="D41" s="52"/>
      <c r="E41" s="52"/>
      <c r="F41" s="52"/>
      <c r="G41" s="52"/>
      <c r="H41" s="52"/>
      <c r="I41" s="52"/>
      <c r="J41" s="52"/>
      <c r="K41" s="53"/>
      <c r="L41" s="51"/>
    </row>
    <row r="42" spans="2:12" s="48" customFormat="1" ht="30" customHeight="1" x14ac:dyDescent="0.25">
      <c r="B42" s="49"/>
      <c r="C42" s="54"/>
      <c r="D42" s="55"/>
      <c r="E42" s="54"/>
      <c r="F42" s="54"/>
      <c r="G42" s="393"/>
      <c r="H42" s="394"/>
      <c r="I42" s="395"/>
      <c r="J42" s="56"/>
      <c r="K42" s="57"/>
      <c r="L42" s="51"/>
    </row>
    <row r="43" spans="2:12" s="48" customFormat="1" ht="30" customHeight="1" x14ac:dyDescent="0.25">
      <c r="B43" s="49"/>
      <c r="C43" s="54"/>
      <c r="D43" s="55"/>
      <c r="E43" s="54"/>
      <c r="F43" s="54"/>
      <c r="G43" s="58"/>
      <c r="H43" s="59"/>
      <c r="I43" s="60"/>
      <c r="J43" s="61"/>
      <c r="K43" s="62"/>
      <c r="L43" s="51"/>
    </row>
    <row r="44" spans="2:12" s="48" customFormat="1" ht="30" customHeight="1" x14ac:dyDescent="0.25">
      <c r="B44" s="49"/>
      <c r="C44" s="54"/>
      <c r="D44" s="63"/>
      <c r="E44" s="63"/>
      <c r="F44" s="63"/>
      <c r="G44" s="58"/>
      <c r="H44" s="64"/>
      <c r="I44" s="65"/>
      <c r="J44" s="66"/>
      <c r="K44" s="62"/>
      <c r="L44" s="51"/>
    </row>
    <row r="45" spans="2:12" s="48" customFormat="1" ht="30" customHeight="1" x14ac:dyDescent="0.25">
      <c r="B45" s="49"/>
      <c r="C45" s="54"/>
      <c r="D45" s="63"/>
      <c r="E45" s="63"/>
      <c r="F45" s="63"/>
      <c r="G45" s="67" t="s">
        <v>16</v>
      </c>
      <c r="H45" s="64"/>
      <c r="I45" s="65"/>
      <c r="J45" s="66"/>
      <c r="K45" s="68"/>
      <c r="L45" s="51"/>
    </row>
    <row r="46" spans="2:12" s="48" customFormat="1" ht="30" customHeight="1" x14ac:dyDescent="0.25">
      <c r="B46" s="49"/>
      <c r="C46" s="54"/>
      <c r="D46" s="55"/>
      <c r="E46" s="54"/>
      <c r="F46" s="54"/>
      <c r="G46" s="69"/>
      <c r="H46" s="64"/>
      <c r="I46" s="65"/>
      <c r="J46" s="70"/>
      <c r="K46" s="62"/>
      <c r="L46" s="51"/>
    </row>
    <row r="47" spans="2:12" s="48" customFormat="1" ht="30" customHeight="1" x14ac:dyDescent="0.25">
      <c r="B47" s="49"/>
      <c r="C47" s="54"/>
      <c r="D47" s="55"/>
      <c r="E47" s="54"/>
      <c r="F47" s="54"/>
      <c r="G47" s="69"/>
      <c r="H47" s="64"/>
      <c r="I47" s="65"/>
      <c r="J47" s="70"/>
      <c r="K47" s="62"/>
      <c r="L47" s="51"/>
    </row>
    <row r="48" spans="2:12" s="48" customFormat="1" ht="30" customHeight="1" thickBot="1" x14ac:dyDescent="0.3">
      <c r="B48" s="49"/>
      <c r="C48" s="54"/>
      <c r="D48" s="55"/>
      <c r="E48" s="54"/>
      <c r="F48" s="54"/>
      <c r="G48" s="90"/>
      <c r="H48" s="64"/>
      <c r="I48" s="65"/>
      <c r="J48" s="70"/>
      <c r="K48" s="68"/>
      <c r="L48" s="51"/>
    </row>
    <row r="49" spans="2:12" s="48" customFormat="1" ht="30" customHeight="1" thickBot="1" x14ac:dyDescent="0.3">
      <c r="B49" s="49"/>
      <c r="C49" s="54"/>
      <c r="D49" s="55"/>
      <c r="E49" s="54"/>
      <c r="F49" s="54"/>
      <c r="G49" s="71" t="s">
        <v>17</v>
      </c>
      <c r="H49" s="72"/>
      <c r="I49" s="73"/>
      <c r="J49" s="74"/>
      <c r="K49" s="50"/>
      <c r="L49" s="51"/>
    </row>
    <row r="50" spans="2:12" s="48" customFormat="1" ht="14.4" thickBot="1" x14ac:dyDescent="0.3">
      <c r="B50" s="49"/>
      <c r="C50" s="54"/>
      <c r="D50" s="55"/>
      <c r="E50" s="55"/>
      <c r="F50" s="55"/>
      <c r="G50" s="54"/>
      <c r="H50" s="54"/>
      <c r="I50" s="75"/>
      <c r="J50" s="76"/>
      <c r="K50" s="77"/>
      <c r="L50" s="51"/>
    </row>
    <row r="51" spans="2:12" s="48" customFormat="1" x14ac:dyDescent="0.25">
      <c r="B51" s="49"/>
      <c r="C51" s="78"/>
      <c r="D51" s="370"/>
      <c r="E51" s="370"/>
      <c r="F51" s="370"/>
      <c r="G51" s="370"/>
      <c r="H51" s="370"/>
      <c r="I51" s="370"/>
      <c r="J51" s="370"/>
      <c r="K51" s="371"/>
      <c r="L51" s="79"/>
    </row>
    <row r="52" spans="2:12" s="48" customFormat="1" ht="46.5" customHeight="1" x14ac:dyDescent="0.25">
      <c r="B52" s="49"/>
      <c r="C52" s="398" t="s">
        <v>18</v>
      </c>
      <c r="D52" s="399"/>
      <c r="E52" s="399"/>
      <c r="F52" s="399"/>
      <c r="G52" s="399"/>
      <c r="H52" s="400" t="s">
        <v>7</v>
      </c>
      <c r="I52" s="400"/>
      <c r="J52" s="400"/>
      <c r="K52" s="80" t="s">
        <v>19</v>
      </c>
      <c r="L52" s="81"/>
    </row>
    <row r="53" spans="2:12" s="48" customFormat="1" ht="32.25" customHeight="1" x14ac:dyDescent="0.25">
      <c r="B53" s="49"/>
      <c r="C53" s="398" t="s">
        <v>20</v>
      </c>
      <c r="D53" s="399"/>
      <c r="E53" s="399"/>
      <c r="F53" s="399"/>
      <c r="G53" s="399"/>
      <c r="H53" s="369" t="s">
        <v>21</v>
      </c>
      <c r="I53" s="369"/>
      <c r="J53" s="82" t="s">
        <v>22</v>
      </c>
      <c r="K53" s="83" t="s">
        <v>33</v>
      </c>
      <c r="L53" s="81"/>
    </row>
    <row r="54" spans="2:12" s="48" customFormat="1" ht="30" customHeight="1" x14ac:dyDescent="0.25">
      <c r="B54" s="49"/>
      <c r="C54" s="398" t="s">
        <v>23</v>
      </c>
      <c r="D54" s="399"/>
      <c r="E54" s="399"/>
      <c r="F54" s="399"/>
      <c r="G54" s="399"/>
      <c r="H54" s="401" t="s">
        <v>24</v>
      </c>
      <c r="I54" s="402"/>
      <c r="J54" s="82" t="s">
        <v>25</v>
      </c>
      <c r="K54" s="83" t="s">
        <v>33</v>
      </c>
      <c r="L54" s="81"/>
    </row>
    <row r="55" spans="2:12" s="48" customFormat="1" ht="58.5" customHeight="1" x14ac:dyDescent="0.25">
      <c r="B55" s="49"/>
      <c r="C55" s="403"/>
      <c r="D55" s="404"/>
      <c r="E55" s="404"/>
      <c r="F55" s="404"/>
      <c r="G55" s="405"/>
      <c r="H55" s="368" t="s">
        <v>26</v>
      </c>
      <c r="I55" s="369"/>
      <c r="J55" s="82" t="s">
        <v>27</v>
      </c>
      <c r="K55" s="83" t="s">
        <v>33</v>
      </c>
      <c r="L55" s="51"/>
    </row>
    <row r="56" spans="2:12" ht="39" customHeight="1" x14ac:dyDescent="0.25">
      <c r="B56" s="3"/>
      <c r="C56" s="406"/>
      <c r="D56" s="407"/>
      <c r="E56" s="407"/>
      <c r="F56" s="407"/>
      <c r="G56" s="408"/>
      <c r="H56" s="369" t="s">
        <v>28</v>
      </c>
      <c r="I56" s="369"/>
      <c r="J56" s="82" t="s">
        <v>29</v>
      </c>
      <c r="K56" s="83" t="s">
        <v>33</v>
      </c>
      <c r="L56" s="4"/>
    </row>
    <row r="57" spans="2:12" ht="47.25" customHeight="1" thickBot="1" x14ac:dyDescent="0.3">
      <c r="B57" s="3"/>
      <c r="C57" s="409"/>
      <c r="D57" s="410"/>
      <c r="E57" s="410"/>
      <c r="F57" s="410"/>
      <c r="G57" s="411"/>
      <c r="H57" s="396"/>
      <c r="I57" s="396"/>
      <c r="J57" s="396"/>
      <c r="K57" s="397"/>
      <c r="L57" s="4"/>
    </row>
    <row r="58" spans="2:12" ht="47.25" customHeight="1" x14ac:dyDescent="0.25">
      <c r="B58" s="3"/>
      <c r="C58" s="91"/>
      <c r="D58" s="91"/>
      <c r="E58" s="91"/>
      <c r="F58" s="91"/>
      <c r="G58" s="91"/>
      <c r="H58" s="91"/>
      <c r="I58" s="91"/>
      <c r="J58" s="91"/>
      <c r="K58" s="91"/>
      <c r="L58" s="4"/>
    </row>
    <row r="59" spans="2:12" ht="47.25" customHeight="1" x14ac:dyDescent="0.25">
      <c r="B59" s="3"/>
      <c r="C59" s="91"/>
      <c r="D59" s="91"/>
      <c r="E59" s="91"/>
      <c r="F59" s="91"/>
      <c r="G59" s="92" t="s">
        <v>34</v>
      </c>
      <c r="H59" s="91"/>
      <c r="I59" s="91"/>
      <c r="J59" s="91"/>
      <c r="K59" s="91"/>
      <c r="L59" s="4"/>
    </row>
    <row r="60" spans="2:12" ht="14.4" thickBot="1" x14ac:dyDescent="0.3">
      <c r="B60" s="84"/>
      <c r="C60" s="85"/>
      <c r="D60" s="85"/>
      <c r="E60" s="86"/>
      <c r="F60" s="85"/>
      <c r="G60" s="87"/>
      <c r="H60" s="85"/>
      <c r="I60" s="85"/>
      <c r="J60" s="85"/>
      <c r="K60" s="85"/>
      <c r="L60" s="88"/>
    </row>
    <row r="61" spans="2:12" ht="14.4" thickTop="1" x14ac:dyDescent="0.25"/>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x14ac:dyDescent="0.25"/>
  <cols>
    <col min="1" max="2" width="3.109375" style="93" customWidth="1"/>
    <col min="3" max="3" width="14.6640625" style="93" customWidth="1"/>
    <col min="4" max="4" width="13" style="93" customWidth="1"/>
    <col min="5" max="11" width="11.44140625" style="93"/>
    <col min="12" max="12" width="12.88671875" style="93" customWidth="1"/>
    <col min="13" max="14" width="11.44140625" style="93"/>
    <col min="15" max="15" width="18.6640625" style="93" customWidth="1"/>
    <col min="16" max="17" width="3.109375" style="93" customWidth="1"/>
    <col min="18" max="16384" width="11.44140625" style="93"/>
  </cols>
  <sheetData>
    <row r="1" spans="2:16" x14ac:dyDescent="0.25">
      <c r="B1" s="343" t="s">
        <v>35</v>
      </c>
      <c r="C1" s="343"/>
      <c r="D1" s="343"/>
      <c r="E1" s="343"/>
      <c r="F1" s="343"/>
      <c r="G1" s="343"/>
      <c r="H1" s="343"/>
      <c r="I1" s="343"/>
      <c r="J1" s="343"/>
      <c r="K1" s="343"/>
      <c r="L1" s="343"/>
    </row>
    <row r="2" spans="2:16" x14ac:dyDescent="0.25">
      <c r="B2" s="343" t="s">
        <v>1</v>
      </c>
      <c r="C2" s="343"/>
      <c r="D2" s="343"/>
      <c r="E2" s="343"/>
    </row>
    <row r="3" spans="2:16" ht="14.4" thickBot="1" x14ac:dyDescent="0.3"/>
    <row r="4" spans="2:16" ht="25.5" customHeight="1" thickTop="1" x14ac:dyDescent="0.25">
      <c r="B4" s="412"/>
      <c r="C4" s="413"/>
      <c r="D4" s="413"/>
      <c r="E4" s="413"/>
      <c r="F4" s="413"/>
      <c r="G4" s="413"/>
      <c r="H4" s="413"/>
      <c r="I4" s="413"/>
      <c r="J4" s="413"/>
      <c r="K4" s="413"/>
      <c r="L4" s="413"/>
      <c r="M4" s="413"/>
      <c r="N4" s="413"/>
      <c r="O4" s="413"/>
      <c r="P4" s="414"/>
    </row>
    <row r="5" spans="2:16" ht="36.75" customHeight="1" x14ac:dyDescent="0.25">
      <c r="B5" s="95"/>
      <c r="C5" s="508" t="s">
        <v>36</v>
      </c>
      <c r="D5" s="508"/>
      <c r="E5" s="508"/>
      <c r="F5" s="508"/>
      <c r="G5" s="508"/>
      <c r="H5" s="508"/>
      <c r="I5" s="508"/>
      <c r="J5" s="508"/>
      <c r="K5" s="508"/>
      <c r="L5" s="508"/>
      <c r="M5" s="508"/>
      <c r="N5" s="508"/>
      <c r="O5" s="508"/>
      <c r="P5" s="94"/>
    </row>
    <row r="6" spans="2:16" ht="14.4" thickBot="1" x14ac:dyDescent="0.3">
      <c r="B6" s="95"/>
      <c r="P6" s="94"/>
    </row>
    <row r="7" spans="2:16" x14ac:dyDescent="0.25">
      <c r="B7" s="95"/>
      <c r="C7" s="512"/>
      <c r="D7" s="514"/>
      <c r="E7" s="515"/>
      <c r="F7" s="515"/>
      <c r="G7" s="515"/>
      <c r="H7" s="515"/>
      <c r="I7" s="515"/>
      <c r="J7" s="515"/>
      <c r="K7" s="516"/>
      <c r="L7" s="483"/>
      <c r="M7" s="484"/>
      <c r="N7" s="484"/>
      <c r="O7" s="485"/>
      <c r="P7" s="94"/>
    </row>
    <row r="8" spans="2:16" x14ac:dyDescent="0.25">
      <c r="B8" s="95"/>
      <c r="C8" s="513"/>
      <c r="D8" s="495" t="s">
        <v>37</v>
      </c>
      <c r="E8" s="496"/>
      <c r="F8" s="496"/>
      <c r="G8" s="496"/>
      <c r="H8" s="496"/>
      <c r="I8" s="496"/>
      <c r="J8" s="496"/>
      <c r="K8" s="497"/>
      <c r="L8" s="486"/>
      <c r="M8" s="487"/>
      <c r="N8" s="487"/>
      <c r="O8" s="488"/>
      <c r="P8" s="94"/>
    </row>
    <row r="9" spans="2:16" x14ac:dyDescent="0.25">
      <c r="B9" s="95"/>
      <c r="C9" s="513"/>
      <c r="D9" s="495"/>
      <c r="E9" s="496"/>
      <c r="F9" s="496"/>
      <c r="G9" s="496"/>
      <c r="H9" s="496"/>
      <c r="I9" s="496"/>
      <c r="J9" s="496"/>
      <c r="K9" s="497"/>
      <c r="L9" s="498" t="s">
        <v>38</v>
      </c>
      <c r="M9" s="489"/>
      <c r="N9" s="490"/>
      <c r="O9" s="491"/>
      <c r="P9" s="94"/>
    </row>
    <row r="10" spans="2:16" x14ac:dyDescent="0.25">
      <c r="B10" s="95"/>
      <c r="C10" s="513"/>
      <c r="D10" s="495" t="s">
        <v>39</v>
      </c>
      <c r="E10" s="496"/>
      <c r="F10" s="496"/>
      <c r="G10" s="496"/>
      <c r="H10" s="496"/>
      <c r="I10" s="496"/>
      <c r="J10" s="496"/>
      <c r="K10" s="497"/>
      <c r="L10" s="517"/>
      <c r="M10" s="492"/>
      <c r="N10" s="493"/>
      <c r="O10" s="494"/>
      <c r="P10" s="94"/>
    </row>
    <row r="11" spans="2:16" ht="12.75" customHeight="1" x14ac:dyDescent="0.25">
      <c r="B11" s="95"/>
      <c r="C11" s="513"/>
      <c r="D11" s="509"/>
      <c r="E11" s="510"/>
      <c r="F11" s="510"/>
      <c r="G11" s="510"/>
      <c r="H11" s="510"/>
      <c r="I11" s="510"/>
      <c r="J11" s="510"/>
      <c r="K11" s="511"/>
      <c r="L11" s="498" t="s">
        <v>40</v>
      </c>
      <c r="M11" s="498">
        <v>1</v>
      </c>
      <c r="N11" s="498" t="s">
        <v>41</v>
      </c>
      <c r="O11" s="481">
        <v>1</v>
      </c>
      <c r="P11" s="94"/>
    </row>
    <row r="12" spans="2:16" x14ac:dyDescent="0.25">
      <c r="B12" s="95"/>
      <c r="C12" s="513"/>
      <c r="D12" s="509"/>
      <c r="E12" s="510"/>
      <c r="F12" s="510"/>
      <c r="G12" s="510"/>
      <c r="H12" s="510"/>
      <c r="I12" s="510"/>
      <c r="J12" s="510"/>
      <c r="K12" s="511"/>
      <c r="L12" s="499"/>
      <c r="M12" s="499"/>
      <c r="N12" s="499"/>
      <c r="O12" s="482"/>
      <c r="P12" s="94"/>
    </row>
    <row r="13" spans="2:16" x14ac:dyDescent="0.25">
      <c r="B13" s="95"/>
      <c r="C13" s="513"/>
      <c r="D13" s="495" t="s">
        <v>42</v>
      </c>
      <c r="E13" s="496"/>
      <c r="F13" s="496"/>
      <c r="G13" s="496"/>
      <c r="H13" s="496"/>
      <c r="I13" s="496"/>
      <c r="J13" s="496"/>
      <c r="K13" s="497"/>
      <c r="L13" s="499"/>
      <c r="M13" s="499"/>
      <c r="N13" s="499"/>
      <c r="O13" s="482"/>
      <c r="P13" s="94"/>
    </row>
    <row r="14" spans="2:16" ht="14.4" thickBot="1" x14ac:dyDescent="0.3">
      <c r="B14" s="95"/>
      <c r="C14" s="98"/>
      <c r="D14" s="99"/>
      <c r="E14" s="99"/>
      <c r="F14" s="99"/>
      <c r="G14" s="99"/>
      <c r="H14" s="99"/>
      <c r="I14" s="99"/>
      <c r="J14" s="99"/>
      <c r="K14" s="99"/>
      <c r="L14" s="99"/>
      <c r="M14" s="100"/>
      <c r="N14" s="100"/>
      <c r="O14" s="101"/>
      <c r="P14" s="94"/>
    </row>
    <row r="15" spans="2:16" x14ac:dyDescent="0.25">
      <c r="B15" s="95"/>
      <c r="C15" s="102"/>
      <c r="D15" s="96"/>
      <c r="E15" s="96"/>
      <c r="F15" s="96"/>
      <c r="G15" s="96"/>
      <c r="H15" s="96"/>
      <c r="I15" s="96"/>
      <c r="J15" s="96"/>
      <c r="K15" s="96"/>
      <c r="L15" s="103" t="s">
        <v>43</v>
      </c>
      <c r="M15" s="104" t="s">
        <v>44</v>
      </c>
      <c r="N15" s="104" t="s">
        <v>45</v>
      </c>
      <c r="O15" s="105" t="s">
        <v>46</v>
      </c>
      <c r="P15" s="94"/>
    </row>
    <row r="16" spans="2:16" x14ac:dyDescent="0.25">
      <c r="B16" s="95"/>
      <c r="C16" s="106"/>
      <c r="D16" s="97"/>
      <c r="E16" s="97"/>
      <c r="F16" s="97"/>
      <c r="G16" s="97"/>
      <c r="H16" s="97"/>
      <c r="I16" s="97"/>
      <c r="J16" s="97"/>
      <c r="K16" s="97"/>
      <c r="L16" s="107"/>
      <c r="M16" s="108"/>
      <c r="N16" s="108"/>
      <c r="O16" s="109"/>
      <c r="P16" s="94"/>
    </row>
    <row r="17" spans="2:16" ht="18" customHeight="1" x14ac:dyDescent="0.25">
      <c r="B17" s="95"/>
      <c r="C17" s="421" t="s">
        <v>47</v>
      </c>
      <c r="D17" s="422"/>
      <c r="E17" s="422"/>
      <c r="F17" s="422"/>
      <c r="G17" s="97"/>
      <c r="H17" s="97"/>
      <c r="I17" s="97" t="s">
        <v>48</v>
      </c>
      <c r="K17" s="97"/>
      <c r="L17" s="107"/>
      <c r="O17" s="110"/>
      <c r="P17" s="94"/>
    </row>
    <row r="18" spans="2:16" x14ac:dyDescent="0.25">
      <c r="B18" s="95"/>
      <c r="C18" s="111"/>
      <c r="D18" s="112"/>
      <c r="E18" s="112"/>
      <c r="F18" s="112"/>
      <c r="G18" s="112"/>
      <c r="H18" s="112"/>
      <c r="I18" s="112"/>
      <c r="J18" s="112"/>
      <c r="K18" s="112"/>
      <c r="L18" s="112"/>
      <c r="M18" s="112"/>
      <c r="N18" s="112"/>
      <c r="O18" s="113"/>
      <c r="P18" s="94"/>
    </row>
    <row r="19" spans="2:16" ht="14.4" thickBot="1" x14ac:dyDescent="0.3">
      <c r="B19" s="95"/>
      <c r="C19" s="114"/>
      <c r="D19" s="115"/>
      <c r="E19" s="115"/>
      <c r="F19" s="115"/>
      <c r="G19" s="115"/>
      <c r="H19" s="115"/>
      <c r="I19" s="115"/>
      <c r="J19" s="115"/>
      <c r="K19" s="115"/>
      <c r="L19" s="115"/>
      <c r="M19" s="115"/>
      <c r="N19" s="115"/>
      <c r="O19" s="116"/>
      <c r="P19" s="94"/>
    </row>
    <row r="20" spans="2:16" ht="14.4" thickBot="1" x14ac:dyDescent="0.3">
      <c r="B20" s="95"/>
      <c r="C20" s="117"/>
      <c r="D20" s="118"/>
      <c r="E20" s="118"/>
      <c r="F20" s="118"/>
      <c r="G20" s="118"/>
      <c r="H20" s="118"/>
      <c r="K20" s="118"/>
      <c r="L20" s="118"/>
      <c r="M20" s="118"/>
      <c r="N20" s="118"/>
      <c r="O20" s="119"/>
      <c r="P20" s="94"/>
    </row>
    <row r="21" spans="2:16" x14ac:dyDescent="0.25">
      <c r="B21" s="95"/>
      <c r="C21" s="504" t="s">
        <v>49</v>
      </c>
      <c r="D21" s="505"/>
      <c r="E21" s="505"/>
      <c r="F21" s="505"/>
      <c r="G21" s="505"/>
      <c r="H21" s="505"/>
      <c r="I21" s="505"/>
      <c r="J21" s="505"/>
      <c r="K21" s="505"/>
      <c r="L21" s="505"/>
      <c r="M21" s="505"/>
      <c r="N21" s="505"/>
      <c r="O21" s="506"/>
      <c r="P21" s="94"/>
    </row>
    <row r="22" spans="2:16" ht="14.4" thickBot="1" x14ac:dyDescent="0.3">
      <c r="B22" s="95"/>
      <c r="C22" s="120"/>
      <c r="O22" s="121"/>
      <c r="P22" s="94"/>
    </row>
    <row r="23" spans="2:16" x14ac:dyDescent="0.25">
      <c r="B23" s="95"/>
      <c r="C23" s="122" t="s">
        <v>50</v>
      </c>
      <c r="D23" s="478" t="s">
        <v>51</v>
      </c>
      <c r="E23" s="479"/>
      <c r="F23" s="479"/>
      <c r="G23" s="479"/>
      <c r="H23" s="479"/>
      <c r="I23" s="479"/>
      <c r="J23" s="479"/>
      <c r="K23" s="479"/>
      <c r="L23" s="480"/>
      <c r="M23" s="502" t="s">
        <v>52</v>
      </c>
      <c r="N23" s="503"/>
      <c r="O23" s="122" t="s">
        <v>9</v>
      </c>
      <c r="P23" s="94"/>
    </row>
    <row r="24" spans="2:16" ht="14.4" thickBot="1" x14ac:dyDescent="0.3">
      <c r="B24" s="95"/>
      <c r="C24" s="123"/>
      <c r="D24" s="470"/>
      <c r="E24" s="471"/>
      <c r="F24" s="471"/>
      <c r="G24" s="471"/>
      <c r="H24" s="471"/>
      <c r="I24" s="471"/>
      <c r="J24" s="471"/>
      <c r="K24" s="471"/>
      <c r="L24" s="472"/>
      <c r="M24" s="470"/>
      <c r="N24" s="472"/>
      <c r="O24" s="124"/>
      <c r="P24" s="94"/>
    </row>
    <row r="25" spans="2:16" x14ac:dyDescent="0.25">
      <c r="B25" s="95"/>
      <c r="C25" s="445" t="s">
        <v>53</v>
      </c>
      <c r="D25" s="446"/>
      <c r="E25" s="446"/>
      <c r="F25" s="446"/>
      <c r="G25" s="446"/>
      <c r="H25" s="446"/>
      <c r="I25" s="446"/>
      <c r="J25" s="446"/>
      <c r="K25" s="446"/>
      <c r="L25" s="446"/>
      <c r="M25" s="446"/>
      <c r="N25" s="446"/>
      <c r="O25" s="447"/>
      <c r="P25" s="94"/>
    </row>
    <row r="26" spans="2:16" x14ac:dyDescent="0.25">
      <c r="B26" s="95"/>
      <c r="C26" s="448"/>
      <c r="D26" s="449"/>
      <c r="E26" s="449"/>
      <c r="F26" s="449"/>
      <c r="G26" s="449"/>
      <c r="H26" s="449"/>
      <c r="I26" s="449"/>
      <c r="J26" s="449"/>
      <c r="K26" s="449"/>
      <c r="L26" s="449"/>
      <c r="M26" s="449"/>
      <c r="N26" s="449"/>
      <c r="O26" s="450"/>
      <c r="P26" s="94"/>
    </row>
    <row r="27" spans="2:16" ht="14.4" thickBot="1" x14ac:dyDescent="0.3">
      <c r="B27" s="95"/>
      <c r="C27" s="451"/>
      <c r="D27" s="452"/>
      <c r="E27" s="452"/>
      <c r="F27" s="452"/>
      <c r="G27" s="452"/>
      <c r="H27" s="452"/>
      <c r="I27" s="452"/>
      <c r="J27" s="452"/>
      <c r="K27" s="452"/>
      <c r="L27" s="452"/>
      <c r="M27" s="452"/>
      <c r="N27" s="452"/>
      <c r="O27" s="453"/>
      <c r="P27" s="94"/>
    </row>
    <row r="28" spans="2:16" x14ac:dyDescent="0.25">
      <c r="B28" s="95"/>
      <c r="C28" s="456" t="s">
        <v>51</v>
      </c>
      <c r="D28" s="500"/>
      <c r="E28" s="500"/>
      <c r="F28" s="500"/>
      <c r="G28" s="501"/>
      <c r="H28" s="459" t="s">
        <v>54</v>
      </c>
      <c r="I28" s="500"/>
      <c r="J28" s="468" t="s">
        <v>55</v>
      </c>
      <c r="K28" s="469"/>
      <c r="L28" s="126" t="s">
        <v>56</v>
      </c>
      <c r="M28" s="459" t="s">
        <v>57</v>
      </c>
      <c r="N28" s="458"/>
      <c r="O28" s="127" t="s">
        <v>58</v>
      </c>
      <c r="P28" s="94"/>
    </row>
    <row r="29" spans="2:16" x14ac:dyDescent="0.25">
      <c r="B29" s="95"/>
      <c r="C29" s="429"/>
      <c r="D29" s="430"/>
      <c r="E29" s="430"/>
      <c r="F29" s="430"/>
      <c r="G29" s="455"/>
      <c r="H29" s="507"/>
      <c r="I29" s="455"/>
      <c r="J29" s="507"/>
      <c r="K29" s="455"/>
      <c r="L29" s="129"/>
      <c r="M29" s="476"/>
      <c r="N29" s="477"/>
      <c r="O29" s="130"/>
      <c r="P29" s="94"/>
    </row>
    <row r="30" spans="2:16" x14ac:dyDescent="0.25">
      <c r="B30" s="95"/>
      <c r="C30" s="131"/>
      <c r="D30" s="132"/>
      <c r="E30" s="132"/>
      <c r="F30" s="132"/>
      <c r="G30" s="133"/>
      <c r="H30" s="134"/>
      <c r="I30" s="133"/>
      <c r="J30" s="134"/>
      <c r="K30" s="133"/>
      <c r="L30" s="129"/>
      <c r="M30" s="476"/>
      <c r="N30" s="477"/>
      <c r="O30" s="130"/>
      <c r="P30" s="94"/>
    </row>
    <row r="31" spans="2:16" ht="14.4" thickBot="1" x14ac:dyDescent="0.3">
      <c r="B31" s="95"/>
      <c r="C31" s="441"/>
      <c r="D31" s="442"/>
      <c r="E31" s="442"/>
      <c r="F31" s="442"/>
      <c r="G31" s="454"/>
      <c r="H31" s="473"/>
      <c r="I31" s="454"/>
      <c r="J31" s="473"/>
      <c r="K31" s="454"/>
      <c r="L31" s="135"/>
      <c r="M31" s="474"/>
      <c r="N31" s="475"/>
      <c r="O31" s="130"/>
      <c r="P31" s="94"/>
    </row>
    <row r="32" spans="2:16" ht="14.4" thickBot="1" x14ac:dyDescent="0.3">
      <c r="B32" s="95"/>
      <c r="C32" s="435" t="s">
        <v>59</v>
      </c>
      <c r="D32" s="436"/>
      <c r="E32" s="436"/>
      <c r="F32" s="436"/>
      <c r="G32" s="436"/>
      <c r="H32" s="436"/>
      <c r="I32" s="436"/>
      <c r="J32" s="436"/>
      <c r="K32" s="436"/>
      <c r="L32" s="436"/>
      <c r="M32" s="436"/>
      <c r="N32" s="437"/>
      <c r="O32" s="136"/>
      <c r="P32" s="94"/>
    </row>
    <row r="33" spans="2:16" ht="13.5" customHeight="1" x14ac:dyDescent="0.25">
      <c r="B33" s="95"/>
      <c r="C33" s="445" t="s">
        <v>60</v>
      </c>
      <c r="D33" s="446"/>
      <c r="E33" s="446"/>
      <c r="F33" s="446"/>
      <c r="G33" s="446"/>
      <c r="H33" s="446"/>
      <c r="I33" s="446"/>
      <c r="J33" s="446"/>
      <c r="K33" s="446"/>
      <c r="L33" s="446"/>
      <c r="M33" s="446"/>
      <c r="N33" s="446"/>
      <c r="O33" s="447"/>
      <c r="P33" s="94"/>
    </row>
    <row r="34" spans="2:16" x14ac:dyDescent="0.25">
      <c r="B34" s="95"/>
      <c r="C34" s="448"/>
      <c r="D34" s="449"/>
      <c r="E34" s="449"/>
      <c r="F34" s="449"/>
      <c r="G34" s="449"/>
      <c r="H34" s="449"/>
      <c r="I34" s="449"/>
      <c r="J34" s="449"/>
      <c r="K34" s="449"/>
      <c r="L34" s="449"/>
      <c r="M34" s="449"/>
      <c r="N34" s="449"/>
      <c r="O34" s="450"/>
      <c r="P34" s="94"/>
    </row>
    <row r="35" spans="2:16" ht="14.4" thickBot="1" x14ac:dyDescent="0.3">
      <c r="B35" s="95"/>
      <c r="C35" s="451"/>
      <c r="D35" s="452"/>
      <c r="E35" s="452"/>
      <c r="F35" s="452"/>
      <c r="G35" s="452"/>
      <c r="H35" s="452"/>
      <c r="I35" s="452"/>
      <c r="J35" s="452"/>
      <c r="K35" s="452"/>
      <c r="L35" s="452"/>
      <c r="M35" s="452"/>
      <c r="N35" s="452"/>
      <c r="O35" s="453"/>
      <c r="P35" s="94"/>
    </row>
    <row r="36" spans="2:16" x14ac:dyDescent="0.25">
      <c r="B36" s="95"/>
      <c r="C36" s="456" t="s">
        <v>51</v>
      </c>
      <c r="D36" s="457"/>
      <c r="E36" s="457"/>
      <c r="F36" s="457"/>
      <c r="G36" s="457"/>
      <c r="H36" s="457"/>
      <c r="I36" s="457"/>
      <c r="J36" s="458"/>
      <c r="K36" s="125" t="s">
        <v>52</v>
      </c>
      <c r="L36" s="126" t="s">
        <v>9</v>
      </c>
      <c r="M36" s="459" t="s">
        <v>61</v>
      </c>
      <c r="N36" s="458"/>
      <c r="O36" s="127" t="s">
        <v>58</v>
      </c>
      <c r="P36" s="94"/>
    </row>
    <row r="37" spans="2:16" x14ac:dyDescent="0.25">
      <c r="B37" s="95"/>
      <c r="C37" s="429"/>
      <c r="D37" s="430"/>
      <c r="E37" s="430"/>
      <c r="F37" s="430"/>
      <c r="G37" s="430"/>
      <c r="H37" s="430"/>
      <c r="I37" s="430"/>
      <c r="J37" s="455"/>
      <c r="K37" s="138"/>
      <c r="L37" s="139"/>
      <c r="M37" s="460"/>
      <c r="N37" s="461"/>
      <c r="O37" s="130"/>
      <c r="P37" s="94"/>
    </row>
    <row r="38" spans="2:16" ht="14.4" thickBot="1" x14ac:dyDescent="0.3">
      <c r="B38" s="95"/>
      <c r="C38" s="441"/>
      <c r="D38" s="442"/>
      <c r="E38" s="442"/>
      <c r="F38" s="442"/>
      <c r="G38" s="442"/>
      <c r="H38" s="442"/>
      <c r="I38" s="442"/>
      <c r="J38" s="454"/>
      <c r="K38" s="132"/>
      <c r="L38" s="140"/>
      <c r="M38" s="443"/>
      <c r="N38" s="444"/>
      <c r="O38" s="141"/>
      <c r="P38" s="94"/>
    </row>
    <row r="39" spans="2:16" ht="14.4" thickBot="1" x14ac:dyDescent="0.3">
      <c r="B39" s="95"/>
      <c r="C39" s="435" t="s">
        <v>59</v>
      </c>
      <c r="D39" s="436"/>
      <c r="E39" s="436"/>
      <c r="F39" s="436"/>
      <c r="G39" s="436"/>
      <c r="H39" s="436"/>
      <c r="I39" s="436"/>
      <c r="J39" s="436"/>
      <c r="K39" s="436"/>
      <c r="L39" s="436"/>
      <c r="M39" s="436"/>
      <c r="N39" s="437"/>
      <c r="O39" s="142">
        <v>0</v>
      </c>
      <c r="P39" s="94"/>
    </row>
    <row r="40" spans="2:16" x14ac:dyDescent="0.25">
      <c r="B40" s="95"/>
      <c r="C40" s="445" t="s">
        <v>62</v>
      </c>
      <c r="D40" s="446"/>
      <c r="E40" s="446"/>
      <c r="F40" s="446"/>
      <c r="G40" s="446"/>
      <c r="H40" s="446"/>
      <c r="I40" s="446"/>
      <c r="J40" s="446"/>
      <c r="K40" s="446"/>
      <c r="L40" s="446"/>
      <c r="M40" s="446"/>
      <c r="N40" s="446"/>
      <c r="O40" s="447"/>
      <c r="P40" s="94"/>
    </row>
    <row r="41" spans="2:16" x14ac:dyDescent="0.25">
      <c r="B41" s="95"/>
      <c r="C41" s="448"/>
      <c r="D41" s="449"/>
      <c r="E41" s="449"/>
      <c r="F41" s="449"/>
      <c r="G41" s="449"/>
      <c r="H41" s="449"/>
      <c r="I41" s="449"/>
      <c r="J41" s="449"/>
      <c r="K41" s="449"/>
      <c r="L41" s="449"/>
      <c r="M41" s="449"/>
      <c r="N41" s="449"/>
      <c r="O41" s="450"/>
      <c r="P41" s="94"/>
    </row>
    <row r="42" spans="2:16" ht="14.4" thickBot="1" x14ac:dyDescent="0.3">
      <c r="B42" s="95"/>
      <c r="C42" s="451"/>
      <c r="D42" s="452"/>
      <c r="E42" s="452"/>
      <c r="F42" s="452"/>
      <c r="G42" s="452"/>
      <c r="H42" s="452"/>
      <c r="I42" s="452"/>
      <c r="J42" s="452"/>
      <c r="K42" s="452"/>
      <c r="L42" s="452"/>
      <c r="M42" s="452"/>
      <c r="N42" s="452"/>
      <c r="O42" s="453"/>
      <c r="P42" s="94"/>
    </row>
    <row r="43" spans="2:16" ht="15.6" x14ac:dyDescent="0.25">
      <c r="B43" s="95"/>
      <c r="C43" s="456" t="s">
        <v>63</v>
      </c>
      <c r="D43" s="457"/>
      <c r="E43" s="457"/>
      <c r="F43" s="457"/>
      <c r="G43" s="457"/>
      <c r="H43" s="457"/>
      <c r="I43" s="457"/>
      <c r="J43" s="126" t="s">
        <v>64</v>
      </c>
      <c r="K43" s="137" t="s">
        <v>65</v>
      </c>
      <c r="L43" s="143" t="s">
        <v>66</v>
      </c>
      <c r="M43" s="459" t="s">
        <v>67</v>
      </c>
      <c r="N43" s="458"/>
      <c r="O43" s="127" t="s">
        <v>58</v>
      </c>
      <c r="P43" s="94"/>
    </row>
    <row r="44" spans="2:16" x14ac:dyDescent="0.25">
      <c r="B44" s="95"/>
      <c r="C44" s="429"/>
      <c r="D44" s="430"/>
      <c r="E44" s="430"/>
      <c r="F44" s="430"/>
      <c r="G44" s="430"/>
      <c r="H44" s="430"/>
      <c r="I44" s="430"/>
      <c r="J44" s="144"/>
      <c r="K44" s="145"/>
      <c r="L44" s="144"/>
      <c r="M44" s="464"/>
      <c r="N44" s="465"/>
      <c r="O44" s="130"/>
      <c r="P44" s="94"/>
    </row>
    <row r="45" spans="2:16" ht="14.4" thickBot="1" x14ac:dyDescent="0.3">
      <c r="B45" s="95"/>
      <c r="C45" s="441"/>
      <c r="D45" s="442"/>
      <c r="E45" s="442"/>
      <c r="F45" s="442"/>
      <c r="G45" s="442"/>
      <c r="H45" s="442"/>
      <c r="I45" s="442"/>
      <c r="J45" s="146"/>
      <c r="K45" s="147"/>
      <c r="L45" s="146"/>
      <c r="M45" s="443"/>
      <c r="N45" s="444"/>
      <c r="O45" s="148"/>
      <c r="P45" s="94"/>
    </row>
    <row r="46" spans="2:16" ht="14.4" thickBot="1" x14ac:dyDescent="0.3">
      <c r="B46" s="95"/>
      <c r="C46" s="435" t="s">
        <v>59</v>
      </c>
      <c r="D46" s="436"/>
      <c r="E46" s="436"/>
      <c r="F46" s="436"/>
      <c r="G46" s="436"/>
      <c r="H46" s="436"/>
      <c r="I46" s="436"/>
      <c r="J46" s="436"/>
      <c r="K46" s="436"/>
      <c r="L46" s="436"/>
      <c r="M46" s="436"/>
      <c r="N46" s="437"/>
      <c r="O46" s="136"/>
      <c r="P46" s="94"/>
    </row>
    <row r="47" spans="2:16" x14ac:dyDescent="0.25">
      <c r="B47" s="95"/>
      <c r="C47" s="445" t="s">
        <v>68</v>
      </c>
      <c r="D47" s="446"/>
      <c r="E47" s="446"/>
      <c r="F47" s="446"/>
      <c r="G47" s="446"/>
      <c r="H47" s="446"/>
      <c r="I47" s="446"/>
      <c r="J47" s="446"/>
      <c r="K47" s="446"/>
      <c r="L47" s="446"/>
      <c r="M47" s="446"/>
      <c r="N47" s="446"/>
      <c r="O47" s="447"/>
      <c r="P47" s="94"/>
    </row>
    <row r="48" spans="2:16" x14ac:dyDescent="0.25">
      <c r="B48" s="95"/>
      <c r="C48" s="448"/>
      <c r="D48" s="449"/>
      <c r="E48" s="449"/>
      <c r="F48" s="449"/>
      <c r="G48" s="449"/>
      <c r="H48" s="449"/>
      <c r="I48" s="449"/>
      <c r="J48" s="449"/>
      <c r="K48" s="449"/>
      <c r="L48" s="449"/>
      <c r="M48" s="449"/>
      <c r="N48" s="449"/>
      <c r="O48" s="450"/>
      <c r="P48" s="94"/>
    </row>
    <row r="49" spans="2:16" ht="14.4" thickBot="1" x14ac:dyDescent="0.3">
      <c r="B49" s="95"/>
      <c r="C49" s="451"/>
      <c r="D49" s="452"/>
      <c r="E49" s="452"/>
      <c r="F49" s="452"/>
      <c r="G49" s="452"/>
      <c r="H49" s="452"/>
      <c r="I49" s="452"/>
      <c r="J49" s="452"/>
      <c r="K49" s="452"/>
      <c r="L49" s="452"/>
      <c r="M49" s="452"/>
      <c r="N49" s="452"/>
      <c r="O49" s="453"/>
      <c r="P49" s="94"/>
    </row>
    <row r="50" spans="2:16" ht="31.5" customHeight="1" x14ac:dyDescent="0.25">
      <c r="B50" s="95"/>
      <c r="C50" s="456" t="s">
        <v>69</v>
      </c>
      <c r="D50" s="457"/>
      <c r="E50" s="457"/>
      <c r="F50" s="457"/>
      <c r="G50" s="457"/>
      <c r="H50" s="457"/>
      <c r="I50" s="457"/>
      <c r="J50" s="126" t="s">
        <v>70</v>
      </c>
      <c r="K50" s="149" t="s">
        <v>71</v>
      </c>
      <c r="L50" s="150" t="s">
        <v>72</v>
      </c>
      <c r="M50" s="462" t="s">
        <v>57</v>
      </c>
      <c r="N50" s="463"/>
      <c r="O50" s="152" t="s">
        <v>58</v>
      </c>
      <c r="P50" s="94"/>
    </row>
    <row r="51" spans="2:16" x14ac:dyDescent="0.25">
      <c r="B51" s="95"/>
      <c r="C51" s="153"/>
      <c r="D51" s="154"/>
      <c r="E51" s="154"/>
      <c r="F51" s="154"/>
      <c r="G51" s="154"/>
      <c r="H51" s="154"/>
      <c r="I51" s="154"/>
      <c r="J51" s="155"/>
      <c r="K51" s="156"/>
      <c r="L51" s="157"/>
      <c r="M51" s="466"/>
      <c r="N51" s="467"/>
      <c r="O51" s="158"/>
      <c r="P51" s="94"/>
    </row>
    <row r="52" spans="2:16" x14ac:dyDescent="0.25">
      <c r="B52" s="95"/>
      <c r="C52" s="153"/>
      <c r="D52" s="154"/>
      <c r="E52" s="154"/>
      <c r="F52" s="154"/>
      <c r="G52" s="154"/>
      <c r="H52" s="154"/>
      <c r="I52" s="154"/>
      <c r="J52" s="155"/>
      <c r="K52" s="156"/>
      <c r="L52" s="157"/>
      <c r="M52" s="466"/>
      <c r="N52" s="467"/>
      <c r="O52" s="158"/>
      <c r="P52" s="94"/>
    </row>
    <row r="53" spans="2:16" x14ac:dyDescent="0.25">
      <c r="B53" s="95"/>
      <c r="C53" s="153"/>
      <c r="D53" s="154"/>
      <c r="E53" s="154"/>
      <c r="F53" s="154"/>
      <c r="G53" s="154"/>
      <c r="H53" s="154"/>
      <c r="I53" s="154"/>
      <c r="J53" s="155"/>
      <c r="K53" s="156"/>
      <c r="L53" s="157"/>
      <c r="M53" s="464"/>
      <c r="N53" s="465"/>
      <c r="O53" s="158"/>
      <c r="P53" s="94"/>
    </row>
    <row r="54" spans="2:16" ht="14.4" thickBot="1" x14ac:dyDescent="0.3">
      <c r="B54" s="95"/>
      <c r="C54" s="441"/>
      <c r="D54" s="442"/>
      <c r="E54" s="442"/>
      <c r="F54" s="442"/>
      <c r="G54" s="442"/>
      <c r="H54" s="442"/>
      <c r="I54" s="442"/>
      <c r="J54" s="146"/>
      <c r="K54" s="147"/>
      <c r="L54" s="146"/>
      <c r="M54" s="443"/>
      <c r="N54" s="444"/>
      <c r="O54" s="148"/>
      <c r="P54" s="94"/>
    </row>
    <row r="55" spans="2:16" ht="14.4" thickBot="1" x14ac:dyDescent="0.3">
      <c r="B55" s="95"/>
      <c r="C55" s="435" t="s">
        <v>59</v>
      </c>
      <c r="D55" s="436"/>
      <c r="E55" s="436"/>
      <c r="F55" s="436"/>
      <c r="G55" s="436"/>
      <c r="H55" s="436"/>
      <c r="I55" s="436"/>
      <c r="J55" s="436"/>
      <c r="K55" s="436"/>
      <c r="L55" s="436"/>
      <c r="M55" s="436"/>
      <c r="N55" s="437"/>
      <c r="O55" s="142"/>
      <c r="P55" s="94"/>
    </row>
    <row r="56" spans="2:16" ht="14.4" thickBot="1" x14ac:dyDescent="0.3">
      <c r="B56" s="95"/>
      <c r="C56" s="120"/>
      <c r="O56" s="121"/>
      <c r="P56" s="94"/>
    </row>
    <row r="57" spans="2:16" ht="14.4" thickBot="1" x14ac:dyDescent="0.3">
      <c r="B57" s="95"/>
      <c r="C57" s="438" t="s">
        <v>73</v>
      </c>
      <c r="D57" s="439"/>
      <c r="E57" s="439"/>
      <c r="F57" s="439"/>
      <c r="G57" s="439"/>
      <c r="H57" s="439"/>
      <c r="I57" s="439"/>
      <c r="J57" s="439"/>
      <c r="K57" s="439"/>
      <c r="L57" s="439"/>
      <c r="M57" s="439"/>
      <c r="N57" s="440"/>
      <c r="O57" s="159"/>
      <c r="P57" s="94"/>
    </row>
    <row r="58" spans="2:16" x14ac:dyDescent="0.25">
      <c r="B58" s="95"/>
      <c r="C58" s="445" t="s">
        <v>74</v>
      </c>
      <c r="D58" s="446"/>
      <c r="E58" s="446"/>
      <c r="F58" s="446"/>
      <c r="G58" s="446"/>
      <c r="H58" s="446"/>
      <c r="I58" s="446"/>
      <c r="J58" s="446"/>
      <c r="K58" s="446"/>
      <c r="L58" s="446"/>
      <c r="M58" s="446"/>
      <c r="N58" s="446"/>
      <c r="O58" s="447"/>
      <c r="P58" s="94"/>
    </row>
    <row r="59" spans="2:16" x14ac:dyDescent="0.25">
      <c r="B59" s="95"/>
      <c r="C59" s="448"/>
      <c r="D59" s="449"/>
      <c r="E59" s="449"/>
      <c r="F59" s="449"/>
      <c r="G59" s="449"/>
      <c r="H59" s="449"/>
      <c r="I59" s="449"/>
      <c r="J59" s="449"/>
      <c r="K59" s="449"/>
      <c r="L59" s="449"/>
      <c r="M59" s="449"/>
      <c r="N59" s="449"/>
      <c r="O59" s="450"/>
      <c r="P59" s="94"/>
    </row>
    <row r="60" spans="2:16" ht="14.4" thickBot="1" x14ac:dyDescent="0.3">
      <c r="B60" s="95"/>
      <c r="C60" s="451"/>
      <c r="D60" s="452"/>
      <c r="E60" s="452"/>
      <c r="F60" s="452"/>
      <c r="G60" s="452"/>
      <c r="H60" s="452"/>
      <c r="I60" s="452"/>
      <c r="J60" s="452"/>
      <c r="K60" s="452"/>
      <c r="L60" s="452"/>
      <c r="M60" s="452"/>
      <c r="N60" s="452"/>
      <c r="O60" s="453"/>
      <c r="P60" s="94"/>
    </row>
    <row r="61" spans="2:16" ht="27.6" x14ac:dyDescent="0.25">
      <c r="B61" s="95"/>
      <c r="C61" s="456" t="s">
        <v>75</v>
      </c>
      <c r="D61" s="457"/>
      <c r="E61" s="457"/>
      <c r="F61" s="457"/>
      <c r="G61" s="457"/>
      <c r="H61" s="457"/>
      <c r="I61" s="457"/>
      <c r="J61" s="137"/>
      <c r="K61" s="151"/>
      <c r="L61" s="150" t="s">
        <v>76</v>
      </c>
      <c r="M61" s="462" t="s">
        <v>77</v>
      </c>
      <c r="N61" s="463"/>
      <c r="O61" s="152"/>
      <c r="P61" s="94"/>
    </row>
    <row r="62" spans="2:16" x14ac:dyDescent="0.25">
      <c r="B62" s="95"/>
      <c r="C62" s="429" t="s">
        <v>21</v>
      </c>
      <c r="D62" s="430"/>
      <c r="E62" s="430"/>
      <c r="F62" s="430"/>
      <c r="G62" s="430"/>
      <c r="H62" s="430"/>
      <c r="I62" s="430"/>
      <c r="J62" s="160"/>
      <c r="K62" s="161"/>
      <c r="L62" s="162"/>
      <c r="M62" s="431"/>
      <c r="N62" s="432"/>
      <c r="O62" s="163"/>
      <c r="P62" s="94"/>
    </row>
    <row r="63" spans="2:16" x14ac:dyDescent="0.25">
      <c r="B63" s="95"/>
      <c r="C63" s="131" t="s">
        <v>78</v>
      </c>
      <c r="D63" s="132"/>
      <c r="E63" s="132"/>
      <c r="F63" s="132"/>
      <c r="G63" s="132"/>
      <c r="H63" s="132"/>
      <c r="I63" s="132"/>
      <c r="J63" s="160"/>
      <c r="K63" s="161"/>
      <c r="L63" s="162"/>
      <c r="M63" s="431"/>
      <c r="N63" s="432"/>
      <c r="O63" s="163"/>
      <c r="P63" s="94"/>
    </row>
    <row r="64" spans="2:16" ht="14.4" thickBot="1" x14ac:dyDescent="0.3">
      <c r="B64" s="95"/>
      <c r="C64" s="114" t="s">
        <v>79</v>
      </c>
      <c r="D64" s="115"/>
      <c r="E64" s="115"/>
      <c r="F64" s="115"/>
      <c r="G64" s="115"/>
      <c r="H64" s="115"/>
      <c r="I64" s="115"/>
      <c r="J64" s="164"/>
      <c r="K64" s="165"/>
      <c r="L64" s="162"/>
      <c r="M64" s="433"/>
      <c r="N64" s="434"/>
      <c r="O64" s="163"/>
      <c r="P64" s="94"/>
    </row>
    <row r="65" spans="2:16" ht="14.4" thickBot="1" x14ac:dyDescent="0.3">
      <c r="B65" s="95"/>
      <c r="C65" s="435" t="s">
        <v>59</v>
      </c>
      <c r="D65" s="436"/>
      <c r="E65" s="436"/>
      <c r="F65" s="436"/>
      <c r="G65" s="436"/>
      <c r="H65" s="436"/>
      <c r="I65" s="436"/>
      <c r="J65" s="436"/>
      <c r="K65" s="436"/>
      <c r="L65" s="436"/>
      <c r="M65" s="436"/>
      <c r="N65" s="437"/>
      <c r="O65" s="166"/>
      <c r="P65" s="94"/>
    </row>
    <row r="66" spans="2:16" ht="14.4" thickBot="1" x14ac:dyDescent="0.3">
      <c r="B66" s="95"/>
      <c r="C66" s="120"/>
      <c r="O66" s="121"/>
      <c r="P66" s="94"/>
    </row>
    <row r="67" spans="2:16" ht="14.4" thickBot="1" x14ac:dyDescent="0.3">
      <c r="B67" s="95"/>
      <c r="C67" s="438" t="s">
        <v>80</v>
      </c>
      <c r="D67" s="439"/>
      <c r="E67" s="439"/>
      <c r="F67" s="439"/>
      <c r="G67" s="439"/>
      <c r="H67" s="439"/>
      <c r="I67" s="439"/>
      <c r="J67" s="439"/>
      <c r="K67" s="439"/>
      <c r="L67" s="439"/>
      <c r="M67" s="439"/>
      <c r="N67" s="440"/>
      <c r="O67" s="167"/>
      <c r="P67" s="94"/>
    </row>
    <row r="68" spans="2:16" x14ac:dyDescent="0.25">
      <c r="B68" s="95"/>
      <c r="C68" s="117"/>
      <c r="D68" s="118"/>
      <c r="E68" s="118"/>
      <c r="F68" s="118"/>
      <c r="G68" s="118"/>
      <c r="H68" s="118"/>
      <c r="I68" s="118"/>
      <c r="J68" s="118"/>
      <c r="K68" s="118"/>
      <c r="L68" s="118"/>
      <c r="M68" s="118"/>
      <c r="N68" s="118"/>
      <c r="O68" s="119"/>
      <c r="P68" s="94"/>
    </row>
    <row r="69" spans="2:16" x14ac:dyDescent="0.25">
      <c r="B69" s="95"/>
      <c r="C69" s="120"/>
      <c r="O69" s="121"/>
      <c r="P69" s="94"/>
    </row>
    <row r="70" spans="2:16" x14ac:dyDescent="0.25">
      <c r="B70" s="95"/>
      <c r="C70" s="120"/>
      <c r="O70" s="121"/>
      <c r="P70" s="94"/>
    </row>
    <row r="71" spans="2:16" x14ac:dyDescent="0.25">
      <c r="B71" s="95"/>
      <c r="C71" s="120"/>
      <c r="H71" s="168" t="s">
        <v>81</v>
      </c>
      <c r="I71" s="168"/>
      <c r="J71" s="168"/>
      <c r="K71" s="168"/>
      <c r="O71" s="121"/>
      <c r="P71" s="94"/>
    </row>
    <row r="72" spans="2:16" x14ac:dyDescent="0.25">
      <c r="B72" s="95"/>
      <c r="C72" s="120"/>
      <c r="H72" s="168" t="s">
        <v>82</v>
      </c>
      <c r="O72" s="121"/>
      <c r="P72" s="94"/>
    </row>
    <row r="73" spans="2:16" x14ac:dyDescent="0.25">
      <c r="B73" s="95"/>
      <c r="C73" s="120"/>
      <c r="H73" s="168" t="s">
        <v>83</v>
      </c>
      <c r="O73" s="121"/>
      <c r="P73" s="94"/>
    </row>
    <row r="74" spans="2:16" x14ac:dyDescent="0.25">
      <c r="B74" s="95"/>
      <c r="C74" s="106"/>
      <c r="D74" s="169"/>
      <c r="E74" s="169"/>
      <c r="F74" s="169"/>
      <c r="G74" s="169"/>
      <c r="H74" s="168" t="s">
        <v>84</v>
      </c>
      <c r="I74" s="169"/>
      <c r="J74" s="169"/>
      <c r="K74" s="169"/>
      <c r="L74" s="169"/>
      <c r="M74" s="169"/>
      <c r="N74" s="169"/>
      <c r="O74" s="170"/>
      <c r="P74" s="94"/>
    </row>
    <row r="75" spans="2:16" x14ac:dyDescent="0.25">
      <c r="B75" s="95"/>
      <c r="C75" s="120"/>
      <c r="H75" s="93" t="s">
        <v>85</v>
      </c>
      <c r="O75" s="121"/>
      <c r="P75" s="94"/>
    </row>
    <row r="76" spans="2:16" x14ac:dyDescent="0.25">
      <c r="B76" s="95"/>
      <c r="C76" s="171" t="s">
        <v>86</v>
      </c>
      <c r="D76" s="128"/>
      <c r="E76" s="128"/>
      <c r="F76" s="128"/>
      <c r="G76" s="128"/>
      <c r="H76" s="128"/>
      <c r="I76" s="128"/>
      <c r="J76" s="128"/>
      <c r="K76" s="128"/>
      <c r="L76" s="128"/>
      <c r="M76" s="128"/>
      <c r="N76" s="128"/>
      <c r="O76" s="172"/>
      <c r="P76" s="94"/>
    </row>
    <row r="77" spans="2:16" x14ac:dyDescent="0.25">
      <c r="B77" s="95"/>
      <c r="C77" s="426"/>
      <c r="D77" s="427"/>
      <c r="E77" s="427"/>
      <c r="F77" s="427"/>
      <c r="G77" s="427"/>
      <c r="H77" s="427"/>
      <c r="I77" s="427"/>
      <c r="J77" s="427"/>
      <c r="K77" s="427"/>
      <c r="L77" s="427"/>
      <c r="M77" s="427"/>
      <c r="N77" s="427"/>
      <c r="O77" s="428"/>
      <c r="P77" s="94"/>
    </row>
    <row r="78" spans="2:16" x14ac:dyDescent="0.25">
      <c r="B78" s="95"/>
      <c r="C78" s="426"/>
      <c r="D78" s="427"/>
      <c r="E78" s="427"/>
      <c r="F78" s="427"/>
      <c r="G78" s="427"/>
      <c r="H78" s="427"/>
      <c r="I78" s="427"/>
      <c r="J78" s="427"/>
      <c r="K78" s="427"/>
      <c r="L78" s="427"/>
      <c r="M78" s="427"/>
      <c r="N78" s="427"/>
      <c r="O78" s="428"/>
      <c r="P78" s="94"/>
    </row>
    <row r="79" spans="2:16" x14ac:dyDescent="0.25">
      <c r="B79" s="95"/>
      <c r="C79" s="106"/>
      <c r="D79" s="169"/>
      <c r="E79" s="169"/>
      <c r="F79" s="169"/>
      <c r="G79" s="169"/>
      <c r="H79" s="169"/>
      <c r="I79" s="169"/>
      <c r="J79" s="169"/>
      <c r="K79" s="169"/>
      <c r="L79" s="169"/>
      <c r="M79" s="169"/>
      <c r="N79" s="169"/>
      <c r="O79" s="170"/>
      <c r="P79" s="94"/>
    </row>
    <row r="80" spans="2:16" x14ac:dyDescent="0.25">
      <c r="B80" s="95"/>
      <c r="C80" s="173" t="s">
        <v>87</v>
      </c>
      <c r="D80" s="169"/>
      <c r="E80" s="169"/>
      <c r="F80" s="169"/>
      <c r="G80" s="169"/>
      <c r="H80" s="169"/>
      <c r="I80" s="169"/>
      <c r="J80" s="169"/>
      <c r="K80" s="169"/>
      <c r="L80" s="169"/>
      <c r="M80" s="169"/>
      <c r="N80" s="169"/>
      <c r="O80" s="170"/>
      <c r="P80" s="94"/>
    </row>
    <row r="81" spans="2:16" ht="12.75" customHeight="1" x14ac:dyDescent="0.25">
      <c r="B81" s="95"/>
      <c r="C81" s="423" t="s">
        <v>88</v>
      </c>
      <c r="D81" s="424"/>
      <c r="E81" s="424"/>
      <c r="F81" s="424"/>
      <c r="G81" s="424"/>
      <c r="H81" s="424"/>
      <c r="I81" s="424"/>
      <c r="J81" s="424"/>
      <c r="K81" s="424"/>
      <c r="L81" s="424"/>
      <c r="M81" s="424"/>
      <c r="N81" s="424"/>
      <c r="O81" s="425"/>
      <c r="P81" s="94"/>
    </row>
    <row r="82" spans="2:16" x14ac:dyDescent="0.25">
      <c r="B82" s="95"/>
      <c r="C82" s="423"/>
      <c r="D82" s="424"/>
      <c r="E82" s="424"/>
      <c r="F82" s="424"/>
      <c r="G82" s="424"/>
      <c r="H82" s="424"/>
      <c r="I82" s="424"/>
      <c r="J82" s="424"/>
      <c r="K82" s="424"/>
      <c r="L82" s="424"/>
      <c r="M82" s="424"/>
      <c r="N82" s="424"/>
      <c r="O82" s="425"/>
      <c r="P82" s="94"/>
    </row>
    <row r="83" spans="2:16" ht="12.9" customHeight="1" x14ac:dyDescent="0.25">
      <c r="B83" s="95"/>
      <c r="C83" s="423" t="s">
        <v>89</v>
      </c>
      <c r="D83" s="424"/>
      <c r="E83" s="424"/>
      <c r="F83" s="424"/>
      <c r="G83" s="424"/>
      <c r="H83" s="424"/>
      <c r="I83" s="424"/>
      <c r="J83" s="424"/>
      <c r="K83" s="424"/>
      <c r="L83" s="424"/>
      <c r="M83" s="424"/>
      <c r="N83" s="424"/>
      <c r="O83" s="425"/>
      <c r="P83" s="94"/>
    </row>
    <row r="84" spans="2:16" x14ac:dyDescent="0.25">
      <c r="B84" s="95"/>
      <c r="C84" s="423"/>
      <c r="D84" s="424"/>
      <c r="E84" s="424"/>
      <c r="F84" s="424"/>
      <c r="G84" s="424"/>
      <c r="H84" s="424"/>
      <c r="I84" s="424"/>
      <c r="J84" s="424"/>
      <c r="K84" s="424"/>
      <c r="L84" s="424"/>
      <c r="M84" s="424"/>
      <c r="N84" s="424"/>
      <c r="O84" s="425"/>
      <c r="P84" s="94"/>
    </row>
    <row r="85" spans="2:16" x14ac:dyDescent="0.25">
      <c r="B85" s="95"/>
      <c r="C85" s="106"/>
      <c r="D85" s="169"/>
      <c r="E85" s="169"/>
      <c r="F85" s="169"/>
      <c r="G85" s="169"/>
      <c r="H85" s="169"/>
      <c r="I85" s="169"/>
      <c r="J85" s="169"/>
      <c r="K85" s="169"/>
      <c r="L85" s="169"/>
      <c r="M85" s="169"/>
      <c r="N85" s="169"/>
      <c r="O85" s="170"/>
      <c r="P85" s="94"/>
    </row>
    <row r="86" spans="2:16" x14ac:dyDescent="0.25">
      <c r="B86" s="95"/>
      <c r="C86" s="120"/>
      <c r="H86" s="168" t="s">
        <v>81</v>
      </c>
      <c r="O86" s="121"/>
      <c r="P86" s="94"/>
    </row>
    <row r="87" spans="2:16" x14ac:dyDescent="0.25">
      <c r="B87" s="95"/>
      <c r="C87" s="120"/>
      <c r="H87" s="93" t="s">
        <v>82</v>
      </c>
      <c r="I87" s="132"/>
      <c r="J87" s="132"/>
      <c r="K87" s="132"/>
      <c r="O87" s="121"/>
      <c r="P87" s="94"/>
    </row>
    <row r="88" spans="2:16" x14ac:dyDescent="0.25">
      <c r="B88" s="95"/>
      <c r="C88" s="120"/>
      <c r="H88" s="93" t="s">
        <v>90</v>
      </c>
      <c r="I88" s="174"/>
      <c r="J88" s="174"/>
      <c r="K88" s="174"/>
      <c r="O88" s="121"/>
      <c r="P88" s="94"/>
    </row>
    <row r="89" spans="2:16" x14ac:dyDescent="0.25">
      <c r="B89" s="95"/>
      <c r="C89" s="175"/>
      <c r="D89" s="169"/>
      <c r="E89" s="169"/>
      <c r="F89" s="169"/>
      <c r="G89" s="169"/>
      <c r="H89" s="93" t="s">
        <v>84</v>
      </c>
      <c r="L89" s="169"/>
      <c r="M89" s="169"/>
      <c r="N89" s="169"/>
      <c r="O89" s="170"/>
      <c r="P89" s="94"/>
    </row>
    <row r="90" spans="2:16" ht="17.25" customHeight="1" x14ac:dyDescent="0.25">
      <c r="B90" s="95"/>
      <c r="C90" s="175"/>
      <c r="D90" s="174"/>
      <c r="E90" s="174"/>
      <c r="K90" s="415"/>
      <c r="L90" s="415"/>
      <c r="M90" s="415"/>
      <c r="N90" s="415"/>
      <c r="O90" s="416"/>
      <c r="P90" s="94"/>
    </row>
    <row r="91" spans="2:16" ht="18.75" customHeight="1" thickBot="1" x14ac:dyDescent="0.3">
      <c r="B91" s="95"/>
      <c r="C91" s="419"/>
      <c r="D91" s="420"/>
      <c r="E91" s="420"/>
      <c r="F91" s="147"/>
      <c r="G91" s="147"/>
      <c r="H91" s="147"/>
      <c r="I91" s="147"/>
      <c r="J91" s="147"/>
      <c r="K91" s="417"/>
      <c r="L91" s="417"/>
      <c r="M91" s="417"/>
      <c r="N91" s="417"/>
      <c r="O91" s="418"/>
      <c r="P91" s="94"/>
    </row>
    <row r="92" spans="2:16" ht="14.4" thickBot="1" x14ac:dyDescent="0.3">
      <c r="B92" s="176"/>
      <c r="C92" s="177"/>
      <c r="D92" s="177"/>
      <c r="E92" s="177"/>
      <c r="F92" s="177"/>
      <c r="G92" s="177"/>
      <c r="H92" s="177"/>
      <c r="I92" s="177"/>
      <c r="J92" s="177"/>
      <c r="K92" s="177"/>
      <c r="L92" s="177"/>
      <c r="M92" s="177"/>
      <c r="N92" s="177"/>
      <c r="O92" s="177"/>
      <c r="P92" s="178"/>
    </row>
    <row r="93" spans="2:16" ht="14.4" thickTop="1" x14ac:dyDescent="0.25"/>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william avila</cp:lastModifiedBy>
  <cp:revision/>
  <cp:lastPrinted>2026-09-14T20:29:17Z</cp:lastPrinted>
  <dcterms:created xsi:type="dcterms:W3CDTF">2006-06-27T16:47:25Z</dcterms:created>
  <dcterms:modified xsi:type="dcterms:W3CDTF">2026-09-14T20:54:01Z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