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20490" windowHeight="7035" tabRatio="500"/>
  </bookViews>
  <sheets>
    <sheet name="Estudio de Mercado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1" i="1" l="1"/>
  <c r="J41" i="1"/>
  <c r="K41" i="1"/>
  <c r="M41" i="1"/>
  <c r="M32" i="1"/>
  <c r="M33" i="1"/>
  <c r="M34" i="1"/>
  <c r="M35" i="1"/>
  <c r="M36" i="1"/>
  <c r="M37" i="1"/>
  <c r="M38" i="1"/>
  <c r="M39" i="1"/>
  <c r="M31" i="1"/>
  <c r="K32" i="1"/>
  <c r="K33" i="1"/>
  <c r="K34" i="1"/>
  <c r="K35" i="1"/>
  <c r="K36" i="1"/>
  <c r="K37" i="1"/>
  <c r="K38" i="1"/>
  <c r="K39" i="1"/>
  <c r="K31" i="1"/>
  <c r="J39" i="1"/>
  <c r="J32" i="1"/>
  <c r="J33" i="1"/>
  <c r="J34" i="1"/>
  <c r="J35" i="1"/>
  <c r="J36" i="1"/>
  <c r="J37" i="1"/>
  <c r="J38" i="1"/>
  <c r="J31" i="1"/>
  <c r="H32" i="1"/>
  <c r="H33" i="1"/>
  <c r="H34" i="1"/>
  <c r="H35" i="1"/>
  <c r="H36" i="1"/>
  <c r="H37" i="1"/>
  <c r="H38" i="1"/>
  <c r="H39" i="1"/>
  <c r="H31" i="1"/>
  <c r="J23" i="1"/>
  <c r="J24" i="1"/>
  <c r="J25" i="1"/>
  <c r="J26" i="1"/>
  <c r="J27" i="1"/>
  <c r="J28" i="1"/>
  <c r="J29" i="1"/>
  <c r="J22" i="1"/>
  <c r="H23" i="1"/>
  <c r="H24" i="1"/>
  <c r="H25" i="1"/>
  <c r="H26" i="1"/>
  <c r="H27" i="1"/>
  <c r="H28" i="1"/>
  <c r="H29" i="1"/>
  <c r="H22" i="1"/>
  <c r="F23" i="1"/>
  <c r="F24" i="1"/>
  <c r="F25" i="1"/>
  <c r="F26" i="1"/>
  <c r="F27" i="1"/>
  <c r="F28" i="1"/>
  <c r="F29" i="1"/>
  <c r="F22" i="1"/>
  <c r="K23" i="1"/>
  <c r="K24" i="1"/>
  <c r="K25" i="1"/>
  <c r="K26" i="1"/>
  <c r="K27" i="1"/>
  <c r="K28" i="1"/>
  <c r="K29" i="1"/>
  <c r="K22" i="1"/>
  <c r="M23" i="1"/>
  <c r="M24" i="1"/>
  <c r="M25" i="1"/>
  <c r="M26" i="1"/>
  <c r="M27" i="1"/>
  <c r="M28" i="1"/>
  <c r="M29" i="1"/>
  <c r="M22" i="1"/>
  <c r="M15" i="1"/>
  <c r="M16" i="1"/>
  <c r="M17" i="1"/>
  <c r="M18" i="1"/>
  <c r="M19" i="1"/>
  <c r="M20" i="1"/>
  <c r="M14" i="1"/>
  <c r="K15" i="1"/>
  <c r="K16" i="1"/>
  <c r="K17" i="1"/>
  <c r="K18" i="1"/>
  <c r="K19" i="1"/>
  <c r="K20" i="1"/>
  <c r="K14" i="1"/>
  <c r="J15" i="1"/>
  <c r="J16" i="1"/>
  <c r="J17" i="1"/>
  <c r="J18" i="1"/>
  <c r="J19" i="1"/>
  <c r="J20" i="1"/>
  <c r="J14" i="1"/>
  <c r="H15" i="1"/>
  <c r="H16" i="1"/>
  <c r="H17" i="1"/>
  <c r="H18" i="1"/>
  <c r="H19" i="1"/>
  <c r="H20" i="1"/>
  <c r="H14" i="1"/>
  <c r="F15" i="1"/>
  <c r="F16" i="1"/>
  <c r="F17" i="1"/>
  <c r="F18" i="1"/>
  <c r="F19" i="1"/>
  <c r="F20" i="1"/>
  <c r="F14" i="1"/>
  <c r="M8" i="1"/>
  <c r="M9" i="1"/>
  <c r="M10" i="1"/>
  <c r="M11" i="1"/>
  <c r="M12" i="1"/>
  <c r="M7" i="1"/>
  <c r="L7" i="1"/>
  <c r="K8" i="1"/>
  <c r="K10" i="1"/>
  <c r="J8" i="1"/>
  <c r="J9" i="1"/>
  <c r="J10" i="1"/>
  <c r="J11" i="1"/>
  <c r="J12" i="1"/>
  <c r="J7" i="1"/>
  <c r="H8" i="1"/>
  <c r="H9" i="1"/>
  <c r="H10" i="1"/>
  <c r="H11" i="1"/>
  <c r="H12" i="1"/>
  <c r="H7" i="1"/>
  <c r="F10" i="1"/>
  <c r="F11" i="1"/>
  <c r="K11" i="1" s="1"/>
  <c r="F12" i="1"/>
  <c r="K12" i="1" s="1"/>
  <c r="F9" i="1"/>
  <c r="K9" i="1" s="1"/>
  <c r="F8" i="1"/>
  <c r="F7" i="1"/>
  <c r="K7" i="1" s="1"/>
  <c r="F41" i="1"/>
  <c r="F32" i="1"/>
  <c r="F33" i="1"/>
  <c r="F34" i="1"/>
  <c r="F35" i="1"/>
  <c r="F36" i="1"/>
  <c r="F37" i="1"/>
  <c r="F38" i="1"/>
  <c r="F39" i="1"/>
  <c r="F31" i="1"/>
  <c r="L41" i="1" l="1"/>
  <c r="L39" i="1"/>
  <c r="L38" i="1"/>
  <c r="L37" i="1"/>
  <c r="L36" i="1"/>
  <c r="L35" i="1"/>
  <c r="L34" i="1"/>
  <c r="L33" i="1"/>
  <c r="L32" i="1"/>
  <c r="L31" i="1"/>
  <c r="L29" i="1"/>
  <c r="L28" i="1"/>
  <c r="L27" i="1"/>
  <c r="L26" i="1"/>
  <c r="L25" i="1"/>
  <c r="L24" i="1"/>
  <c r="L23" i="1"/>
  <c r="L22" i="1"/>
  <c r="L20" i="1"/>
  <c r="L19" i="1"/>
  <c r="L18" i="1"/>
  <c r="L17" i="1"/>
  <c r="L16" i="1"/>
  <c r="L15" i="1"/>
  <c r="L14" i="1"/>
  <c r="L12" i="1"/>
  <c r="L11" i="1"/>
  <c r="L10" i="1"/>
  <c r="L9" i="1"/>
  <c r="L8" i="1"/>
  <c r="H42" i="1" l="1"/>
  <c r="J42" i="1"/>
  <c r="F42" i="1"/>
  <c r="M42" i="1" l="1"/>
</calcChain>
</file>

<file path=xl/sharedStrings.xml><?xml version="1.0" encoding="utf-8"?>
<sst xmlns="http://schemas.openxmlformats.org/spreadsheetml/2006/main" count="87" uniqueCount="55">
  <si>
    <t>ESTUDIO DE MERCADO — ANÁLISIS COMPARATIVO DE COTIZACIONES</t>
  </si>
  <si>
    <t>Dotación deportiva, implementos, premiación y apoyo logístico — Torneos municipales 2026 · Comparación de 3 proveedores</t>
  </si>
  <si>
    <t>N°</t>
  </si>
  <si>
    <t>Descripción</t>
  </si>
  <si>
    <t>Unidad</t>
  </si>
  <si>
    <t>Cant.</t>
  </si>
  <si>
    <t>PURPURATEX SAS</t>
  </si>
  <si>
    <t>CI WARRIORS COMPANY SAS</t>
  </si>
  <si>
    <t>CORP. MUJER DEPORTE, HERENCIA Y TRADICIÓN</t>
  </si>
  <si>
    <t>V. Unitario</t>
  </si>
  <si>
    <t>V. Total</t>
  </si>
  <si>
    <t>DOTACIÓN DE UNIFORMES POR DISCIPLINA</t>
  </si>
  <si>
    <t>Uniforme</t>
  </si>
  <si>
    <t>IMPLEMENTOS Y ELEMENTOS DEPORTIVOS</t>
  </si>
  <si>
    <t>Servicio</t>
  </si>
  <si>
    <t>Par</t>
  </si>
  <si>
    <t>RECONOCIMIENTOS Y PREMIACIÓN</t>
  </si>
  <si>
    <t>JUZGAMIENTO Y APOYO LOGÍSTICO POR TORNEO</t>
  </si>
  <si>
    <t>PERSONAL, COORDINACIÓN</t>
  </si>
  <si>
    <t>VALOR TOTAL DE LA COTIZACIÓN</t>
  </si>
  <si>
    <t>Uniforme disciplina voleibol mixto. Compuesto por pantaloneta y camiseta manga mediana y medias. Diseño, logos y colores aportados por la Administración Municipal. Talla estándar. Tela Plutón y poliéster, fresca, liviana, transpirable, de óptima calidad.</t>
  </si>
  <si>
    <t>Balones de competencia fútbol. Material PU japonés; construcción Thermobonded; N.° 5; 24 paneles; circunferencia 68.5-69.5 cm; rebote 135-155 cm; peso 420-445 g; terreno césped natural o sintético; certificación FIFA QUALITY PRO.</t>
  </si>
  <si>
    <t>Balones de competencia microfútbol. Material PU japonés; construcción laminada de alta calidad; N.° 5; 32 paneles; circunferencia 60-62 cm; rebote máx. 30 cm; peso 430-450 g; terreno madera o cemento; certificación FIFUSA.</t>
  </si>
  <si>
    <t>Montaje y desmontaje de tablero acrílico de baloncesto, de 1.20 x 1.80 m, 10 mm de espesor.</t>
  </si>
  <si>
    <t>Mallas para fútbol 11 tipo cabaña (par). Material hilaza tipo poliéster, calibre #5, hueco 10x10 cm, inmunizada, 7.50 m ancho x 2.50 m alto x 1.50 m profundidad superior x 1.50 m profundidad inferior, color blanco.</t>
  </si>
  <si>
    <t>Mallas para fútbol 8 tipo cabaña (par). Material hilaza tipo poliéster, calibre #3, hueco 10x10 cm, inmunizada, 5 m ancho x 2.20 m alto x 1.0 m profundidad superior x 1.15 m profundidad inferior, color blanco.</t>
  </si>
  <si>
    <t>Montaje y desmontaje de arcos de fútbol 8, juego (par) movible tipo cabaña, en tubería de agua negra de 2½", 5 m largo x 2 m alto x 1 m fondo superior x 1.15 m fondo inferior.</t>
  </si>
  <si>
    <t>Suministro de tubería de agua negra de 2½", en tramos de 6 m de longitud, destinada a la fabricación de arcos para canchas de fútbol 8 y fútbol 5 en procesos de formación, según medidas y diseños requeridos.</t>
  </si>
  <si>
    <t>Trofeos en estructura de tríplex 50% y MDF 50%, alta intensidad, altura 41x25 cm, base 19.5x14 cm, impresión láser en madera y acrílicos, diseño/logo/leyenda según requerimiento de la Alcaldía, para premiación de Campeón (Torneo veredal, fútbol libre, fútbol veteranos, microfútbol femenino, microfútbol masculino, voleibol mixto).</t>
  </si>
  <si>
    <t>Trofeos en estructura de tríplex 50% y MDF 50%, alta intensidad, altura 31x18 cm, base 17x14 cm, impresión láser en madera y acrílicos, diseño/logo/leyenda según requerimiento de la Alcaldía, para premiación de Subcampeón (Torneo veredal, fútbol libre, fútbol veteranos, microfútbol femenino, microfútbol masculino, voleibol mixto).</t>
  </si>
  <si>
    <t>Trofeo en estructura de tríplex 50% y MDF 50%, alta intensidad, altura 31x18 cm, base 17x14 cm, impresión láser en madera y acrílicos, diseño/logo/leyenda según requerimiento de la Alcaldía, para premiación de Goleador(a) (Torneo veredal, fútbol libre, fútbol veteranos, microfútbol femenino, microfútbol masculino).</t>
  </si>
  <si>
    <t>Trofeo en estructura de tríplex 50% y MDF 50%, alta intensidad, altura 31x18 cm, base 17x14 cm, impresión láser en madera y acrílicos, diseño/logo/leyenda según requerimiento de la Alcaldía, para premiación de Valla menos vencida (Torneo veredal, fútbol libre, fútbol veteranos, microfútbol femenino, microfútbol masculino).</t>
  </si>
  <si>
    <t>Trofeo en estructura de tríplex 50% y MDF 50%, alta intensidad, altura 31x18 cm, base 17x14 cm, impresión láser en madera y acrílicos, diseño/logo/leyenda según requerimiento de la Alcaldía, para premiación de Jugador(a) Más Valioso/a - MVP (fútbol libre, fútbol veteranos, voleibol mixto, microfútbol masculino y femenino).</t>
  </si>
  <si>
    <t>Medallas metálicas deportivas con sticker, logo institucional y cinta sublimada de sujeción, para premiación de Campeón (Torneo veredal, fútbol libre, fútbol veteranos, microfútbol femenino, microfútbol masculino, voleibol mixto); cantidades por disciplina y leyenda según requerimiento de la Alcaldía.</t>
  </si>
  <si>
    <t>Medallas metálicas deportivas con sticker, logo institucional y cinta sublimada de sujeción, para premiación de Subcampeón (Torneo veredal, fútbol libre, fútbol veteranos, microfútbol femenino, microfútbol masculino, voleibol mixto); cantidades por disciplina y leyenda según requerimiento de la Alcaldía.</t>
  </si>
  <si>
    <t>Medalla genérica deportiva con sticker, logo institucional y cinta sublimada de sujeción, para premiación del torneo infantil de fútbol; cantidades por categoría y leyenda según requerimiento de la Alcaldía.</t>
  </si>
  <si>
    <t>Coordinación general logística del evento: persona o equipo responsable de la planeación, participantes, cronograma de torneos y supervisión integral del servicio.</t>
  </si>
  <si>
    <t>V. Total Cotz.</t>
  </si>
  <si>
    <t>PROMEDIO</t>
  </si>
  <si>
    <t>V. UNITARIO</t>
  </si>
  <si>
    <t>V. TOTAL</t>
  </si>
  <si>
    <t>Servicio de juzgamiento y apoyo logístico para el torneo de fútbol veteranos: primera fase con 1 árbitro por partido (12 partidos); planillero para registro y control de partidos (12 partidos); recoge balones, 2 por partido (12 partidos).</t>
  </si>
  <si>
    <t>Servicio de juzgamiento y apoyo logístico para el torneo de fútbol veteranos: segunda fase con terna arbitral de 3 árbitros por partido (3 partidos); planillero para registro y control de partidos (3 partidos); recoge balones, 2 por partido (3 partidos).</t>
  </si>
  <si>
    <t>Servicio de juzgamiento y apoyo logístico para el torneo de fútbol 8 libre: primera y segunda fase con 1 árbitro por partido (25 partidos); planillero para registro y control de partidos (25 partidos); recoge balones, 2 por partido (25 partidos).</t>
  </si>
  <si>
    <t>Servicio de juzgamiento y apoyo logístico para el torneo de microfútbol masculino: primera fase con 1 árbitro por partido (14 partidos); planillero para registro y control de partidos (14 partidos); recoge balones, 2 por partido (14 partidos).</t>
  </si>
  <si>
    <t>Servicio de juzgamiento y apoyo logístico para el torneo de microfútbol masculino: segunda fase con 2 árbitros por partido (6 partidos); planillero para registro y control de partidos (6 partidos); recoge balones, 2 por partido (6 partidos).</t>
  </si>
  <si>
    <t>Servicio de juzgamiento y apoyo logístico para el torneo de microfútbol masculino: tercera fase con terna arbitral de 3 árbitros por partido (3 partidos); planillero para registro y control de partidos (3 partidos); recoge balones, 2 por partido (3 partidos).)</t>
  </si>
  <si>
    <t>Servicio de juzgamiento y apoyo logístico para el torneo de microfútbol femenino: primera fase con 1 árbitro por partido (12 partidos); planillero para registro y control de partidos (12 partidos); recoge balones, 2 por partido (12 partidos).</t>
  </si>
  <si>
    <t>Servicio de juzgamiento y apoyo logístico para el torneo de microfútbol femenino: segunda fase con 2 árbitros por partido (3 partidos); planillero para registro y control de partidos (3 partidos); recoge balones, 2 por partido (3 partidos).</t>
  </si>
  <si>
    <t>Servicio de juzgamiento y apoyo logístico para el torneo de voleibol mixto: primera fase con 1 árbitro por partido (10 partidos); planillero para registro y control de partidos (10 partidos).</t>
  </si>
  <si>
    <t>Uniformes disciplina microfútbol masculino, 4 equipos. Compuesto por pantaloneta, camiseta y medias. 100% Hidrotex o poliéster, camiseta manga corta, pantaloneta 3/4 con medias, diseño estampado en sublimación con logo institucional y número. Tallas y diseño según requerimiento institucional.</t>
  </si>
  <si>
    <t>Uniformes disciplina microfútbol femenino, 4 equipos. Compuesto por pantaloneta, camiseta y medias. Uniforme 100% Hidrotex o poliéster, camiseta manga corta, pantaloneta 3/4 con medias, diseño estampado en sublimación con logo institucional y número. Tallas y diseño según requerimiento institucional.</t>
  </si>
  <si>
    <t>Uniforme disciplina fútbol libre, 4 equipos. Compuesto por pantaloneta, camiseta y medias. Uniforme 100% Hidrotex o poliéster, camiseta manga corta, pantaloneta 3/4 con medias, diseño estampado en sublimación con logo institucional y número. Tallas y diseño según requerimiento institucional.</t>
  </si>
  <si>
    <t>Uniforme disciplina fútbol veteranos, 4 equipos. Compuesto por pantaloneta, camiseta y medias. Uniforme 100% Hidrotex o poliéster, camiseta manga corta, pantaloneta 3/4 con medias, diseño estampado en sublimación con logo institucional y número. Tallas y diseño estampado en sublimación con logo institucional y número. Tallas y diseño según requerimiento institucional.</t>
  </si>
  <si>
    <t>Uniformes disciplina microfútbol interveredal, 6 equipos. Compuesto por pantaloneta, camiseta y medias largas. Uniforme 100% Hidrotex o poliéster, camiseta manga corta, pantaloneta 3/4, diseño estampado en sublimación con logo institucional y número. Tallas y diseño estampado en sublimación con logo institucional y número. Tallas y diseño según requerimiento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</si>
</sst>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"/>
  </numFmts>
  <fonts count="8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404040"/>
      <name val="Arial"/>
      <charset val="1"/>
    </font>
    <font>
      <b/>
      <sz val="9"/>
      <color rgb="FFFFFFFF"/>
      <name val="Arial"/>
      <charset val="1"/>
    </font>
    <font>
      <sz val="9"/>
      <name val="Arial"/>
      <charset val="1"/>
    </font>
    <font>
      <b/>
      <sz val="9"/>
      <color rgb="FF1F5C1F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203864"/>
      </patternFill>
    </fill>
    <fill>
      <patternFill patternType="solid">
        <fgColor rgb="FF2E75B6"/>
        <bgColor rgb="FF0066CC"/>
      </patternFill>
    </fill>
    <fill>
      <patternFill patternType="solid">
        <fgColor rgb="FF203864"/>
        <bgColor rgb="FF1F4E78"/>
      </patternFill>
    </fill>
    <fill>
      <patternFill patternType="solid">
        <fgColor rgb="FFE2EFDA"/>
        <bgColor rgb="FFFFFFCC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F5C1F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E0B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203864"/>
      <rgbColor rgb="FF339966"/>
      <rgbColor rgb="FF003300"/>
      <rgbColor rgb="FF333300"/>
      <rgbColor rgb="FF993300"/>
      <rgbColor rgb="FF993366"/>
      <rgbColor rgb="FF1F4E78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showGridLines="0" tabSelected="1" zoomScale="106" zoomScaleNormal="106" workbookViewId="0">
      <pane xSplit="4" ySplit="5" topLeftCell="E39" activePane="bottomRight" state="frozen"/>
      <selection pane="topRight" activeCell="E1" sqref="E1"/>
      <selection pane="bottomLeft" activeCell="A6" sqref="A6"/>
      <selection pane="bottomRight" activeCell="G5" sqref="G5"/>
    </sheetView>
  </sheetViews>
  <sheetFormatPr baseColWidth="10" defaultColWidth="8.7109375" defaultRowHeight="15" x14ac:dyDescent="0.25"/>
  <cols>
    <col min="1" max="2" width="5" customWidth="1"/>
    <col min="3" max="3" width="44.5703125" customWidth="1"/>
    <col min="4" max="5" width="10" customWidth="1"/>
    <col min="6" max="6" width="11.5703125" customWidth="1"/>
    <col min="7" max="7" width="10.85546875" customWidth="1"/>
    <col min="8" max="8" width="11.7109375" customWidth="1"/>
    <col min="9" max="9" width="10.85546875" customWidth="1"/>
    <col min="10" max="10" width="12.140625" customWidth="1"/>
    <col min="11" max="11" width="10.42578125" customWidth="1"/>
    <col min="12" max="12" width="9.5703125" customWidth="1"/>
    <col min="13" max="13" width="12.5703125" customWidth="1"/>
  </cols>
  <sheetData>
    <row r="1" spans="1:13" ht="21.7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15.75" customHeight="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4" spans="1:13" ht="27.75" customHeight="1" x14ac:dyDescent="0.25">
      <c r="A4" s="11" t="s">
        <v>2</v>
      </c>
      <c r="B4" s="11" t="s">
        <v>5</v>
      </c>
      <c r="C4" s="11" t="s">
        <v>3</v>
      </c>
      <c r="D4" s="11" t="s">
        <v>4</v>
      </c>
      <c r="E4" s="11" t="s">
        <v>6</v>
      </c>
      <c r="F4" s="11"/>
      <c r="G4" s="11" t="s">
        <v>7</v>
      </c>
      <c r="H4" s="11"/>
      <c r="I4" s="11" t="s">
        <v>8</v>
      </c>
      <c r="J4" s="11"/>
      <c r="K4" s="14" t="s">
        <v>37</v>
      </c>
      <c r="L4" s="11" t="s">
        <v>38</v>
      </c>
      <c r="M4" s="11"/>
    </row>
    <row r="5" spans="1:13" ht="31.5" customHeight="1" x14ac:dyDescent="0.25">
      <c r="A5" s="11"/>
      <c r="B5" s="11"/>
      <c r="C5" s="11"/>
      <c r="D5" s="11"/>
      <c r="E5" s="1" t="s">
        <v>9</v>
      </c>
      <c r="F5" s="1" t="s">
        <v>10</v>
      </c>
      <c r="G5" s="1" t="s">
        <v>9</v>
      </c>
      <c r="H5" s="1" t="s">
        <v>10</v>
      </c>
      <c r="I5" s="1" t="s">
        <v>9</v>
      </c>
      <c r="J5" s="1" t="s">
        <v>10</v>
      </c>
      <c r="K5" s="15"/>
      <c r="L5" s="7" t="s">
        <v>39</v>
      </c>
      <c r="M5" s="7" t="s">
        <v>40</v>
      </c>
    </row>
    <row r="6" spans="1:13" x14ac:dyDescent="0.25">
      <c r="A6" s="13" t="s">
        <v>11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89.25" x14ac:dyDescent="0.25">
      <c r="A7" s="2">
        <v>1</v>
      </c>
      <c r="B7" s="2">
        <v>40</v>
      </c>
      <c r="C7" s="8" t="s">
        <v>50</v>
      </c>
      <c r="D7" s="2" t="s">
        <v>12</v>
      </c>
      <c r="E7" s="3">
        <v>45360</v>
      </c>
      <c r="F7" s="3">
        <f>E7*B7</f>
        <v>1814400</v>
      </c>
      <c r="G7" s="3">
        <v>64260</v>
      </c>
      <c r="H7" s="3">
        <f>G7*B7</f>
        <v>2570400</v>
      </c>
      <c r="I7" s="3">
        <v>54000</v>
      </c>
      <c r="J7" s="3">
        <f>I7*B7</f>
        <v>2160000</v>
      </c>
      <c r="K7" s="3">
        <f>F7+H7+J7</f>
        <v>6544800</v>
      </c>
      <c r="L7" s="4">
        <f>AVERAGE(E7,G7,I7)</f>
        <v>54540</v>
      </c>
      <c r="M7" s="4">
        <f>AVERAGE(F7,H7,J7)</f>
        <v>2181600</v>
      </c>
    </row>
    <row r="8" spans="1:13" ht="89.25" x14ac:dyDescent="0.25">
      <c r="A8" s="2">
        <v>2</v>
      </c>
      <c r="B8" s="2">
        <v>40</v>
      </c>
      <c r="C8" s="8" t="s">
        <v>51</v>
      </c>
      <c r="D8" s="2" t="s">
        <v>12</v>
      </c>
      <c r="E8" s="3">
        <v>45360</v>
      </c>
      <c r="F8" s="3">
        <f>E8*B8</f>
        <v>1814400</v>
      </c>
      <c r="G8" s="3">
        <v>64260</v>
      </c>
      <c r="H8" s="3">
        <f t="shared" ref="H8:H14" si="0">G8*B8</f>
        <v>2570400</v>
      </c>
      <c r="I8" s="3">
        <v>54000</v>
      </c>
      <c r="J8" s="3">
        <f t="shared" ref="J8:J41" si="1">I8*B8</f>
        <v>2160000</v>
      </c>
      <c r="K8" s="3">
        <f t="shared" ref="K8:K11" si="2">F8+H8+J8</f>
        <v>6544800</v>
      </c>
      <c r="L8" s="4">
        <f t="shared" ref="L7:L12" si="3">AVERAGE(E8,G8,I8)</f>
        <v>54540</v>
      </c>
      <c r="M8" s="4">
        <f t="shared" ref="M8:M41" si="4">AVERAGE(F8,H8,J8)</f>
        <v>2181600</v>
      </c>
    </row>
    <row r="9" spans="1:13" ht="89.25" x14ac:dyDescent="0.25">
      <c r="A9" s="2">
        <v>3</v>
      </c>
      <c r="B9" s="2">
        <v>60</v>
      </c>
      <c r="C9" s="8" t="s">
        <v>52</v>
      </c>
      <c r="D9" s="2" t="s">
        <v>12</v>
      </c>
      <c r="E9" s="3">
        <v>45360</v>
      </c>
      <c r="F9" s="3">
        <f>E9*B9</f>
        <v>2721600</v>
      </c>
      <c r="G9" s="3">
        <v>64260</v>
      </c>
      <c r="H9" s="3">
        <f t="shared" si="0"/>
        <v>3855600</v>
      </c>
      <c r="I9" s="3">
        <v>54000</v>
      </c>
      <c r="J9" s="3">
        <f t="shared" si="1"/>
        <v>3240000</v>
      </c>
      <c r="K9" s="3">
        <f t="shared" si="2"/>
        <v>9817200</v>
      </c>
      <c r="L9" s="4">
        <f t="shared" si="3"/>
        <v>54540</v>
      </c>
      <c r="M9" s="4">
        <f t="shared" si="4"/>
        <v>3272400</v>
      </c>
    </row>
    <row r="10" spans="1:13" ht="102" x14ac:dyDescent="0.25">
      <c r="A10" s="2">
        <v>4</v>
      </c>
      <c r="B10" s="2">
        <v>80</v>
      </c>
      <c r="C10" s="8" t="s">
        <v>53</v>
      </c>
      <c r="D10" s="2" t="s">
        <v>12</v>
      </c>
      <c r="E10" s="3">
        <v>45360</v>
      </c>
      <c r="F10" s="3">
        <f t="shared" ref="F10:F29" si="5">E10*B10</f>
        <v>3628800</v>
      </c>
      <c r="G10" s="3">
        <v>64260</v>
      </c>
      <c r="H10" s="3">
        <f t="shared" si="0"/>
        <v>5140800</v>
      </c>
      <c r="I10" s="3">
        <v>54000</v>
      </c>
      <c r="J10" s="3">
        <f t="shared" si="1"/>
        <v>4320000</v>
      </c>
      <c r="K10" s="3">
        <f t="shared" si="2"/>
        <v>13089600</v>
      </c>
      <c r="L10" s="4">
        <f t="shared" si="3"/>
        <v>54540</v>
      </c>
      <c r="M10" s="4">
        <f t="shared" si="4"/>
        <v>4363200</v>
      </c>
    </row>
    <row r="11" spans="1:13" ht="76.5" x14ac:dyDescent="0.25">
      <c r="A11" s="2">
        <v>5</v>
      </c>
      <c r="B11" s="2">
        <v>40</v>
      </c>
      <c r="C11" s="8" t="s">
        <v>20</v>
      </c>
      <c r="D11" s="2" t="s">
        <v>12</v>
      </c>
      <c r="E11" s="3">
        <v>54600</v>
      </c>
      <c r="F11" s="3">
        <f t="shared" si="5"/>
        <v>2184000</v>
      </c>
      <c r="G11" s="3">
        <v>77350</v>
      </c>
      <c r="H11" s="3">
        <f t="shared" si="0"/>
        <v>3094000</v>
      </c>
      <c r="I11" s="3">
        <v>65000</v>
      </c>
      <c r="J11" s="3">
        <f t="shared" si="1"/>
        <v>2600000</v>
      </c>
      <c r="K11" s="3">
        <f t="shared" si="2"/>
        <v>7878000</v>
      </c>
      <c r="L11" s="4">
        <f t="shared" si="3"/>
        <v>65650</v>
      </c>
      <c r="M11" s="4">
        <f t="shared" si="4"/>
        <v>2626000</v>
      </c>
    </row>
    <row r="12" spans="1:13" ht="102" x14ac:dyDescent="0.25">
      <c r="A12" s="2">
        <v>6</v>
      </c>
      <c r="B12" s="2">
        <v>60</v>
      </c>
      <c r="C12" s="8" t="s">
        <v>54</v>
      </c>
      <c r="D12" s="2" t="s">
        <v>12</v>
      </c>
      <c r="E12" s="3">
        <v>45360</v>
      </c>
      <c r="F12" s="3">
        <f t="shared" si="5"/>
        <v>2721600</v>
      </c>
      <c r="G12" s="3">
        <v>64260</v>
      </c>
      <c r="H12" s="3">
        <f t="shared" si="0"/>
        <v>3855600</v>
      </c>
      <c r="I12" s="3">
        <v>54000</v>
      </c>
      <c r="J12" s="3">
        <f t="shared" si="1"/>
        <v>3240000</v>
      </c>
      <c r="K12" s="3">
        <f>F12+H12+J12</f>
        <v>9817200</v>
      </c>
      <c r="L12" s="4">
        <f t="shared" si="3"/>
        <v>54540</v>
      </c>
      <c r="M12" s="4">
        <f t="shared" si="4"/>
        <v>3272400</v>
      </c>
    </row>
    <row r="13" spans="1:13" x14ac:dyDescent="0.25">
      <c r="A13" s="13" t="s">
        <v>13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ht="63.75" x14ac:dyDescent="0.25">
      <c r="A14" s="2">
        <v>7</v>
      </c>
      <c r="B14" s="2">
        <v>4</v>
      </c>
      <c r="C14" s="8" t="s">
        <v>21</v>
      </c>
      <c r="D14" s="2" t="s">
        <v>4</v>
      </c>
      <c r="E14" s="3">
        <v>235200</v>
      </c>
      <c r="F14" s="3">
        <f t="shared" si="5"/>
        <v>940800</v>
      </c>
      <c r="G14" s="3">
        <v>333200</v>
      </c>
      <c r="H14" s="3">
        <f>G14*B14</f>
        <v>1332800</v>
      </c>
      <c r="I14" s="3">
        <v>280000</v>
      </c>
      <c r="J14" s="3">
        <f t="shared" si="1"/>
        <v>1120000</v>
      </c>
      <c r="K14" s="3">
        <f>F14+H14+J14</f>
        <v>3393600</v>
      </c>
      <c r="L14" s="4">
        <f t="shared" ref="L14:L20" si="6">AVERAGE(E14,G14,I14)</f>
        <v>282800</v>
      </c>
      <c r="M14" s="4">
        <f t="shared" si="4"/>
        <v>1131200</v>
      </c>
    </row>
    <row r="15" spans="1:13" ht="63.75" x14ac:dyDescent="0.25">
      <c r="A15" s="2">
        <v>8</v>
      </c>
      <c r="B15" s="2">
        <v>3</v>
      </c>
      <c r="C15" s="8" t="s">
        <v>22</v>
      </c>
      <c r="D15" s="2" t="s">
        <v>4</v>
      </c>
      <c r="E15" s="3">
        <v>159600</v>
      </c>
      <c r="F15" s="3">
        <f t="shared" si="5"/>
        <v>478800</v>
      </c>
      <c r="G15" s="3">
        <v>226100</v>
      </c>
      <c r="H15" s="3">
        <f t="shared" ref="H15:H41" si="7">G15*B15</f>
        <v>678300</v>
      </c>
      <c r="I15" s="3">
        <v>190000</v>
      </c>
      <c r="J15" s="3">
        <f t="shared" si="1"/>
        <v>570000</v>
      </c>
      <c r="K15" s="3">
        <f t="shared" ref="K15:K41" si="8">F15+H15+J15</f>
        <v>1727100</v>
      </c>
      <c r="L15" s="4">
        <f t="shared" si="6"/>
        <v>191900</v>
      </c>
      <c r="M15" s="4">
        <f t="shared" si="4"/>
        <v>575700</v>
      </c>
    </row>
    <row r="16" spans="1:13" ht="25.5" x14ac:dyDescent="0.25">
      <c r="A16" s="2">
        <v>9</v>
      </c>
      <c r="B16" s="2">
        <v>1</v>
      </c>
      <c r="C16" s="8" t="s">
        <v>23</v>
      </c>
      <c r="D16" s="2" t="s">
        <v>14</v>
      </c>
      <c r="E16" s="3">
        <v>756000</v>
      </c>
      <c r="F16" s="3">
        <f t="shared" si="5"/>
        <v>756000</v>
      </c>
      <c r="G16" s="3">
        <v>1071000</v>
      </c>
      <c r="H16" s="3">
        <f t="shared" si="7"/>
        <v>1071000</v>
      </c>
      <c r="I16" s="3">
        <v>900000</v>
      </c>
      <c r="J16" s="3">
        <f t="shared" si="1"/>
        <v>900000</v>
      </c>
      <c r="K16" s="3">
        <f t="shared" si="8"/>
        <v>2727000</v>
      </c>
      <c r="L16" s="4">
        <f t="shared" si="6"/>
        <v>909000</v>
      </c>
      <c r="M16" s="4">
        <f t="shared" si="4"/>
        <v>909000</v>
      </c>
    </row>
    <row r="17" spans="1:13" ht="63.75" x14ac:dyDescent="0.25">
      <c r="A17" s="2">
        <v>10</v>
      </c>
      <c r="B17" s="2">
        <v>1</v>
      </c>
      <c r="C17" s="8" t="s">
        <v>24</v>
      </c>
      <c r="D17" s="2" t="s">
        <v>15</v>
      </c>
      <c r="E17" s="3">
        <v>340200</v>
      </c>
      <c r="F17" s="3">
        <f t="shared" si="5"/>
        <v>340200</v>
      </c>
      <c r="G17" s="3">
        <v>481950</v>
      </c>
      <c r="H17" s="3">
        <f t="shared" si="7"/>
        <v>481950</v>
      </c>
      <c r="I17" s="3">
        <v>405000</v>
      </c>
      <c r="J17" s="3">
        <f t="shared" si="1"/>
        <v>405000</v>
      </c>
      <c r="K17" s="3">
        <f t="shared" si="8"/>
        <v>1227150</v>
      </c>
      <c r="L17" s="4">
        <f t="shared" si="6"/>
        <v>409050</v>
      </c>
      <c r="M17" s="4">
        <f t="shared" si="4"/>
        <v>409050</v>
      </c>
    </row>
    <row r="18" spans="1:13" ht="63.75" x14ac:dyDescent="0.25">
      <c r="A18" s="2">
        <v>11</v>
      </c>
      <c r="B18" s="2">
        <v>1</v>
      </c>
      <c r="C18" s="8" t="s">
        <v>25</v>
      </c>
      <c r="D18" s="2" t="s">
        <v>15</v>
      </c>
      <c r="E18" s="3">
        <v>294000</v>
      </c>
      <c r="F18" s="3">
        <f t="shared" si="5"/>
        <v>294000</v>
      </c>
      <c r="G18" s="3">
        <v>416500</v>
      </c>
      <c r="H18" s="3">
        <f t="shared" si="7"/>
        <v>416500</v>
      </c>
      <c r="I18" s="3">
        <v>350000</v>
      </c>
      <c r="J18" s="3">
        <f t="shared" si="1"/>
        <v>350000</v>
      </c>
      <c r="K18" s="3">
        <f t="shared" si="8"/>
        <v>1060500</v>
      </c>
      <c r="L18" s="4">
        <f t="shared" si="6"/>
        <v>353500</v>
      </c>
      <c r="M18" s="4">
        <f t="shared" si="4"/>
        <v>353500</v>
      </c>
    </row>
    <row r="19" spans="1:13" ht="51" x14ac:dyDescent="0.25">
      <c r="A19" s="2">
        <v>12</v>
      </c>
      <c r="B19" s="2">
        <v>1</v>
      </c>
      <c r="C19" s="8" t="s">
        <v>26</v>
      </c>
      <c r="D19" s="2" t="s">
        <v>14</v>
      </c>
      <c r="E19" s="3">
        <v>1927800</v>
      </c>
      <c r="F19" s="3">
        <f t="shared" si="5"/>
        <v>1927800</v>
      </c>
      <c r="G19" s="3">
        <v>2731050</v>
      </c>
      <c r="H19" s="3">
        <f t="shared" si="7"/>
        <v>2731050</v>
      </c>
      <c r="I19" s="3">
        <v>2295000</v>
      </c>
      <c r="J19" s="3">
        <f t="shared" si="1"/>
        <v>2295000</v>
      </c>
      <c r="K19" s="3">
        <f t="shared" si="8"/>
        <v>6953850</v>
      </c>
      <c r="L19" s="4">
        <f t="shared" si="6"/>
        <v>2317950</v>
      </c>
      <c r="M19" s="4">
        <f t="shared" si="4"/>
        <v>2317950</v>
      </c>
    </row>
    <row r="20" spans="1:13" ht="63.75" x14ac:dyDescent="0.25">
      <c r="A20" s="2">
        <v>13</v>
      </c>
      <c r="B20" s="2">
        <v>1</v>
      </c>
      <c r="C20" s="8" t="s">
        <v>27</v>
      </c>
      <c r="D20" s="2" t="s">
        <v>14</v>
      </c>
      <c r="E20" s="3">
        <v>907200</v>
      </c>
      <c r="F20" s="3">
        <f t="shared" si="5"/>
        <v>907200</v>
      </c>
      <c r="G20" s="3">
        <v>1285200</v>
      </c>
      <c r="H20" s="3">
        <f t="shared" si="7"/>
        <v>1285200</v>
      </c>
      <c r="I20" s="3">
        <v>1080000</v>
      </c>
      <c r="J20" s="3">
        <f t="shared" si="1"/>
        <v>1080000</v>
      </c>
      <c r="K20" s="3">
        <f t="shared" si="8"/>
        <v>3272400</v>
      </c>
      <c r="L20" s="4">
        <f t="shared" si="6"/>
        <v>1090800</v>
      </c>
      <c r="M20" s="4">
        <f t="shared" si="4"/>
        <v>1090800</v>
      </c>
    </row>
    <row r="21" spans="1:13" x14ac:dyDescent="0.25">
      <c r="A21" s="13" t="s">
        <v>16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ht="89.25" x14ac:dyDescent="0.25">
      <c r="A22" s="2">
        <v>14</v>
      </c>
      <c r="B22" s="2">
        <v>6</v>
      </c>
      <c r="C22" s="8" t="s">
        <v>28</v>
      </c>
      <c r="D22" s="2" t="s">
        <v>4</v>
      </c>
      <c r="E22" s="3">
        <v>113400</v>
      </c>
      <c r="F22" s="3">
        <f t="shared" si="5"/>
        <v>680400</v>
      </c>
      <c r="G22" s="3">
        <v>160650</v>
      </c>
      <c r="H22" s="3">
        <f t="shared" si="7"/>
        <v>963900</v>
      </c>
      <c r="I22" s="3">
        <v>135000</v>
      </c>
      <c r="J22" s="3">
        <f t="shared" si="1"/>
        <v>810000</v>
      </c>
      <c r="K22" s="3">
        <f t="shared" si="8"/>
        <v>2454300</v>
      </c>
      <c r="L22" s="4">
        <f t="shared" ref="L22:L29" si="9">AVERAGE(E22,G22,I22)</f>
        <v>136350</v>
      </c>
      <c r="M22" s="4">
        <f t="shared" si="4"/>
        <v>818100</v>
      </c>
    </row>
    <row r="23" spans="1:13" ht="89.25" x14ac:dyDescent="0.25">
      <c r="A23" s="2">
        <v>15</v>
      </c>
      <c r="B23" s="2">
        <v>6</v>
      </c>
      <c r="C23" s="8" t="s">
        <v>29</v>
      </c>
      <c r="D23" s="2" t="s">
        <v>4</v>
      </c>
      <c r="E23" s="3">
        <v>102060</v>
      </c>
      <c r="F23" s="3">
        <f t="shared" si="5"/>
        <v>612360</v>
      </c>
      <c r="G23" s="3">
        <v>144585</v>
      </c>
      <c r="H23" s="3">
        <f t="shared" si="7"/>
        <v>867510</v>
      </c>
      <c r="I23" s="3">
        <v>121500</v>
      </c>
      <c r="J23" s="3">
        <f t="shared" si="1"/>
        <v>729000</v>
      </c>
      <c r="K23" s="3">
        <f t="shared" si="8"/>
        <v>2208870</v>
      </c>
      <c r="L23" s="4">
        <f t="shared" si="9"/>
        <v>122715</v>
      </c>
      <c r="M23" s="4">
        <f t="shared" si="4"/>
        <v>736290</v>
      </c>
    </row>
    <row r="24" spans="1:13" ht="89.25" x14ac:dyDescent="0.25">
      <c r="A24" s="2">
        <v>16</v>
      </c>
      <c r="B24" s="2">
        <v>5</v>
      </c>
      <c r="C24" s="8" t="s">
        <v>30</v>
      </c>
      <c r="D24" s="2" t="s">
        <v>4</v>
      </c>
      <c r="E24" s="3">
        <v>102060</v>
      </c>
      <c r="F24" s="3">
        <f t="shared" si="5"/>
        <v>510300</v>
      </c>
      <c r="G24" s="3">
        <v>144585</v>
      </c>
      <c r="H24" s="3">
        <f t="shared" si="7"/>
        <v>722925</v>
      </c>
      <c r="I24" s="3">
        <v>121500</v>
      </c>
      <c r="J24" s="3">
        <f t="shared" si="1"/>
        <v>607500</v>
      </c>
      <c r="K24" s="3">
        <f t="shared" si="8"/>
        <v>1840725</v>
      </c>
      <c r="L24" s="4">
        <f t="shared" si="9"/>
        <v>122715</v>
      </c>
      <c r="M24" s="4">
        <f t="shared" si="4"/>
        <v>613575</v>
      </c>
    </row>
    <row r="25" spans="1:13" ht="89.25" x14ac:dyDescent="0.25">
      <c r="A25" s="2">
        <v>17</v>
      </c>
      <c r="B25" s="2">
        <v>5</v>
      </c>
      <c r="C25" s="8" t="s">
        <v>31</v>
      </c>
      <c r="D25" s="2" t="s">
        <v>4</v>
      </c>
      <c r="E25" s="3">
        <v>102060</v>
      </c>
      <c r="F25" s="3">
        <f t="shared" si="5"/>
        <v>510300</v>
      </c>
      <c r="G25" s="3">
        <v>144585</v>
      </c>
      <c r="H25" s="3">
        <f t="shared" si="7"/>
        <v>722925</v>
      </c>
      <c r="I25" s="3">
        <v>121500</v>
      </c>
      <c r="J25" s="3">
        <f t="shared" si="1"/>
        <v>607500</v>
      </c>
      <c r="K25" s="3">
        <f t="shared" si="8"/>
        <v>1840725</v>
      </c>
      <c r="L25" s="4">
        <f t="shared" si="9"/>
        <v>122715</v>
      </c>
      <c r="M25" s="4">
        <f t="shared" si="4"/>
        <v>613575</v>
      </c>
    </row>
    <row r="26" spans="1:13" ht="89.25" x14ac:dyDescent="0.25">
      <c r="A26" s="2">
        <v>18</v>
      </c>
      <c r="B26" s="2">
        <v>5</v>
      </c>
      <c r="C26" s="8" t="s">
        <v>32</v>
      </c>
      <c r="D26" s="2" t="s">
        <v>4</v>
      </c>
      <c r="E26" s="3">
        <v>102060</v>
      </c>
      <c r="F26" s="3">
        <f t="shared" si="5"/>
        <v>510300</v>
      </c>
      <c r="G26" s="3">
        <v>144585</v>
      </c>
      <c r="H26" s="3">
        <f t="shared" si="7"/>
        <v>722925</v>
      </c>
      <c r="I26" s="3">
        <v>121500</v>
      </c>
      <c r="J26" s="3">
        <f t="shared" si="1"/>
        <v>607500</v>
      </c>
      <c r="K26" s="3">
        <f t="shared" si="8"/>
        <v>1840725</v>
      </c>
      <c r="L26" s="4">
        <f t="shared" si="9"/>
        <v>122715</v>
      </c>
      <c r="M26" s="4">
        <f t="shared" si="4"/>
        <v>613575</v>
      </c>
    </row>
    <row r="27" spans="1:13" ht="89.25" x14ac:dyDescent="0.25">
      <c r="A27" s="2">
        <v>19</v>
      </c>
      <c r="B27" s="2">
        <v>80</v>
      </c>
      <c r="C27" s="8" t="s">
        <v>33</v>
      </c>
      <c r="D27" s="2" t="s">
        <v>4</v>
      </c>
      <c r="E27" s="3">
        <v>7644</v>
      </c>
      <c r="F27" s="3">
        <f t="shared" si="5"/>
        <v>611520</v>
      </c>
      <c r="G27" s="3">
        <v>10829</v>
      </c>
      <c r="H27" s="3">
        <f t="shared" si="7"/>
        <v>866320</v>
      </c>
      <c r="I27" s="3">
        <v>9100</v>
      </c>
      <c r="J27" s="3">
        <f t="shared" si="1"/>
        <v>728000</v>
      </c>
      <c r="K27" s="3">
        <f t="shared" si="8"/>
        <v>2205840</v>
      </c>
      <c r="L27" s="4">
        <f t="shared" si="9"/>
        <v>9191</v>
      </c>
      <c r="M27" s="4">
        <f t="shared" si="4"/>
        <v>735280</v>
      </c>
    </row>
    <row r="28" spans="1:13" ht="89.25" x14ac:dyDescent="0.25">
      <c r="A28" s="2">
        <v>20</v>
      </c>
      <c r="B28" s="2">
        <v>80</v>
      </c>
      <c r="C28" s="8" t="s">
        <v>34</v>
      </c>
      <c r="D28" s="2" t="s">
        <v>4</v>
      </c>
      <c r="E28" s="3">
        <v>7644</v>
      </c>
      <c r="F28" s="3">
        <f t="shared" si="5"/>
        <v>611520</v>
      </c>
      <c r="G28" s="3">
        <v>10829</v>
      </c>
      <c r="H28" s="3">
        <f t="shared" si="7"/>
        <v>866320</v>
      </c>
      <c r="I28" s="3">
        <v>9100</v>
      </c>
      <c r="J28" s="3">
        <f t="shared" si="1"/>
        <v>728000</v>
      </c>
      <c r="K28" s="3">
        <f t="shared" si="8"/>
        <v>2205840</v>
      </c>
      <c r="L28" s="4">
        <f t="shared" si="9"/>
        <v>9191</v>
      </c>
      <c r="M28" s="4">
        <f t="shared" si="4"/>
        <v>735280</v>
      </c>
    </row>
    <row r="29" spans="1:13" ht="63.75" x14ac:dyDescent="0.25">
      <c r="A29" s="2">
        <v>21</v>
      </c>
      <c r="B29" s="2">
        <v>100</v>
      </c>
      <c r="C29" s="8" t="s">
        <v>35</v>
      </c>
      <c r="D29" s="2" t="s">
        <v>4</v>
      </c>
      <c r="E29" s="3">
        <v>5964</v>
      </c>
      <c r="F29" s="3">
        <f t="shared" si="5"/>
        <v>596400</v>
      </c>
      <c r="G29" s="3">
        <v>8449</v>
      </c>
      <c r="H29" s="3">
        <f t="shared" si="7"/>
        <v>844900</v>
      </c>
      <c r="I29" s="3">
        <v>7100</v>
      </c>
      <c r="J29" s="3">
        <f t="shared" si="1"/>
        <v>710000</v>
      </c>
      <c r="K29" s="3">
        <f t="shared" si="8"/>
        <v>2151300</v>
      </c>
      <c r="L29" s="4">
        <f t="shared" si="9"/>
        <v>7171</v>
      </c>
      <c r="M29" s="4">
        <f t="shared" si="4"/>
        <v>717100</v>
      </c>
    </row>
    <row r="30" spans="1:13" x14ac:dyDescent="0.25">
      <c r="A30" s="13" t="s">
        <v>17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ht="15" customHeight="1" x14ac:dyDescent="0.25">
      <c r="A31" s="2">
        <v>22</v>
      </c>
      <c r="B31" s="2">
        <v>12</v>
      </c>
      <c r="C31" s="8" t="s">
        <v>41</v>
      </c>
      <c r="D31" s="2" t="s">
        <v>14</v>
      </c>
      <c r="E31" s="3">
        <v>181440</v>
      </c>
      <c r="F31" s="3">
        <f>E31*B31</f>
        <v>2177280</v>
      </c>
      <c r="G31" s="3">
        <v>257040</v>
      </c>
      <c r="H31" s="3">
        <f t="shared" si="7"/>
        <v>3084480</v>
      </c>
      <c r="I31" s="3">
        <v>216000</v>
      </c>
      <c r="J31" s="3">
        <f t="shared" si="1"/>
        <v>2592000</v>
      </c>
      <c r="K31" s="3">
        <f t="shared" si="8"/>
        <v>7853760</v>
      </c>
      <c r="L31" s="4">
        <f t="shared" ref="L31:L39" si="10">AVERAGE(E31,G31,I31)</f>
        <v>218160</v>
      </c>
      <c r="M31" s="4">
        <f t="shared" si="4"/>
        <v>2617920</v>
      </c>
    </row>
    <row r="32" spans="1:13" ht="76.5" x14ac:dyDescent="0.25">
      <c r="A32" s="2">
        <v>23</v>
      </c>
      <c r="B32" s="2">
        <v>3</v>
      </c>
      <c r="C32" s="8" t="s">
        <v>42</v>
      </c>
      <c r="D32" s="2" t="s">
        <v>14</v>
      </c>
      <c r="E32" s="3">
        <v>260820</v>
      </c>
      <c r="F32" s="3">
        <f t="shared" ref="F32:F39" si="11">E32*B32</f>
        <v>782460</v>
      </c>
      <c r="G32" s="3">
        <v>369495</v>
      </c>
      <c r="H32" s="3">
        <f t="shared" si="7"/>
        <v>1108485</v>
      </c>
      <c r="I32" s="3">
        <v>310500</v>
      </c>
      <c r="J32" s="3">
        <f t="shared" si="1"/>
        <v>931500</v>
      </c>
      <c r="K32" s="3">
        <f t="shared" si="8"/>
        <v>2822445</v>
      </c>
      <c r="L32" s="4">
        <f t="shared" si="10"/>
        <v>313605</v>
      </c>
      <c r="M32" s="4">
        <f t="shared" si="4"/>
        <v>940815</v>
      </c>
    </row>
    <row r="33" spans="1:13" ht="63.75" x14ac:dyDescent="0.25">
      <c r="A33" s="2">
        <v>24</v>
      </c>
      <c r="B33" s="2">
        <v>25</v>
      </c>
      <c r="C33" s="8" t="s">
        <v>43</v>
      </c>
      <c r="D33" s="2" t="s">
        <v>14</v>
      </c>
      <c r="E33" s="3">
        <v>147420</v>
      </c>
      <c r="F33" s="3">
        <f t="shared" si="11"/>
        <v>3685500</v>
      </c>
      <c r="G33" s="3">
        <v>208845</v>
      </c>
      <c r="H33" s="3">
        <f t="shared" si="7"/>
        <v>5221125</v>
      </c>
      <c r="I33" s="3">
        <v>175500</v>
      </c>
      <c r="J33" s="3">
        <f t="shared" si="1"/>
        <v>4387500</v>
      </c>
      <c r="K33" s="3">
        <f t="shared" si="8"/>
        <v>13294125</v>
      </c>
      <c r="L33" s="4">
        <f t="shared" si="10"/>
        <v>177255</v>
      </c>
      <c r="M33" s="4">
        <f t="shared" si="4"/>
        <v>4431375</v>
      </c>
    </row>
    <row r="34" spans="1:13" ht="63.75" x14ac:dyDescent="0.25">
      <c r="A34" s="2">
        <v>25</v>
      </c>
      <c r="B34" s="2">
        <v>14</v>
      </c>
      <c r="C34" s="8" t="s">
        <v>44</v>
      </c>
      <c r="D34" s="2" t="s">
        <v>14</v>
      </c>
      <c r="E34" s="3">
        <v>85050</v>
      </c>
      <c r="F34" s="3">
        <f t="shared" si="11"/>
        <v>1190700</v>
      </c>
      <c r="G34" s="3">
        <v>120488</v>
      </c>
      <c r="H34" s="3">
        <f t="shared" si="7"/>
        <v>1686832</v>
      </c>
      <c r="I34" s="3">
        <v>101250</v>
      </c>
      <c r="J34" s="3">
        <f t="shared" si="1"/>
        <v>1417500</v>
      </c>
      <c r="K34" s="3">
        <f t="shared" si="8"/>
        <v>4295032</v>
      </c>
      <c r="L34" s="4">
        <f t="shared" si="10"/>
        <v>102262.66666666667</v>
      </c>
      <c r="M34" s="4">
        <f t="shared" si="4"/>
        <v>1431677.3333333333</v>
      </c>
    </row>
    <row r="35" spans="1:13" ht="63.75" x14ac:dyDescent="0.25">
      <c r="A35" s="2">
        <v>26</v>
      </c>
      <c r="B35" s="2">
        <v>6</v>
      </c>
      <c r="C35" s="8" t="s">
        <v>45</v>
      </c>
      <c r="D35" s="2" t="s">
        <v>14</v>
      </c>
      <c r="E35" s="3">
        <v>136080</v>
      </c>
      <c r="F35" s="3">
        <f t="shared" si="11"/>
        <v>816480</v>
      </c>
      <c r="G35" s="3">
        <v>192780</v>
      </c>
      <c r="H35" s="3">
        <f t="shared" si="7"/>
        <v>1156680</v>
      </c>
      <c r="I35" s="3">
        <v>162000</v>
      </c>
      <c r="J35" s="3">
        <f t="shared" si="1"/>
        <v>972000</v>
      </c>
      <c r="K35" s="3">
        <f t="shared" si="8"/>
        <v>2945160</v>
      </c>
      <c r="L35" s="4">
        <f t="shared" si="10"/>
        <v>163620</v>
      </c>
      <c r="M35" s="4">
        <f t="shared" si="4"/>
        <v>981720</v>
      </c>
    </row>
    <row r="36" spans="1:13" ht="76.5" x14ac:dyDescent="0.25">
      <c r="A36" s="2">
        <v>27</v>
      </c>
      <c r="B36" s="2">
        <v>3</v>
      </c>
      <c r="C36" s="8" t="s">
        <v>46</v>
      </c>
      <c r="D36" s="2" t="s">
        <v>14</v>
      </c>
      <c r="E36" s="3">
        <v>181440</v>
      </c>
      <c r="F36" s="3">
        <f t="shared" si="11"/>
        <v>544320</v>
      </c>
      <c r="G36" s="3">
        <v>257040</v>
      </c>
      <c r="H36" s="3">
        <f t="shared" si="7"/>
        <v>771120</v>
      </c>
      <c r="I36" s="3">
        <v>216000</v>
      </c>
      <c r="J36" s="3">
        <f t="shared" si="1"/>
        <v>648000</v>
      </c>
      <c r="K36" s="3">
        <f t="shared" si="8"/>
        <v>1963440</v>
      </c>
      <c r="L36" s="4">
        <f t="shared" si="10"/>
        <v>218160</v>
      </c>
      <c r="M36" s="4">
        <f t="shared" si="4"/>
        <v>654480</v>
      </c>
    </row>
    <row r="37" spans="1:13" ht="63.75" x14ac:dyDescent="0.25">
      <c r="A37" s="2">
        <v>28</v>
      </c>
      <c r="B37" s="2">
        <v>12</v>
      </c>
      <c r="C37" s="8" t="s">
        <v>47</v>
      </c>
      <c r="D37" s="2" t="s">
        <v>14</v>
      </c>
      <c r="E37" s="3">
        <v>68460</v>
      </c>
      <c r="F37" s="3">
        <f t="shared" si="11"/>
        <v>821520</v>
      </c>
      <c r="G37" s="3">
        <v>96985</v>
      </c>
      <c r="H37" s="3">
        <f t="shared" si="7"/>
        <v>1163820</v>
      </c>
      <c r="I37" s="3">
        <v>81500</v>
      </c>
      <c r="J37" s="3">
        <f t="shared" si="1"/>
        <v>978000</v>
      </c>
      <c r="K37" s="3">
        <f t="shared" si="8"/>
        <v>2963340</v>
      </c>
      <c r="L37" s="4">
        <f t="shared" si="10"/>
        <v>82315</v>
      </c>
      <c r="M37" s="4">
        <f t="shared" si="4"/>
        <v>987780</v>
      </c>
    </row>
    <row r="38" spans="1:13" ht="63.75" x14ac:dyDescent="0.25">
      <c r="A38" s="2">
        <v>29</v>
      </c>
      <c r="B38" s="2">
        <v>3</v>
      </c>
      <c r="C38" s="8" t="s">
        <v>48</v>
      </c>
      <c r="D38" s="2" t="s">
        <v>14</v>
      </c>
      <c r="E38" s="3">
        <v>113820</v>
      </c>
      <c r="F38" s="3">
        <f t="shared" si="11"/>
        <v>341460</v>
      </c>
      <c r="G38" s="3">
        <v>161245</v>
      </c>
      <c r="H38" s="3">
        <f t="shared" si="7"/>
        <v>483735</v>
      </c>
      <c r="I38" s="3">
        <v>135500</v>
      </c>
      <c r="J38" s="3">
        <f t="shared" si="1"/>
        <v>406500</v>
      </c>
      <c r="K38" s="3">
        <f t="shared" si="8"/>
        <v>1231695</v>
      </c>
      <c r="L38" s="4">
        <f t="shared" si="10"/>
        <v>136855</v>
      </c>
      <c r="M38" s="4">
        <f t="shared" si="4"/>
        <v>410565</v>
      </c>
    </row>
    <row r="39" spans="1:13" ht="51" x14ac:dyDescent="0.25">
      <c r="A39" s="2">
        <v>30</v>
      </c>
      <c r="B39" s="2">
        <v>10</v>
      </c>
      <c r="C39" s="8" t="s">
        <v>49</v>
      </c>
      <c r="D39" s="2" t="s">
        <v>14</v>
      </c>
      <c r="E39" s="3">
        <v>79380</v>
      </c>
      <c r="F39" s="3">
        <f t="shared" si="11"/>
        <v>793800</v>
      </c>
      <c r="G39" s="3">
        <v>112455</v>
      </c>
      <c r="H39" s="3">
        <f t="shared" si="7"/>
        <v>1124550</v>
      </c>
      <c r="I39" s="3">
        <v>94500</v>
      </c>
      <c r="J39" s="3">
        <f t="shared" si="1"/>
        <v>945000</v>
      </c>
      <c r="K39" s="3">
        <f t="shared" si="8"/>
        <v>2863350</v>
      </c>
      <c r="L39" s="4">
        <f t="shared" si="10"/>
        <v>95445</v>
      </c>
      <c r="M39" s="4">
        <f t="shared" si="4"/>
        <v>954450</v>
      </c>
    </row>
    <row r="40" spans="1:13" x14ac:dyDescent="0.25">
      <c r="A40" s="13" t="s">
        <v>18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pans="1:13" ht="51" x14ac:dyDescent="0.25">
      <c r="A41" s="2">
        <v>31</v>
      </c>
      <c r="B41" s="2">
        <v>1</v>
      </c>
      <c r="C41" s="8" t="s">
        <v>36</v>
      </c>
      <c r="D41" s="2" t="s">
        <v>14</v>
      </c>
      <c r="E41" s="3">
        <v>294000</v>
      </c>
      <c r="F41" s="3">
        <f>E41*B41</f>
        <v>294000</v>
      </c>
      <c r="G41" s="3">
        <v>416500</v>
      </c>
      <c r="H41" s="3">
        <f t="shared" si="7"/>
        <v>416500</v>
      </c>
      <c r="I41" s="3">
        <v>350000</v>
      </c>
      <c r="J41" s="3">
        <f t="shared" si="1"/>
        <v>350000</v>
      </c>
      <c r="K41" s="3">
        <f t="shared" si="8"/>
        <v>1060500</v>
      </c>
      <c r="L41" s="4">
        <f>AVERAGE(E41,G41,I41)</f>
        <v>353500</v>
      </c>
      <c r="M41" s="4">
        <f t="shared" si="4"/>
        <v>353500</v>
      </c>
    </row>
    <row r="42" spans="1:13" ht="19.5" customHeight="1" x14ac:dyDescent="0.25">
      <c r="A42" s="12" t="s">
        <v>19</v>
      </c>
      <c r="B42" s="12"/>
      <c r="C42" s="12"/>
      <c r="D42" s="12"/>
      <c r="E42" s="5"/>
      <c r="F42" s="6">
        <f>SUM(F6:F41)</f>
        <v>36620220</v>
      </c>
      <c r="G42" s="5"/>
      <c r="H42" s="6">
        <f>SUM(H6:H41)</f>
        <v>51878652</v>
      </c>
      <c r="I42" s="5"/>
      <c r="J42" s="6">
        <f>SUM(J6:J41)</f>
        <v>43595500</v>
      </c>
      <c r="K42" s="6"/>
      <c r="L42" s="5"/>
      <c r="M42" s="6">
        <f>SUM(M6:M41)</f>
        <v>44031457.333333336</v>
      </c>
    </row>
  </sheetData>
  <mergeCells count="17">
    <mergeCell ref="A42:D42"/>
    <mergeCell ref="A6:M6"/>
    <mergeCell ref="A13:M13"/>
    <mergeCell ref="A21:M21"/>
    <mergeCell ref="A30:M30"/>
    <mergeCell ref="A40:M40"/>
    <mergeCell ref="A1:M1"/>
    <mergeCell ref="A2:M2"/>
    <mergeCell ref="A4:A5"/>
    <mergeCell ref="C4:C5"/>
    <mergeCell ref="D4:D5"/>
    <mergeCell ref="E4:F4"/>
    <mergeCell ref="G4:H4"/>
    <mergeCell ref="I4:J4"/>
    <mergeCell ref="L4:M4"/>
    <mergeCell ref="B4:B5"/>
    <mergeCell ref="K4:K5"/>
  </mergeCells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LENOVO</cp:lastModifiedBy>
  <cp:revision>0</cp:revision>
  <dcterms:created xsi:type="dcterms:W3CDTF">2026-09-19T17:01:30Z</dcterms:created>
  <dcterms:modified xsi:type="dcterms:W3CDTF">2026-09-28T23:53:50Z</dcterms:modified>
  <dc:language>en-US</dc:language>
</cp:coreProperties>
</file>