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OneDrive\Desktop\PROCESOS 2026 KATHE\ANALISIS DEL SECTOR CULTURA 2026\092 COMUNAS\COMUNAS NUEVO\"/>
    </mc:Choice>
  </mc:AlternateContent>
  <workbookProtection workbookAlgorithmName="SHA-512" workbookHashValue="yrnypM558/FV/k/AMR5KhtA2znXwDCo9DMBAE8GckSA0mmRitdx3q6o72PSCGhY/niFqHNxVJINMQEda8hxUzQ==" workbookSaltValue="VR5n1jY89QlIO1xbdD1Iww==" workbookSpinCount="100000" lockStructure="1"/>
  <bookViews>
    <workbookView xWindow="0" yWindow="0" windowWidth="19200" windowHeight="5480"/>
  </bookViews>
  <sheets>
    <sheet name="COMUNA 13" sheetId="1" r:id="rId1"/>
    <sheet name="COMUNA 14" sheetId="2" r:id="rId2"/>
    <sheet name="COMUNA 17" sheetId="3" r:id="rId3"/>
    <sheet name="COMUNA 21" sheetId="4" r:id="rId4"/>
    <sheet name="COMUNA 22" sheetId="5" r:id="rId5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7" i="5" l="1"/>
  <c r="G55" i="5" l="1"/>
  <c r="G54" i="5"/>
  <c r="G53" i="5"/>
  <c r="G52" i="5"/>
  <c r="G50" i="5"/>
  <c r="G49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6" i="5"/>
  <c r="G4" i="5"/>
  <c r="G47" i="5" l="1"/>
  <c r="G56" i="5"/>
  <c r="G7" i="5"/>
  <c r="G103" i="4" l="1"/>
  <c r="G102" i="4"/>
  <c r="G101" i="4"/>
  <c r="G100" i="4"/>
  <c r="G97" i="4"/>
  <c r="G98" i="4" s="1"/>
  <c r="G94" i="4"/>
  <c r="G93" i="4"/>
  <c r="G90" i="4"/>
  <c r="G89" i="4"/>
  <c r="G88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3" i="4"/>
  <c r="G54" i="4" s="1"/>
  <c r="G52" i="4"/>
  <c r="G49" i="4"/>
  <c r="G50" i="4" s="1"/>
  <c r="G46" i="4"/>
  <c r="G45" i="4"/>
  <c r="G47" i="4" s="1"/>
  <c r="G42" i="4"/>
  <c r="G41" i="4"/>
  <c r="G40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5" i="4"/>
  <c r="G4" i="4"/>
  <c r="G6" i="4" s="1"/>
  <c r="G43" i="4" l="1"/>
  <c r="G91" i="4"/>
  <c r="G95" i="4"/>
  <c r="G104" i="4"/>
  <c r="G38" i="4"/>
  <c r="G86" i="4"/>
  <c r="G105" i="4"/>
  <c r="G46" i="3" l="1"/>
  <c r="G47" i="3" s="1"/>
  <c r="G44" i="3"/>
  <c r="G43" i="3"/>
  <c r="G42" i="3"/>
  <c r="G45" i="3" s="1"/>
  <c r="G40" i="3"/>
  <c r="G39" i="3"/>
  <c r="G38" i="3"/>
  <c r="G37" i="3"/>
  <c r="G36" i="3"/>
  <c r="G35" i="3"/>
  <c r="G41" i="3" s="1"/>
  <c r="G34" i="3"/>
  <c r="G32" i="3"/>
  <c r="G31" i="3"/>
  <c r="G30" i="3"/>
  <c r="G33" i="3" s="1"/>
  <c r="G28" i="3"/>
  <c r="G27" i="3"/>
  <c r="G29" i="3" s="1"/>
  <c r="G25" i="3"/>
  <c r="G24" i="3"/>
  <c r="F23" i="3"/>
  <c r="G23" i="3" s="1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6" i="3"/>
  <c r="G5" i="3"/>
  <c r="G4" i="3"/>
  <c r="G3" i="3"/>
  <c r="G7" i="3" s="1"/>
  <c r="G26" i="3" l="1"/>
  <c r="G48" i="3" s="1"/>
  <c r="G97" i="2" l="1"/>
  <c r="G96" i="2"/>
  <c r="G95" i="2"/>
  <c r="G94" i="2"/>
  <c r="G93" i="2"/>
  <c r="G92" i="2"/>
  <c r="G91" i="2"/>
  <c r="G90" i="2"/>
  <c r="G89" i="2"/>
  <c r="G88" i="2"/>
  <c r="G87" i="2"/>
  <c r="G86" i="2"/>
  <c r="G85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8" i="2"/>
  <c r="G7" i="2"/>
  <c r="G6" i="2"/>
  <c r="G4" i="2"/>
  <c r="G5" i="2" s="1"/>
  <c r="G9" i="2" l="1"/>
  <c r="G98" i="2"/>
  <c r="G99" i="2"/>
  <c r="G60" i="1" l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2" i="1"/>
  <c r="G31" i="1"/>
  <c r="G30" i="1"/>
  <c r="G29" i="1"/>
  <c r="G27" i="1"/>
  <c r="G25" i="1"/>
  <c r="G23" i="1"/>
  <c r="G21" i="1"/>
  <c r="G20" i="1"/>
  <c r="G19" i="1"/>
  <c r="G18" i="1"/>
  <c r="G16" i="1"/>
  <c r="G15" i="1"/>
  <c r="G14" i="1"/>
  <c r="G13" i="1"/>
  <c r="G12" i="1"/>
  <c r="G10" i="1"/>
  <c r="G9" i="1"/>
  <c r="G5" i="1"/>
  <c r="G4" i="1"/>
  <c r="G6" i="1" s="1"/>
  <c r="G3" i="1"/>
  <c r="G61" i="1" l="1"/>
  <c r="G62" i="1" s="1"/>
</calcChain>
</file>

<file path=xl/sharedStrings.xml><?xml version="1.0" encoding="utf-8"?>
<sst xmlns="http://schemas.openxmlformats.org/spreadsheetml/2006/main" count="747" uniqueCount="290">
  <si>
    <t xml:space="preserve">PLANTILLA DE PRESUPUESTO DETALLADO 2026
</t>
  </si>
  <si>
    <t>ITEM</t>
  </si>
  <si>
    <t>ACTIVIDAD</t>
  </si>
  <si>
    <t>ACTIVIDADES DETALLADAS DEL PROYECTO</t>
  </si>
  <si>
    <t>UNIDAD DE MEDIDA</t>
  </si>
  <si>
    <t>CANTIDAD</t>
  </si>
  <si>
    <t>VR. UNITARIO</t>
  </si>
  <si>
    <t>VR. TOTAL</t>
  </si>
  <si>
    <t>1.1.1</t>
  </si>
  <si>
    <t>Divulgar y socializar los encuentros artísticos para recuperar la identidad cultural de la comuna 13</t>
  </si>
  <si>
    <t>Unidad</t>
  </si>
  <si>
    <t>Realizar un perifoneo por cada espacio promovido, con un impacto de 2 horas por evento</t>
  </si>
  <si>
    <t>Hora</t>
  </si>
  <si>
    <t>Realizar el diseño de afiche tamaño tabloide, propalcote de 150 gr, 4 tintas una cara, con diseño tipo calendario</t>
  </si>
  <si>
    <t>1.1.2</t>
  </si>
  <si>
    <t>Realizar encuentro artístico para recuperar la identidad y vocación cultural de la comuna 13</t>
  </si>
  <si>
    <t>Alquiler de carpa estilo camerino de 4X4</t>
  </si>
  <si>
    <t>Stand para presentaciones de circo:</t>
  </si>
  <si>
    <t>Presentación para malabarista 1 personas</t>
  </si>
  <si>
    <t>Stand para Fotografia</t>
  </si>
  <si>
    <t>Alquiler de carpa de 4X4 con camerino</t>
  </si>
  <si>
    <t>Alquiler plataforma 360</t>
  </si>
  <si>
    <t>Stand presentaciones de danza urbana</t>
  </si>
  <si>
    <t>Stand presentaciones de folclor</t>
  </si>
  <si>
    <t>Stand presentaciones de bailes:</t>
  </si>
  <si>
    <t>Alquiler de carpa de 4X4</t>
  </si>
  <si>
    <t>Alquiler de tocadisco</t>
  </si>
  <si>
    <t>Presentacion de orquesta:</t>
  </si>
  <si>
    <t>Alquiler de set de luces y reflectores para tarima, maquina de humo</t>
  </si>
  <si>
    <t>Realizar instalación de acometida de energía para los equipos en el espacio de la puesta en escena (1 acometida por espacio y estaciones)</t>
  </si>
  <si>
    <t>Realizar la presentación de la agenda cultural y artística por espacio(Presentador)</t>
  </si>
  <si>
    <t>Realizar logistica para la producción del evento (3 Apoyos logisticos por cada uno de los 10 eventos )</t>
  </si>
  <si>
    <t>Realizar trámite de permiso de Dagma</t>
  </si>
  <si>
    <t>Realizar trámite de derechos de autor (Sayco y Acimpro)</t>
  </si>
  <si>
    <t>Realizar trámite de permiso ante bomberos</t>
  </si>
  <si>
    <t>Solicitar acompañamiento de organismos de socorro con ambulancia (1 por cada espacio promovido con agenda cultural y artistica)</t>
  </si>
  <si>
    <t>Alquiler de sillas plásticas cuatro patas sin brazos, incluye transporte (200 sillas por cada espacio promovido con agenda cultural y artisticas)</t>
  </si>
  <si>
    <t>Alquiler de baños moviles (Baños para hombre y mujer) (2 Baños por cada evento promovido con agenda cultural y artistica)</t>
  </si>
  <si>
    <t>Alquiler de equipo de sonido móvil de 1500W (Actividades de estaciones complementarias) ( por cada espacio promovido con agenda cultural y artistica)</t>
  </si>
  <si>
    <t>Adquirir Refrigerios( proteina y bebida ) 200 refrigerios por evento</t>
  </si>
  <si>
    <t>TOTAL</t>
  </si>
  <si>
    <t xml:space="preserve">Realizar diseño de material publicitario para divulgar por redes sociales. </t>
  </si>
  <si>
    <t xml:space="preserve">Unidad </t>
  </si>
  <si>
    <t xml:space="preserve"> Subtotal Actividad 1.1.1</t>
  </si>
  <si>
    <t>Presentación de los grupos que representan la identidad y vocación dancística, musical, cultural de la comuna 13,  10 eventos a realizar por 10 estaciones en circuito cada evento.</t>
  </si>
  <si>
    <t xml:space="preserve">Stand de museo de cultura: </t>
  </si>
  <si>
    <t xml:space="preserve">Alquiler de Cabina amplificada de sonido 1.000. 
watts con micrófono inalámbrico </t>
  </si>
  <si>
    <t>Presentación de teatro      3 personas</t>
  </si>
  <si>
    <t>Presentación de mimos   1 persona</t>
  </si>
  <si>
    <t>Presentación de show de clown  2 personas</t>
  </si>
  <si>
    <t>Presentación de titeres  2 personas</t>
  </si>
  <si>
    <t xml:space="preserve">Impresión fotografica </t>
  </si>
  <si>
    <t xml:space="preserve">Stand para melomanos: </t>
  </si>
  <si>
    <t xml:space="preserve">Alquiler de una mesa tipo tablon </t>
  </si>
  <si>
    <t xml:space="preserve">Alquiler de tarima 10mx10m con carpa </t>
  </si>
  <si>
    <t xml:space="preserve">Alquiler equipo de sonido 5000 watios con consola de 18 canales mínimo con 18 micrófonos con sus líneas y piañas para amplificación de orquesta </t>
  </si>
  <si>
    <t>Coordinador de  eventos (1 por cada evento)</t>
  </si>
  <si>
    <t xml:space="preserve">Realizar trámite de plan de gestión integral de residuos sólidos (PGIRS) </t>
  </si>
  <si>
    <t>Realizar el aseo antes, durante y después  del encuentro artístico(3 personas por cada evento promovido con agenda cultural y artistica)</t>
  </si>
  <si>
    <t>Alquiler de baños móviles para personas con movilidad reducida (MRD)  (1 por cada evento promovido con agenda cultural y artistica)</t>
  </si>
  <si>
    <t>Adquirir servicio de hidratación (botella plastica de agua 250ml)  (Para los 10 eventos promovidos con agenda cultural y artistica)</t>
  </si>
  <si>
    <t>Apoyar con reconocimiento para  agrupaciónes orquestales (mínimo 11 personas )</t>
  </si>
  <si>
    <t xml:space="preserve">Brindar reconocimiento para bailarines </t>
  </si>
  <si>
    <t>Brindar reconocimiento  para cuenteros</t>
  </si>
  <si>
    <t xml:space="preserve">Brindar reconocimiento  para danza urbana </t>
  </si>
  <si>
    <t>Brindar reconocimiento  para folclor</t>
  </si>
  <si>
    <t>Brindar reconocimiento  para fotografia</t>
  </si>
  <si>
    <t xml:space="preserve">Brindar reconocimiento para zanqueros </t>
  </si>
  <si>
    <t xml:space="preserve">Brindar reconocimiento  para melomanos </t>
  </si>
  <si>
    <t xml:space="preserve"> Subtotal Actividad 1.1.2</t>
  </si>
  <si>
    <t>PLANTILLA DE PRESUPUESTO  2026
APROVECHAMIENTO DE LOS ESPACIOS PÚBLICOS CON PROGRAMACIÓN CULTURAL Y ARTÍSTICA EN LA COMUNA 14 DE SANTIAGO DE CALI</t>
  </si>
  <si>
    <t>Organizar  la programación cultural y artística en los espacios de la Comuna 14</t>
  </si>
  <si>
    <t>Realizar la dirección,  producción y organización artística de los 4 eventos culturales en los espacios definidos.</t>
  </si>
  <si>
    <t>SUBTOTAL ACTIVIDAD 1.1.1</t>
  </si>
  <si>
    <t>Divulgar y socializar la programación cultural y artística en los espacios de la Comuna 14</t>
  </si>
  <si>
    <t>Realizar difusión y programación de la actividad cultural en medios comunitarios.</t>
  </si>
  <si>
    <t>Streaming de los eventos contando con influencer de la Comuna.</t>
  </si>
  <si>
    <t>Volanteo 4000 volantes en total.</t>
  </si>
  <si>
    <t>SUBTOTAL ACTIVIDAD 1.1.2</t>
  </si>
  <si>
    <t>1.1.3</t>
  </si>
  <si>
    <t>Desarrollar la programación cultural y artistica en los espacios de la comuna 14</t>
  </si>
  <si>
    <t>EVENTO DE PROMOCIÓN DE ACTIVIDADES CULTURALES EN  ESPACIO 1 TEMATICA: FESTIVAL DE TRADICIONES DE FAMILIA - COMUNA 14</t>
  </si>
  <si>
    <t xml:space="preserve">Alquiler de tarima 10x10 </t>
  </si>
  <si>
    <t>Alquiler equipo de sonido 5000 watios con consola de 18 canales mínimo con micrófonos con sus líneas y piañas para amplificación y luces roboticas</t>
  </si>
  <si>
    <t>Alquiler de carpa 6x6 tipo camerino</t>
  </si>
  <si>
    <t>Alquiler de Sillas sin brazos</t>
  </si>
  <si>
    <t>Presentador escenico</t>
  </si>
  <si>
    <t>Derechos de autor (Sayco y Acinpro)</t>
  </si>
  <si>
    <t>unidad</t>
  </si>
  <si>
    <t xml:space="preserve">Organismos de Socorro (con ambulancia especializada) </t>
  </si>
  <si>
    <t>Bomberos</t>
  </si>
  <si>
    <t xml:space="preserve">Dagma </t>
  </si>
  <si>
    <t xml:space="preserve">PGIRS </t>
  </si>
  <si>
    <t>Aseo antes, durante y después</t>
  </si>
  <si>
    <t>Vallas de contencion para eventos</t>
  </si>
  <si>
    <t>Baños Moviles</t>
  </si>
  <si>
    <t>Baños Moviles para personas con movilidad reducida (MRD)</t>
  </si>
  <si>
    <t>Acometida de energía para la instalación de los equipos en el espacio de la puesta en escena</t>
  </si>
  <si>
    <t>Registro Fogtografico y de Video  del Evento de Promoción de Actividades Culturales en el Espacio definido</t>
  </si>
  <si>
    <t>Refrigerio para artistas y equipo logistico</t>
  </si>
  <si>
    <t>hidratación agua en botella de 300 ml</t>
  </si>
  <si>
    <t xml:space="preserve">Logistica para evento </t>
  </si>
  <si>
    <t>Reconocimiento a grupos artistico y/o cultural de la Comuna 14 con formato grande (7 integrantes hacia adelante) (presentacion grupo de tuna grupos de danzas folkloricas del adulto mayor)</t>
  </si>
  <si>
    <t>Reconocimiento a grupos artistico y/o cultural de la Comuna 14 con formato mediano (Desde 5 integrantes)</t>
  </si>
  <si>
    <t>Reconocimiento a grupos artistico y/o cultural de la Comuna 14 con formato pequeño (Desde 2 integrantes) (pareja de salsa)</t>
  </si>
  <si>
    <t>Escenografia</t>
  </si>
  <si>
    <t>EVENTO DE PROMOCIÓN DE ACTIVIDADES CULTURALES EN  ESPACIO 2 TEMATICA: MUSICA, DANZA Y BAILES POPULARES - COMUNA 14</t>
  </si>
  <si>
    <t>Aseo, antes, durante y después</t>
  </si>
  <si>
    <t>Registro Fotografico y de Video  del Evento de Promoción de Actividades Culturales en el Espacio definido</t>
  </si>
  <si>
    <t>Reconocimiento a grupos artistico y/o cultural de la Comuna 14 con formato grande (7 integrantes hacia adelante)</t>
  </si>
  <si>
    <t>Reconocimiento a grupos artistico y/o cultural de la Comuna 14 con formato pequeño (Desde 2 integrantes)</t>
  </si>
  <si>
    <t>EVENTO DE PROMOCIÓN DE ACTIVIDADES CULTURALES EN  ESPACIO 3 TEMATICA: AFRO MEMORIA LEGADO Y ANCESTRALIDAD - COMUNA 14</t>
  </si>
  <si>
    <t xml:space="preserve">Alquiler de tablones para las muestra gastronomica </t>
  </si>
  <si>
    <t xml:space="preserve">Alquiler de carpas para la realización de la muestra </t>
  </si>
  <si>
    <t xml:space="preserve">Organización de los Stand y letreros para la muestras gastronomicas y de peinados afro </t>
  </si>
  <si>
    <t>Derechos de autor ( Sayco y Acinpro)</t>
  </si>
  <si>
    <t xml:space="preserve">Reconocimiento a grupo artistico y/o cultural de la Comuna 14 (Para la pasarela Afro compuesta por 4 modelos cada grupo para un total de 8 modelos) </t>
  </si>
  <si>
    <t>Reconocimiento a grupos artistico y/o cultural (chirimias y folklor de la Comuna 14 con formato pequeño (Desde 2 integrantes)</t>
  </si>
  <si>
    <t>EVENTO DE PROMOCIÓN DE ACTIVIDADES CULTURALES EN  ESPACIO 4 (COMPARSA) - COMUNA 14</t>
  </si>
  <si>
    <t>Reconocimiento a grupos artístico Tipo Comparsa de la Comuna 14 (Desde 3 personas)</t>
  </si>
  <si>
    <t>Ambientación y Escenografía para las comparsas (Incluye sonido, diseño, montaje  de la temática artística para cada comparsa y una puesta en escena antes de la comparsa)</t>
  </si>
  <si>
    <t>Hidratación (botella de agua 300 ml)</t>
  </si>
  <si>
    <t>Alquiler Baños Móviles</t>
  </si>
  <si>
    <t xml:space="preserve">Alquiler Baños móviles para personas con movilidad reducida (MRD) </t>
  </si>
  <si>
    <t xml:space="preserve">Logística para el evento </t>
  </si>
  <si>
    <t>Derechos de autor (sayco y acinpro)</t>
  </si>
  <si>
    <t>Bomberos voluntarios</t>
  </si>
  <si>
    <t>PGIRS</t>
  </si>
  <si>
    <t>Impacto de ruido DAGMA</t>
  </si>
  <si>
    <t>Servicio de Aseo antes, durante y después del evento</t>
  </si>
  <si>
    <t>SUBTOTAL ACTIVIDAD 1.1.3</t>
  </si>
  <si>
    <t>COMUNA 17
PRESUPUESTO DETALLADO PROYECTO RECUPERACIÓN DE ESPACIOS ARTÍSTICOS Y CULTURALES EN LA COMUNA 17 DE SANTIAGO DE CALI 2026</t>
  </si>
  <si>
    <t>ACTIVIDADES DEL PROYECTO</t>
  </si>
  <si>
    <t>Realizar la promoción del evento</t>
  </si>
  <si>
    <t>Diseño y pieza  grafica  promocional del evento</t>
  </si>
  <si>
    <t xml:space="preserve">Diseño de volantes 1/2 tamaño carta 4x4 </t>
  </si>
  <si>
    <t>Impresión de volantes 1/2 carta 4x4 (impreso a dos caras), propalcote150 gr, policromia a dos caras compuesto de 2 millares full color</t>
  </si>
  <si>
    <t>Produccion de reels de 30 segundos para redes sociales que incentiven a vincularse al evento</t>
  </si>
  <si>
    <t xml:space="preserve"> SUBTOTAL ACTIVIDAD 1.1.1</t>
  </si>
  <si>
    <t>Realizar la produccion de los eventos</t>
  </si>
  <si>
    <t>Actividad Realizar la produccion de los eventos</t>
  </si>
  <si>
    <t xml:space="preserve">Alquiler de tarima  6 m x12 m con carpa   (Transporte Incluido). </t>
  </si>
  <si>
    <t>Alquiler equipo de sonido 15000 watios con consola de 18 canales mínimo con 8 micrófonos con sus líneas y piañas para amplificación de orquesta</t>
  </si>
  <si>
    <t>Alquiler de Carpa  de 6 x 6 cm  ( transporte incluido)</t>
  </si>
  <si>
    <t>Alquiler de Carpa cerrada 6x6 cerradas para artistas con transporte  incluido</t>
  </si>
  <si>
    <t>Coordinador y/o productor  general  del proyecto</t>
  </si>
  <si>
    <t xml:space="preserve">Presentador del evento </t>
  </si>
  <si>
    <t>Alquiler silla plásticas (sin brazos y cuatro patas) con transporte incluido</t>
  </si>
  <si>
    <t>Acometida de energía para la instalación de los equipos en el espacio de la puesta en escena, tablero de control, planta de emergencia.</t>
  </si>
  <si>
    <t>Baños Móviles hombres y mujeres con transporte incluido</t>
  </si>
  <si>
    <t>Baños Móviles para personas con movilidad reducida (MRD) con transporte incluido</t>
  </si>
  <si>
    <t xml:space="preserve">logistica para  el evento </t>
  </si>
  <si>
    <t>Alquiler de mesas tipo tablon 180 cm de largo (vestidas mantel y sobre mantel ) con transporte incluido</t>
  </si>
  <si>
    <t>Escenografia para el escenario compuesta por decoración, el atrezzo y fondos.</t>
  </si>
  <si>
    <t>Registro video y edición a presentaciones a 1 camara</t>
  </si>
  <si>
    <t xml:space="preserve">Registro video y edición evento general a 2 cámaras, con videos cortos x disciplina </t>
  </si>
  <si>
    <t>Registro Fotográfico del evento</t>
  </si>
  <si>
    <t xml:space="preserve">Alquiler de set de luces y reflectores para tarima  con transporte  </t>
  </si>
  <si>
    <t>Adquirir servicio de aseo</t>
  </si>
  <si>
    <t>Aseo antes, durante y despues del evento (2 personas)</t>
  </si>
  <si>
    <t>1.1.4</t>
  </si>
  <si>
    <t>Adquirir servicio de alimentacion para los eventos</t>
  </si>
  <si>
    <t xml:space="preserve">Refrigerios   tipo 1: Compuestos por  jugo o bebida refrescante, proteina pollo, carne o huevo) y servilleta </t>
  </si>
  <si>
    <t>Estación de servicio (para catering) compuesto por fruta, frutos secos,  proteina,  aperitivos, guarniciones, postres y bebidas</t>
  </si>
  <si>
    <t>hidratación  (botella con agua de 600ml)</t>
  </si>
  <si>
    <t>SUBTOTAL ACTIVIDAD 1.1.4</t>
  </si>
  <si>
    <t>1.1.5</t>
  </si>
  <si>
    <t>Entregar reconocimientos a los artistas</t>
  </si>
  <si>
    <t xml:space="preserve">Reconocimiento para agrupaciones artisticas compuesta por minimo 4 personas </t>
  </si>
  <si>
    <t xml:space="preserve">Reconocimiento para duos o solistas </t>
  </si>
  <si>
    <t>Reconocimiento a orquestas de minimo 8 personas</t>
  </si>
  <si>
    <t xml:space="preserve">Reconocimientos lideres promotores del fortalecimiento artistico y cultural con objeto conmemorativo y/o placa, hecha de materiales como metal, acrílico, madera o vidrio,  para reconocer los liderazgos,  estas placas  llevan grabados o impresiones  el nombre del homenajeado, la fecha, un mensaje de reconocimiento, con un logo o imagen representativa. </t>
  </si>
  <si>
    <t xml:space="preserve">Reconocimiento para los cultores objeto conmemorativo y/o placa, hecha de materiales como metal, acrílico, madera o vidrio,  para reconocer a  los cultores y cultotas, estas placas  llevan grabados o impresiones  el nombre del homenajeado, la fecha, un mensaje de reconocimiento, con un logo o imagen representativa. </t>
  </si>
  <si>
    <t>Chaleco  en tela de dril con bolsillos y  bordado (con borddado en la espalda y en el pecho e identitario de cultor y/o cultora)</t>
  </si>
  <si>
    <t xml:space="preserve">Gorra en tela con diseño de  bordado en la parte delantera como trasera  e identitario de cultor  y/o cultora </t>
  </si>
  <si>
    <t>SUBTOTAL ACTIVIDAD 1.1.5</t>
  </si>
  <si>
    <t>1.1.6</t>
  </si>
  <si>
    <t>Realizar el pago de licencias, permisos organismos de socorro para la realizacion</t>
  </si>
  <si>
    <t>Organismos de socorro</t>
  </si>
  <si>
    <t>SUBTOTAL ACTIVIDAD 1.1.6</t>
  </si>
  <si>
    <t>1.1.7</t>
  </si>
  <si>
    <t>Realizar la autorización para la comunicación pública</t>
  </si>
  <si>
    <t>Derechos de autor ( Sayco y Acimpro)</t>
  </si>
  <si>
    <t xml:space="preserve">      </t>
  </si>
  <si>
    <t>SUBTOTAL ACTIVIDAD 1.1.7</t>
  </si>
  <si>
    <t xml:space="preserve">PLANTILLA DE PRESUPUESTO DETALLADO 2026
APROVECHAMIENTO DE LOS ESPACIOS PUBLICOS CON PROGRAMACIÓN ARTISTICA Y CULTURAL EN LA COMUNA 21 DE SANTIAGO DE CALI </t>
  </si>
  <si>
    <t>Realizar divulgación y socialización los encuentros artísticos para recuperar la identidad cultural de la comuna 21.</t>
  </si>
  <si>
    <t>DIVULGACION 3 EVENTOS|</t>
  </si>
  <si>
    <t>Diseño de flayer para el evento que permitan identificar el proceso cultural que se esta llevando  a cabo en la comunidad tamaño 1/8 - Piez grafica digital</t>
  </si>
  <si>
    <t>Producción de Reels de 30 segundos para redes sociales que incentiven a vincularse al evento y la poblacion a asistir a las muestras artisticas</t>
  </si>
  <si>
    <t>Total Actividad  1.1.1</t>
  </si>
  <si>
    <t>Adquirir servicios logísticos para la realización de los eventos</t>
  </si>
  <si>
    <t xml:space="preserve">LOGISTICA PARA 2 EVENTOS </t>
  </si>
  <si>
    <t>EVENTO 1 - SUR</t>
  </si>
  <si>
    <t>Presentador del evento</t>
  </si>
  <si>
    <t>Productor del evento</t>
  </si>
  <si>
    <t>Logística para la producción del evento</t>
  </si>
  <si>
    <t>Alquiler de espacio adecuado para el Carnaval con capacidad para 400 personas.</t>
  </si>
  <si>
    <t>Alquiler de equipo de sonido para el evento incluyendo microfonos, consola</t>
  </si>
  <si>
    <t>Alquiler de Carpa 6x6</t>
  </si>
  <si>
    <t>Alquiler de sillas plástica (sin brazos y cuatro patas) con trasporte</t>
  </si>
  <si>
    <t>Hidratación (botella plástica con agua 300 ml)</t>
  </si>
  <si>
    <t>Refrigerio  tipo 2  para participantes</t>
  </si>
  <si>
    <t>Alquiler de tarima para eventos</t>
  </si>
  <si>
    <t xml:space="preserve">Baños móviles para personas con discapacidad reducida (MRD) </t>
  </si>
  <si>
    <t>Baños móviles, 1 para hombre y 1 para mujer</t>
  </si>
  <si>
    <t>Acometida electrica para el dia del evento incluye tecnico en electricidad</t>
  </si>
  <si>
    <t>Decoración para el Carnaval y sus comparsas</t>
  </si>
  <si>
    <t>EVENTO 2 - NORTE</t>
  </si>
  <si>
    <t>Total Actividad  1.1.2</t>
  </si>
  <si>
    <t xml:space="preserve">Realizar trámite de permisos y licencias para el desarrollo de los eventos </t>
  </si>
  <si>
    <t>TRAMITES DE PERMISOS PARA 2 EVENTOS - SUR Y NORTE</t>
  </si>
  <si>
    <t>Total Actividad  1.1.3</t>
  </si>
  <si>
    <t>Adquirir servicio de aseo y manejo de resuduos</t>
  </si>
  <si>
    <t>SERVICIOS DE ASEO Y RESIDUOS PARA 2 EVENTOS  - SUR Y NORTE</t>
  </si>
  <si>
    <t xml:space="preserve">Realizar trámite deplan de gestión integral de residuos sólidos (PGIRS) </t>
  </si>
  <si>
    <t xml:space="preserve">Realizar el aseo antes, durante y después del encuentro artístico ( 2 para cada evento ) </t>
  </si>
  <si>
    <t>Total Actividad  1.1.4</t>
  </si>
  <si>
    <t>Realizar trámite para asistencia de organismos de socorro</t>
  </si>
  <si>
    <t>ORGANISMOS DE SOCORRO PARA LOS 2 EVENTOS  - SUR Y NORTE</t>
  </si>
  <si>
    <t>Solicitar acompañamiento de organismos de socorro con ambulancia</t>
  </si>
  <si>
    <t>Total Actividad  1.1.5</t>
  </si>
  <si>
    <t>Realizar entrega de reconocimiento a los artistas participantes de los eventos</t>
  </si>
  <si>
    <t>RECONOCIMIENTOS PARA LOS ARTISITAS DE LOS 2 EVENTOS  - SUR Y NORTE</t>
  </si>
  <si>
    <t>Reconocimiento para grupos de la comuna</t>
  </si>
  <si>
    <t>Reconocimiento para artistas solistas de la comuna</t>
  </si>
  <si>
    <t>Total Actividad  1.1. 6</t>
  </si>
  <si>
    <t>1.1. 7</t>
  </si>
  <si>
    <t>Adquirir servicios logísticos para la realización del evento 2</t>
  </si>
  <si>
    <t>LOGISTICA PARA EL EVENTO (actividades itinerantes CENTRO y CIERRE CULTURAL)</t>
  </si>
  <si>
    <t>Actividad itinerante 1. - CENTRO</t>
  </si>
  <si>
    <t>Alquiler de equipo de sonido n10000 watios  para el evento incluyendo microfonos, consola</t>
  </si>
  <si>
    <t>Refrigerio tipo 2  para participantes</t>
  </si>
  <si>
    <t xml:space="preserve">Actividad itinerante 2. - CIERRE CULTURAL </t>
  </si>
  <si>
    <t>Alquiler de equipo de sonido 10000 watios para el evento incluyendo microfonos, consola</t>
  </si>
  <si>
    <t>Total Actividad  1.1.7</t>
  </si>
  <si>
    <t>1.1. 8</t>
  </si>
  <si>
    <t>Realizar trámite de permisos y licencias para el desarrollo del evento 2</t>
  </si>
  <si>
    <t>PERMISOS Y LICENCIAS EVENTO  (actividades itinerantes 1 y 2)</t>
  </si>
  <si>
    <t>Total Actividad  1.1.8</t>
  </si>
  <si>
    <t>1.1. 9</t>
  </si>
  <si>
    <t>Adquirir servicio de aseo y manejo de residuos para el evento 2</t>
  </si>
  <si>
    <t>SERVICIOS DE ASEO Y RESIDUOS EVENTO  (actividades itinerantes 1 y 2)</t>
  </si>
  <si>
    <t xml:space="preserve">Realizar el aseo antes, durante y después del encuentro artístico </t>
  </si>
  <si>
    <t>Total Actividad  1.1.9</t>
  </si>
  <si>
    <t>1.1. 10</t>
  </si>
  <si>
    <t>Realizar trámite para asistencia de organismos de socorro para el evento 2</t>
  </si>
  <si>
    <t>ORGANISMOS DE SOCORRO EVENTO  (actividades itinerantes 1 y 2)</t>
  </si>
  <si>
    <t>Total Actividad  1.1.10</t>
  </si>
  <si>
    <t>1.1. 11</t>
  </si>
  <si>
    <t>Realizar entrega de reconocimiento a los artistas participantes del evento 2</t>
  </si>
  <si>
    <t>RECONOCIMIENTOS PARA LOS ARTISITAS EVENTO  (actividades itinerantes 1 y 2)</t>
  </si>
  <si>
    <t>Reconocimiento a Show de Salsa minimo 4 bailarines con dos salidas</t>
  </si>
  <si>
    <t>Presentacion de los grupo artistico de cierre</t>
  </si>
  <si>
    <t>Total Actividad  1.1. 11</t>
  </si>
  <si>
    <t>Presupuesto Detallado "Desarrollo de festival del arte y la cultura en la comuna 22 de Santiago de Cali" - Vigencia 2026</t>
  </si>
  <si>
    <t>Realizar difusión y socialización del festival del arte y la cultura comuna 22.</t>
  </si>
  <si>
    <t>Actividad 1. Agenda cultural 1</t>
  </si>
  <si>
    <t>Afiche tamaño tabloide, propalcote de 150 gr, 4 tintas una cara, con diseño tipo calendario</t>
  </si>
  <si>
    <t xml:space="preserve">Actividad 2.  Agenda cultural 2 </t>
  </si>
  <si>
    <t>Subtotal 1.1.1</t>
  </si>
  <si>
    <t>Realizar la logística para los eventos culturales y artísticos de la comuna 22.</t>
  </si>
  <si>
    <t xml:space="preserve">Alquiler de Carpa y tarima 6x6 metros  </t>
  </si>
  <si>
    <t>Alquiler equipo de sonido 5000 watios con consola de 18 canales mínimo con dos (2) micrófonos con sus líneas y piañas para amplificación.</t>
  </si>
  <si>
    <t>Alquiler de tablones 1.80X60 (4 x evento)</t>
  </si>
  <si>
    <t>Alquiler de sillas para Espacio Recuperado (Incluye Transporte)</t>
  </si>
  <si>
    <t>Presentador</t>
  </si>
  <si>
    <t>Baños Móviles</t>
  </si>
  <si>
    <t>Baños Móviles para personas con movilidad reducida (MRD)</t>
  </si>
  <si>
    <t xml:space="preserve">Adquirir caballitos de madera para el desarrollo de desfile infantil en la comuna </t>
  </si>
  <si>
    <t>Bombas para decoración (los colores y el tamaño será definido en conjunto con la población objetivo)</t>
  </si>
  <si>
    <t>Adquirir festones para decoración</t>
  </si>
  <si>
    <t>Adquirir cintas para decoración</t>
  </si>
  <si>
    <t>Adquirir cabuyas (madejos)</t>
  </si>
  <si>
    <t xml:space="preserve">Refrigerio tipo 2 </t>
  </si>
  <si>
    <t>Brindar apoyó logístico para la producción del evento</t>
  </si>
  <si>
    <t>Aseo antes, durante y despues del evento</t>
  </si>
  <si>
    <t xml:space="preserve">Actividad 2.  agenda cultural 2 </t>
  </si>
  <si>
    <t>Alquiler equipo de sonido 15000 watios con consola de 18 canales mínimo con dos (2) micrófonos con sus líneas y piañas para amplificación.</t>
  </si>
  <si>
    <t>Alquiler de tablones 1.80X60 (Incluye Transporte)</t>
  </si>
  <si>
    <t>Alquiler de sillas para el evento cultural (Incluye Transporte)</t>
  </si>
  <si>
    <t>Subtotal 1.1.3</t>
  </si>
  <si>
    <t>Entregar reconocimiento a artístas de la comuna 22.</t>
  </si>
  <si>
    <t xml:space="preserve">Realizar presentación de tres(3) grupos artísticos </t>
  </si>
  <si>
    <t>Realizar presentación de agrupación musical  (mínimo 6 Integrantes por agrupación musical)</t>
  </si>
  <si>
    <t xml:space="preserve">Realizar Presentación artistica Filarmonica </t>
  </si>
  <si>
    <t>Realizar Presentación artistica grupo de ballet</t>
  </si>
  <si>
    <t>Realizar Presentación solista Jazz</t>
  </si>
  <si>
    <t>Realizar Presentación artística grupo de danza</t>
  </si>
  <si>
    <t>Subtotal 1.1.2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</si>
</sst>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  <numFmt numFmtId="166" formatCode="_(&quot;$&quot;\ * #,##0_);_(&quot;$&quot;\ * \(#,##0\);_(&quot;$&quot;\ * &quot;-&quot;??_);_(@_)"/>
    <numFmt numFmtId="167" formatCode="&quot;$&quot;\ #,##0"/>
    <numFmt numFmtId="168" formatCode="_-&quot;$&quot;\ * #,##0_-;\-&quot;$&quot;\ * #,##0_-;_-&quot;$&quot;\ * &quot;-&quot;_-;_-@"/>
    <numFmt numFmtId="169" formatCode="_-&quot;$ &quot;* #,##0_-;&quot;-$ &quot;* #,##0_-;_-&quot;$ &quot;* \-??_-;_-@"/>
    <numFmt numFmtId="170" formatCode="_-&quot;$&quot;* #,##0_-;\-&quot;$&quot;* #,##0_-;_-&quot;$&quot;* &quot;-&quot;_-;_-@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2"/>
      <name val="Arial"/>
      <family val="2"/>
    </font>
    <font>
      <sz val="11"/>
      <color rgb="FF000000"/>
      <name val="Calibri"/>
      <family val="2"/>
      <scheme val="minor"/>
    </font>
    <font>
      <sz val="9"/>
      <name val="Arial Narrow"/>
      <family val="2"/>
    </font>
    <font>
      <sz val="9"/>
      <color theme="1"/>
      <name val="Arial Narrow"/>
      <family val="2"/>
    </font>
    <font>
      <sz val="14"/>
      <name val="Arial"/>
      <family val="2"/>
    </font>
    <font>
      <sz val="11"/>
      <name val="Calibri"/>
      <family val="2"/>
      <scheme val="minor"/>
    </font>
    <font>
      <sz val="14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00206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C2D69B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1F497D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9CC2E5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AEABAB"/>
      </patternFill>
    </fill>
    <fill>
      <patternFill patternType="solid">
        <fgColor theme="0"/>
        <bgColor rgb="FF666666"/>
      </patternFill>
    </fill>
    <fill>
      <patternFill patternType="solid">
        <fgColor theme="0"/>
        <bgColor rgb="FF244061"/>
      </patternFill>
    </fill>
    <fill>
      <patternFill patternType="solid">
        <fgColor theme="0"/>
        <bgColor rgb="FFF2F2F2"/>
      </patternFill>
    </fill>
  </fills>
  <borders count="5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48">
    <xf numFmtId="0" fontId="0" fillId="0" borderId="0" xfId="0"/>
    <xf numFmtId="0" fontId="4" fillId="4" borderId="2" xfId="0" applyFont="1" applyFill="1" applyBorder="1"/>
    <xf numFmtId="0" fontId="4" fillId="4" borderId="3" xfId="0" applyFont="1" applyFill="1" applyBorder="1"/>
    <xf numFmtId="0" fontId="5" fillId="4" borderId="0" xfId="0" applyFont="1" applyFill="1"/>
    <xf numFmtId="0" fontId="4" fillId="4" borderId="9" xfId="0" applyFont="1" applyFill="1" applyBorder="1"/>
    <xf numFmtId="0" fontId="4" fillId="4" borderId="10" xfId="0" applyFont="1" applyFill="1" applyBorder="1"/>
    <xf numFmtId="0" fontId="4" fillId="4" borderId="13" xfId="0" applyFont="1" applyFill="1" applyBorder="1"/>
    <xf numFmtId="0" fontId="4" fillId="4" borderId="14" xfId="0" applyFont="1" applyFill="1" applyBorder="1"/>
    <xf numFmtId="0" fontId="4" fillId="4" borderId="16" xfId="0" applyFont="1" applyFill="1" applyBorder="1"/>
    <xf numFmtId="0" fontId="4" fillId="4" borderId="17" xfId="0" applyFont="1" applyFill="1" applyBorder="1"/>
    <xf numFmtId="0" fontId="4" fillId="4" borderId="20" xfId="0" applyFont="1" applyFill="1" applyBorder="1"/>
    <xf numFmtId="0" fontId="4" fillId="4" borderId="21" xfId="0" applyFont="1" applyFill="1" applyBorder="1"/>
    <xf numFmtId="0" fontId="4" fillId="4" borderId="0" xfId="0" applyFont="1" applyFill="1"/>
    <xf numFmtId="0" fontId="4" fillId="4" borderId="30" xfId="0" applyFont="1" applyFill="1" applyBorder="1"/>
    <xf numFmtId="0" fontId="4" fillId="4" borderId="33" xfId="0" applyFont="1" applyFill="1" applyBorder="1"/>
    <xf numFmtId="0" fontId="4" fillId="4" borderId="34" xfId="0" applyFont="1" applyFill="1" applyBorder="1"/>
    <xf numFmtId="0" fontId="4" fillId="4" borderId="25" xfId="0" applyFont="1" applyFill="1" applyBorder="1"/>
    <xf numFmtId="0" fontId="4" fillId="4" borderId="29" xfId="0" applyFont="1" applyFill="1" applyBorder="1"/>
    <xf numFmtId="0" fontId="4" fillId="4" borderId="41" xfId="0" applyFont="1" applyFill="1" applyBorder="1"/>
    <xf numFmtId="0" fontId="4" fillId="4" borderId="42" xfId="0" applyFont="1" applyFill="1" applyBorder="1"/>
    <xf numFmtId="0" fontId="4" fillId="4" borderId="43" xfId="0" applyFont="1" applyFill="1" applyBorder="1"/>
    <xf numFmtId="0" fontId="4" fillId="4" borderId="48" xfId="0" applyFont="1" applyFill="1" applyBorder="1"/>
    <xf numFmtId="0" fontId="4" fillId="4" borderId="49" xfId="0" applyFont="1" applyFill="1" applyBorder="1"/>
    <xf numFmtId="0" fontId="4" fillId="12" borderId="51" xfId="0" applyFont="1" applyFill="1" applyBorder="1" applyAlignment="1">
      <alignment horizontal="left"/>
    </xf>
    <xf numFmtId="0" fontId="4" fillId="4" borderId="51" xfId="0" applyFont="1" applyFill="1" applyBorder="1" applyAlignment="1">
      <alignment horizontal="center" vertical="center" wrapText="1"/>
    </xf>
    <xf numFmtId="1" fontId="4" fillId="12" borderId="51" xfId="0" applyNumberFormat="1" applyFont="1" applyFill="1" applyBorder="1" applyAlignment="1">
      <alignment horizontal="center"/>
    </xf>
    <xf numFmtId="169" fontId="4" fillId="4" borderId="51" xfId="0" applyNumberFormat="1" applyFont="1" applyFill="1" applyBorder="1" applyAlignment="1">
      <alignment horizontal="right"/>
    </xf>
    <xf numFmtId="0" fontId="4" fillId="4" borderId="51" xfId="0" applyFont="1" applyFill="1" applyBorder="1"/>
    <xf numFmtId="0" fontId="4" fillId="4" borderId="51" xfId="0" applyFont="1" applyFill="1" applyBorder="1" applyAlignment="1">
      <alignment horizontal="left" vertical="center" wrapText="1"/>
    </xf>
    <xf numFmtId="1" fontId="4" fillId="12" borderId="51" xfId="0" applyNumberFormat="1" applyFont="1" applyFill="1" applyBorder="1" applyAlignment="1">
      <alignment horizontal="center" vertical="center"/>
    </xf>
    <xf numFmtId="169" fontId="4" fillId="4" borderId="51" xfId="0" applyNumberFormat="1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vertical="center" wrapText="1"/>
    </xf>
    <xf numFmtId="1" fontId="4" fillId="4" borderId="51" xfId="0" applyNumberFormat="1" applyFont="1" applyFill="1" applyBorder="1" applyAlignment="1">
      <alignment horizontal="center" vertical="center" wrapText="1"/>
    </xf>
    <xf numFmtId="1" fontId="4" fillId="4" borderId="51" xfId="0" applyNumberFormat="1" applyFont="1" applyFill="1" applyBorder="1" applyAlignment="1">
      <alignment horizontal="center" vertical="center"/>
    </xf>
    <xf numFmtId="0" fontId="4" fillId="12" borderId="51" xfId="0" applyFont="1" applyFill="1" applyBorder="1"/>
    <xf numFmtId="1" fontId="4" fillId="4" borderId="51" xfId="0" applyNumberFormat="1" applyFont="1" applyFill="1" applyBorder="1" applyAlignment="1">
      <alignment horizontal="center"/>
    </xf>
    <xf numFmtId="0" fontId="4" fillId="11" borderId="51" xfId="0" applyFont="1" applyFill="1" applyBorder="1" applyAlignment="1">
      <alignment horizontal="center" vertical="center" wrapText="1"/>
    </xf>
    <xf numFmtId="0" fontId="4" fillId="4" borderId="51" xfId="0" applyFont="1" applyFill="1" applyBorder="1"/>
    <xf numFmtId="0" fontId="4" fillId="9" borderId="51" xfId="0" applyFont="1" applyFill="1" applyBorder="1" applyAlignment="1">
      <alignment horizontal="center" vertical="center"/>
    </xf>
    <xf numFmtId="0" fontId="4" fillId="9" borderId="51" xfId="0" applyFont="1" applyFill="1" applyBorder="1" applyAlignment="1">
      <alignment horizontal="center" vertical="center" wrapText="1"/>
    </xf>
    <xf numFmtId="3" fontId="4" fillId="9" borderId="51" xfId="0" applyNumberFormat="1" applyFont="1" applyFill="1" applyBorder="1" applyAlignment="1">
      <alignment horizontal="center" vertical="center" wrapText="1"/>
    </xf>
    <xf numFmtId="3" fontId="4" fillId="9" borderId="51" xfId="0" applyNumberFormat="1" applyFont="1" applyFill="1" applyBorder="1" applyAlignment="1">
      <alignment horizontal="center" vertical="center"/>
    </xf>
    <xf numFmtId="169" fontId="4" fillId="9" borderId="51" xfId="0" applyNumberFormat="1" applyFont="1" applyFill="1" applyBorder="1" applyAlignment="1">
      <alignment horizontal="center" vertical="center" wrapText="1"/>
    </xf>
    <xf numFmtId="169" fontId="4" fillId="9" borderId="51" xfId="0" applyNumberFormat="1" applyFont="1" applyFill="1" applyBorder="1" applyAlignment="1">
      <alignment horizontal="right" vertical="center"/>
    </xf>
    <xf numFmtId="169" fontId="4" fillId="4" borderId="51" xfId="0" applyNumberFormat="1" applyFont="1" applyFill="1" applyBorder="1" applyAlignment="1">
      <alignment horizontal="right" vertical="center" wrapText="1"/>
    </xf>
    <xf numFmtId="169" fontId="4" fillId="4" borderId="51" xfId="0" applyNumberFormat="1" applyFont="1" applyFill="1" applyBorder="1" applyAlignment="1">
      <alignment horizontal="center" vertical="center" wrapText="1"/>
    </xf>
    <xf numFmtId="0" fontId="1" fillId="4" borderId="48" xfId="1" applyFont="1" applyFill="1" applyBorder="1"/>
    <xf numFmtId="0" fontId="1" fillId="4" borderId="53" xfId="1" applyFont="1" applyFill="1" applyBorder="1"/>
    <xf numFmtId="0" fontId="1" fillId="4" borderId="9" xfId="1" applyFont="1" applyFill="1" applyBorder="1"/>
    <xf numFmtId="0" fontId="1" fillId="4" borderId="10" xfId="1" applyFont="1" applyFill="1" applyBorder="1"/>
    <xf numFmtId="0" fontId="1" fillId="4" borderId="13" xfId="1" applyFont="1" applyFill="1" applyBorder="1"/>
    <xf numFmtId="0" fontId="1" fillId="4" borderId="14" xfId="1" applyFont="1" applyFill="1" applyBorder="1"/>
    <xf numFmtId="0" fontId="1" fillId="4" borderId="16" xfId="1" applyFont="1" applyFill="1" applyBorder="1"/>
    <xf numFmtId="0" fontId="1" fillId="4" borderId="17" xfId="1" applyFont="1" applyFill="1" applyBorder="1"/>
    <xf numFmtId="0" fontId="1" fillId="4" borderId="25" xfId="1" applyFont="1" applyFill="1" applyBorder="1"/>
    <xf numFmtId="0" fontId="1" fillId="4" borderId="29" xfId="1" applyFont="1" applyFill="1" applyBorder="1"/>
    <xf numFmtId="0" fontId="1" fillId="4" borderId="54" xfId="1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4" fillId="4" borderId="0" xfId="0" applyFont="1" applyFill="1"/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3" fontId="4" fillId="3" borderId="5" xfId="0" applyNumberFormat="1" applyFont="1" applyFill="1" applyBorder="1" applyAlignment="1">
      <alignment horizontal="center" vertical="center" wrapText="1"/>
    </xf>
    <xf numFmtId="3" fontId="4" fillId="3" borderId="5" xfId="0" applyNumberFormat="1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vertical="center" wrapText="1"/>
    </xf>
    <xf numFmtId="1" fontId="4" fillId="4" borderId="7" xfId="0" applyNumberFormat="1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164" fontId="4" fillId="4" borderId="8" xfId="0" applyNumberFormat="1" applyFont="1" applyFill="1" applyBorder="1" applyAlignment="1">
      <alignment horizontal="right" vertical="center"/>
    </xf>
    <xf numFmtId="0" fontId="4" fillId="4" borderId="11" xfId="0" applyFont="1" applyFill="1" applyBorder="1" applyAlignment="1">
      <alignment vertical="center" wrapText="1"/>
    </xf>
    <xf numFmtId="0" fontId="4" fillId="4" borderId="11" xfId="0" applyFont="1" applyFill="1" applyBorder="1" applyAlignment="1">
      <alignment horizontal="center" vertical="center" wrapText="1"/>
    </xf>
    <xf numFmtId="1" fontId="4" fillId="4" borderId="11" xfId="0" applyNumberFormat="1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164" fontId="4" fillId="4" borderId="12" xfId="0" applyNumberFormat="1" applyFont="1" applyFill="1" applyBorder="1" applyAlignment="1">
      <alignment horizontal="right" vertical="center"/>
    </xf>
    <xf numFmtId="1" fontId="4" fillId="2" borderId="11" xfId="0" applyNumberFormat="1" applyFont="1" applyFill="1" applyBorder="1" applyAlignment="1">
      <alignment horizontal="center" vertical="center"/>
    </xf>
    <xf numFmtId="164" fontId="4" fillId="4" borderId="11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64" fontId="4" fillId="5" borderId="18" xfId="0" applyNumberFormat="1" applyFont="1" applyFill="1" applyBorder="1" applyAlignment="1">
      <alignment horizontal="right" vertical="center"/>
    </xf>
    <xf numFmtId="0" fontId="4" fillId="6" borderId="19" xfId="0" applyFont="1" applyFill="1" applyBorder="1" applyAlignment="1">
      <alignment horizontal="left" vertical="center" wrapText="1"/>
    </xf>
    <xf numFmtId="0" fontId="4" fillId="7" borderId="22" xfId="0" applyFont="1" applyFill="1" applyBorder="1" applyAlignment="1">
      <alignment horizontal="left" vertical="center" wrapText="1"/>
    </xf>
    <xf numFmtId="0" fontId="4" fillId="7" borderId="23" xfId="0" applyFont="1" applyFill="1" applyBorder="1" applyAlignment="1">
      <alignment horizontal="center" vertical="center" wrapText="1"/>
    </xf>
    <xf numFmtId="3" fontId="4" fillId="7" borderId="23" xfId="0" applyNumberFormat="1" applyFont="1" applyFill="1" applyBorder="1" applyAlignment="1">
      <alignment vertical="center" wrapText="1"/>
    </xf>
    <xf numFmtId="164" fontId="4" fillId="7" borderId="24" xfId="0" applyNumberFormat="1" applyFont="1" applyFill="1" applyBorder="1" applyAlignment="1">
      <alignment horizontal="right" vertical="center"/>
    </xf>
    <xf numFmtId="0" fontId="4" fillId="4" borderId="11" xfId="0" applyFont="1" applyFill="1" applyBorder="1" applyAlignment="1">
      <alignment horizontal="left" vertical="center" wrapText="1"/>
    </xf>
    <xf numFmtId="164" fontId="4" fillId="4" borderId="11" xfId="0" applyNumberFormat="1" applyFont="1" applyFill="1" applyBorder="1" applyAlignment="1">
      <alignment horizontal="center" vertical="center"/>
    </xf>
    <xf numFmtId="1" fontId="4" fillId="7" borderId="23" xfId="0" applyNumberFormat="1" applyFont="1" applyFill="1" applyBorder="1" applyAlignment="1">
      <alignment horizontal="center" vertical="center"/>
    </xf>
    <xf numFmtId="164" fontId="4" fillId="7" borderId="23" xfId="0" applyNumberFormat="1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left" vertical="center" wrapText="1"/>
    </xf>
    <xf numFmtId="0" fontId="4" fillId="7" borderId="27" xfId="0" applyFont="1" applyFill="1" applyBorder="1" applyAlignment="1">
      <alignment horizontal="center" vertical="center" wrapText="1"/>
    </xf>
    <xf numFmtId="1" fontId="4" fillId="7" borderId="25" xfId="0" applyNumberFormat="1" applyFont="1" applyFill="1" applyBorder="1" applyAlignment="1">
      <alignment horizontal="center" vertical="center"/>
    </xf>
    <xf numFmtId="164" fontId="4" fillId="7" borderId="25" xfId="0" applyNumberFormat="1" applyFont="1" applyFill="1" applyBorder="1" applyAlignment="1">
      <alignment horizontal="center" vertical="center"/>
    </xf>
    <xf numFmtId="164" fontId="4" fillId="7" borderId="28" xfId="0" applyNumberFormat="1" applyFont="1" applyFill="1" applyBorder="1" applyAlignment="1">
      <alignment horizontal="right" vertical="center"/>
    </xf>
    <xf numFmtId="164" fontId="4" fillId="4" borderId="11" xfId="0" applyNumberFormat="1" applyFont="1" applyFill="1" applyBorder="1" applyAlignment="1">
      <alignment horizontal="right" vertical="center"/>
    </xf>
    <xf numFmtId="0" fontId="4" fillId="4" borderId="0" xfId="0" applyFont="1" applyFill="1" applyAlignment="1">
      <alignment horizontal="left" vertical="center" wrapText="1"/>
    </xf>
    <xf numFmtId="0" fontId="4" fillId="8" borderId="27" xfId="0" applyFont="1" applyFill="1" applyBorder="1"/>
    <xf numFmtId="0" fontId="4" fillId="8" borderId="25" xfId="0" applyFont="1" applyFill="1" applyBorder="1" applyAlignment="1">
      <alignment horizontal="center" vertical="center" wrapText="1"/>
    </xf>
    <xf numFmtId="1" fontId="4" fillId="8" borderId="29" xfId="0" applyNumberFormat="1" applyFont="1" applyFill="1" applyBorder="1" applyAlignment="1">
      <alignment horizontal="center" vertical="center"/>
    </xf>
    <xf numFmtId="164" fontId="4" fillId="8" borderId="11" xfId="0" applyNumberFormat="1" applyFont="1" applyFill="1" applyBorder="1" applyAlignment="1">
      <alignment horizontal="center" vertical="center"/>
    </xf>
    <xf numFmtId="164" fontId="4" fillId="8" borderId="11" xfId="0" applyNumberFormat="1" applyFont="1" applyFill="1" applyBorder="1" applyAlignment="1">
      <alignment horizontal="right" vertical="center" wrapText="1"/>
    </xf>
    <xf numFmtId="164" fontId="4" fillId="4" borderId="12" xfId="0" applyNumberFormat="1" applyFont="1" applyFill="1" applyBorder="1" applyAlignment="1">
      <alignment horizontal="right" vertical="center" wrapText="1"/>
    </xf>
    <xf numFmtId="1" fontId="4" fillId="4" borderId="11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164" fontId="4" fillId="5" borderId="18" xfId="0" applyNumberFormat="1" applyFont="1" applyFill="1" applyBorder="1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164" fontId="4" fillId="3" borderId="31" xfId="0" applyNumberFormat="1" applyFont="1" applyFill="1" applyBorder="1"/>
    <xf numFmtId="0" fontId="4" fillId="3" borderId="32" xfId="0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 wrapText="1"/>
    </xf>
    <xf numFmtId="3" fontId="4" fillId="5" borderId="36" xfId="0" applyNumberFormat="1" applyFont="1" applyFill="1" applyBorder="1" applyAlignment="1">
      <alignment horizontal="center" vertical="center" wrapText="1"/>
    </xf>
    <xf numFmtId="3" fontId="4" fillId="5" borderId="36" xfId="0" applyNumberFormat="1" applyFont="1" applyFill="1" applyBorder="1" applyAlignment="1">
      <alignment horizontal="center" vertical="center"/>
    </xf>
    <xf numFmtId="165" fontId="4" fillId="5" borderId="36" xfId="0" applyNumberFormat="1" applyFont="1" applyFill="1" applyBorder="1" applyAlignment="1">
      <alignment horizontal="center" vertical="center" wrapText="1"/>
    </xf>
    <xf numFmtId="166" fontId="4" fillId="5" borderId="37" xfId="0" applyNumberFormat="1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 wrapText="1"/>
    </xf>
    <xf numFmtId="166" fontId="4" fillId="2" borderId="6" xfId="0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3" fontId="4" fillId="2" borderId="11" xfId="0" applyNumberFormat="1" applyFont="1" applyFill="1" applyBorder="1" applyAlignment="1">
      <alignment horizontal="center" vertical="center"/>
    </xf>
    <xf numFmtId="165" fontId="4" fillId="2" borderId="11" xfId="0" applyNumberFormat="1" applyFont="1" applyFill="1" applyBorder="1" applyAlignment="1">
      <alignment horizontal="center" vertical="center"/>
    </xf>
    <xf numFmtId="166" fontId="4" fillId="2" borderId="12" xfId="0" applyNumberFormat="1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wrapText="1"/>
    </xf>
    <xf numFmtId="166" fontId="4" fillId="5" borderId="38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165" fontId="4" fillId="2" borderId="7" xfId="0" applyNumberFormat="1" applyFont="1" applyFill="1" applyBorder="1" applyAlignment="1">
      <alignment vertical="center"/>
    </xf>
    <xf numFmtId="166" fontId="4" fillId="2" borderId="8" xfId="0" applyNumberFormat="1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left" vertical="center" wrapText="1"/>
    </xf>
    <xf numFmtId="165" fontId="4" fillId="2" borderId="11" xfId="0" applyNumberFormat="1" applyFont="1" applyFill="1" applyBorder="1" applyAlignment="1">
      <alignment vertical="center"/>
    </xf>
    <xf numFmtId="166" fontId="4" fillId="2" borderId="12" xfId="0" applyNumberFormat="1" applyFont="1" applyFill="1" applyBorder="1" applyAlignment="1">
      <alignment horizontal="right" vertical="center" wrapText="1"/>
    </xf>
    <xf numFmtId="166" fontId="4" fillId="5" borderId="39" xfId="0" applyNumberFormat="1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8" borderId="21" xfId="0" applyFont="1" applyFill="1" applyBorder="1" applyAlignment="1">
      <alignment horizontal="center" vertical="center" wrapText="1"/>
    </xf>
    <xf numFmtId="165" fontId="4" fillId="2" borderId="11" xfId="0" applyNumberFormat="1" applyFont="1" applyFill="1" applyBorder="1" applyAlignment="1">
      <alignment vertical="center" wrapText="1"/>
    </xf>
    <xf numFmtId="166" fontId="4" fillId="2" borderId="12" xfId="0" applyNumberFormat="1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/>
    </xf>
    <xf numFmtId="0" fontId="4" fillId="8" borderId="22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 vertical="top" wrapText="1"/>
    </xf>
    <xf numFmtId="165" fontId="4" fillId="2" borderId="11" xfId="0" applyNumberFormat="1" applyFont="1" applyFill="1" applyBorder="1"/>
    <xf numFmtId="166" fontId="4" fillId="5" borderId="18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66" fontId="4" fillId="3" borderId="44" xfId="0" applyNumberFormat="1" applyFont="1" applyFill="1" applyBorder="1" applyAlignment="1">
      <alignment vertical="center"/>
    </xf>
    <xf numFmtId="0" fontId="4" fillId="9" borderId="45" xfId="0" applyFont="1" applyFill="1" applyBorder="1" applyAlignment="1">
      <alignment horizontal="center" vertical="center" wrapText="1"/>
    </xf>
    <xf numFmtId="0" fontId="4" fillId="5" borderId="46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167" fontId="4" fillId="5" borderId="39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vertical="center"/>
    </xf>
    <xf numFmtId="0" fontId="4" fillId="4" borderId="31" xfId="0" applyFont="1" applyFill="1" applyBorder="1" applyAlignment="1">
      <alignment vertical="center"/>
    </xf>
    <xf numFmtId="1" fontId="4" fillId="4" borderId="31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wrapText="1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left" vertical="center" wrapText="1"/>
    </xf>
    <xf numFmtId="167" fontId="4" fillId="4" borderId="50" xfId="0" applyNumberFormat="1" applyFont="1" applyFill="1" applyBorder="1" applyAlignment="1">
      <alignment horizontal="right" vertical="center"/>
    </xf>
    <xf numFmtId="0" fontId="4" fillId="4" borderId="11" xfId="0" applyFont="1" applyFill="1" applyBorder="1" applyAlignment="1">
      <alignment horizontal="center" vertical="center"/>
    </xf>
    <xf numFmtId="168" fontId="4" fillId="4" borderId="11" xfId="0" applyNumberFormat="1" applyFont="1" applyFill="1" applyBorder="1" applyAlignment="1">
      <alignment horizontal="right" vertical="center"/>
    </xf>
    <xf numFmtId="0" fontId="4" fillId="4" borderId="11" xfId="0" applyFont="1" applyFill="1" applyBorder="1" applyAlignment="1">
      <alignment horizontal="center"/>
    </xf>
    <xf numFmtId="168" fontId="4" fillId="4" borderId="11" xfId="0" applyNumberFormat="1" applyFont="1" applyFill="1" applyBorder="1" applyAlignment="1">
      <alignment horizontal="right"/>
    </xf>
    <xf numFmtId="167" fontId="4" fillId="4" borderId="12" xfId="0" applyNumberFormat="1" applyFont="1" applyFill="1" applyBorder="1" applyAlignment="1">
      <alignment horizontal="right"/>
    </xf>
    <xf numFmtId="0" fontId="4" fillId="4" borderId="31" xfId="0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center" vertical="center"/>
    </xf>
    <xf numFmtId="168" fontId="4" fillId="4" borderId="31" xfId="0" applyNumberFormat="1" applyFont="1" applyFill="1" applyBorder="1" applyAlignment="1">
      <alignment horizontal="right" vertical="center"/>
    </xf>
    <xf numFmtId="164" fontId="4" fillId="4" borderId="50" xfId="0" applyNumberFormat="1" applyFont="1" applyFill="1" applyBorder="1" applyAlignment="1">
      <alignment horizontal="right" vertical="center"/>
    </xf>
    <xf numFmtId="167" fontId="4" fillId="5" borderId="18" xfId="0" applyNumberFormat="1" applyFont="1" applyFill="1" applyBorder="1" applyAlignment="1">
      <alignment vertical="center" wrapText="1"/>
    </xf>
    <xf numFmtId="168" fontId="4" fillId="4" borderId="31" xfId="0" applyNumberFormat="1" applyFont="1" applyFill="1" applyBorder="1" applyAlignment="1">
      <alignment horizontal="right"/>
    </xf>
    <xf numFmtId="0" fontId="4" fillId="4" borderId="9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vertical="center" wrapText="1"/>
    </xf>
    <xf numFmtId="0" fontId="4" fillId="9" borderId="48" xfId="0" applyFont="1" applyFill="1" applyBorder="1" applyAlignment="1">
      <alignment horizontal="center" vertical="center"/>
    </xf>
    <xf numFmtId="167" fontId="4" fillId="9" borderId="31" xfId="0" applyNumberFormat="1" applyFont="1" applyFill="1" applyBorder="1" applyAlignment="1">
      <alignment horizontal="right" vertical="center"/>
    </xf>
    <xf numFmtId="0" fontId="4" fillId="10" borderId="51" xfId="0" applyFont="1" applyFill="1" applyBorder="1" applyAlignment="1">
      <alignment horizontal="center" vertical="center" wrapText="1"/>
    </xf>
    <xf numFmtId="0" fontId="4" fillId="4" borderId="51" xfId="0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horizontal="center" vertical="center" wrapText="1"/>
    </xf>
    <xf numFmtId="0" fontId="4" fillId="12" borderId="51" xfId="0" applyFont="1" applyFill="1" applyBorder="1" applyAlignment="1">
      <alignment vertical="center" wrapText="1"/>
    </xf>
    <xf numFmtId="3" fontId="4" fillId="12" borderId="51" xfId="0" applyNumberFormat="1" applyFont="1" applyFill="1" applyBorder="1" applyAlignment="1">
      <alignment horizontal="center" vertical="center" wrapText="1"/>
    </xf>
    <xf numFmtId="3" fontId="4" fillId="12" borderId="51" xfId="0" applyNumberFormat="1" applyFont="1" applyFill="1" applyBorder="1" applyAlignment="1">
      <alignment horizontal="center" vertical="center"/>
    </xf>
    <xf numFmtId="168" fontId="4" fillId="4" borderId="51" xfId="0" applyNumberFormat="1" applyFont="1" applyFill="1" applyBorder="1" applyAlignment="1">
      <alignment horizontal="right" vertical="center"/>
    </xf>
    <xf numFmtId="169" fontId="4" fillId="4" borderId="51" xfId="0" applyNumberFormat="1" applyFont="1" applyFill="1" applyBorder="1" applyAlignment="1">
      <alignment horizontal="right" vertical="center"/>
    </xf>
    <xf numFmtId="0" fontId="4" fillId="13" borderId="51" xfId="0" applyFont="1" applyFill="1" applyBorder="1" applyAlignment="1">
      <alignment horizontal="center" vertical="center" wrapText="1"/>
    </xf>
    <xf numFmtId="164" fontId="4" fillId="13" borderId="51" xfId="0" applyNumberFormat="1" applyFont="1" applyFill="1" applyBorder="1" applyAlignment="1">
      <alignment horizontal="right" vertical="center"/>
    </xf>
    <xf numFmtId="169" fontId="4" fillId="13" borderId="51" xfId="0" applyNumberFormat="1" applyFont="1" applyFill="1" applyBorder="1" applyAlignment="1">
      <alignment horizontal="right" vertical="center" wrapText="1"/>
    </xf>
    <xf numFmtId="169" fontId="4" fillId="13" borderId="51" xfId="0" applyNumberFormat="1" applyFont="1" applyFill="1" applyBorder="1" applyAlignment="1">
      <alignment vertical="center" wrapText="1"/>
    </xf>
    <xf numFmtId="0" fontId="4" fillId="11" borderId="51" xfId="0" applyFont="1" applyFill="1" applyBorder="1" applyAlignment="1">
      <alignment horizontal="left" vertical="center" wrapText="1"/>
    </xf>
    <xf numFmtId="0" fontId="4" fillId="11" borderId="51" xfId="0" applyFont="1" applyFill="1" applyBorder="1" applyAlignment="1">
      <alignment horizontal="left" vertical="center" wrapText="1"/>
    </xf>
    <xf numFmtId="0" fontId="4" fillId="12" borderId="51" xfId="0" applyFont="1" applyFill="1" applyBorder="1" applyAlignment="1">
      <alignment horizontal="left" wrapText="1"/>
    </xf>
    <xf numFmtId="0" fontId="4" fillId="12" borderId="51" xfId="0" applyFont="1" applyFill="1" applyBorder="1" applyAlignment="1">
      <alignment horizontal="left" vertical="center"/>
    </xf>
    <xf numFmtId="0" fontId="4" fillId="14" borderId="51" xfId="0" applyFont="1" applyFill="1" applyBorder="1" applyAlignment="1">
      <alignment horizontal="center" vertical="center" wrapText="1"/>
    </xf>
    <xf numFmtId="169" fontId="4" fillId="14" borderId="51" xfId="0" applyNumberFormat="1" applyFont="1" applyFill="1" applyBorder="1" applyAlignment="1">
      <alignment horizontal="center" vertical="center" wrapText="1"/>
    </xf>
    <xf numFmtId="0" fontId="6" fillId="15" borderId="52" xfId="1" applyFont="1" applyFill="1" applyBorder="1" applyAlignment="1">
      <alignment horizontal="center" vertical="center" wrapText="1"/>
    </xf>
    <xf numFmtId="0" fontId="7" fillId="4" borderId="0" xfId="0" applyFont="1" applyFill="1"/>
    <xf numFmtId="0" fontId="6" fillId="5" borderId="46" xfId="1" applyFont="1" applyFill="1" applyBorder="1" applyAlignment="1">
      <alignment horizontal="center" vertical="center" wrapText="1"/>
    </xf>
    <xf numFmtId="0" fontId="6" fillId="5" borderId="26" xfId="1" applyFont="1" applyFill="1" applyBorder="1" applyAlignment="1">
      <alignment horizontal="center" vertical="center" wrapText="1"/>
    </xf>
    <xf numFmtId="170" fontId="6" fillId="5" borderId="39" xfId="1" applyNumberFormat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16" borderId="7" xfId="1" applyFont="1" applyFill="1" applyBorder="1" applyAlignment="1">
      <alignment vertical="center" wrapText="1"/>
    </xf>
    <xf numFmtId="0" fontId="8" fillId="16" borderId="8" xfId="1" applyFont="1" applyFill="1" applyBorder="1" applyAlignment="1">
      <alignment wrapText="1"/>
    </xf>
    <xf numFmtId="0" fontId="6" fillId="4" borderId="11" xfId="1" applyFont="1" applyFill="1" applyBorder="1" applyAlignment="1">
      <alignment horizontal="left" vertical="center" wrapText="1"/>
    </xf>
    <xf numFmtId="0" fontId="6" fillId="4" borderId="11" xfId="1" applyFont="1" applyFill="1" applyBorder="1" applyAlignment="1">
      <alignment horizontal="center" vertical="center" wrapText="1"/>
    </xf>
    <xf numFmtId="3" fontId="6" fillId="4" borderId="11" xfId="1" applyNumberFormat="1" applyFont="1" applyFill="1" applyBorder="1" applyAlignment="1">
      <alignment horizontal="center" vertical="center" wrapText="1"/>
    </xf>
    <xf numFmtId="170" fontId="6" fillId="4" borderId="11" xfId="1" applyNumberFormat="1" applyFont="1" applyFill="1" applyBorder="1" applyAlignment="1">
      <alignment horizontal="right" vertical="center" wrapText="1"/>
    </xf>
    <xf numFmtId="170" fontId="6" fillId="4" borderId="12" xfId="1" applyNumberFormat="1" applyFont="1" applyFill="1" applyBorder="1" applyAlignment="1">
      <alignment horizontal="right" vertical="center" wrapText="1"/>
    </xf>
    <xf numFmtId="0" fontId="6" fillId="16" borderId="11" xfId="1" applyFont="1" applyFill="1" applyBorder="1" applyAlignment="1">
      <alignment vertical="center" wrapText="1"/>
    </xf>
    <xf numFmtId="0" fontId="8" fillId="16" borderId="12" xfId="1" applyFont="1" applyFill="1" applyBorder="1" applyAlignment="1">
      <alignment wrapText="1"/>
    </xf>
    <xf numFmtId="0" fontId="6" fillId="5" borderId="15" xfId="1" applyFont="1" applyFill="1" applyBorder="1" applyAlignment="1">
      <alignment horizontal="center" vertical="center" wrapText="1"/>
    </xf>
    <xf numFmtId="170" fontId="6" fillId="5" borderId="18" xfId="1" applyNumberFormat="1" applyFont="1" applyFill="1" applyBorder="1" applyAlignment="1">
      <alignment horizontal="right" vertical="center" wrapText="1"/>
    </xf>
    <xf numFmtId="0" fontId="8" fillId="4" borderId="5" xfId="1" applyFont="1" applyFill="1" applyBorder="1" applyAlignment="1">
      <alignment horizontal="center" vertical="center" wrapText="1"/>
    </xf>
    <xf numFmtId="0" fontId="6" fillId="16" borderId="7" xfId="1" applyFont="1" applyFill="1" applyBorder="1" applyAlignment="1">
      <alignment horizontal="left" vertical="center" wrapText="1"/>
    </xf>
    <xf numFmtId="170" fontId="6" fillId="16" borderId="8" xfId="1" applyNumberFormat="1" applyFont="1" applyFill="1" applyBorder="1" applyAlignment="1">
      <alignment horizontal="right" vertical="center" wrapText="1"/>
    </xf>
    <xf numFmtId="0" fontId="2" fillId="2" borderId="11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center" vertical="center" wrapText="1"/>
    </xf>
    <xf numFmtId="1" fontId="2" fillId="2" borderId="11" xfId="1" applyNumberFormat="1" applyFont="1" applyFill="1" applyBorder="1" applyAlignment="1">
      <alignment horizontal="center" vertical="center" wrapText="1"/>
    </xf>
    <xf numFmtId="170" fontId="2" fillId="2" borderId="11" xfId="1" applyNumberFormat="1" applyFont="1" applyFill="1" applyBorder="1" applyAlignment="1">
      <alignment horizontal="right" vertical="center" wrapText="1"/>
    </xf>
    <xf numFmtId="170" fontId="2" fillId="2" borderId="12" xfId="1" applyNumberFormat="1" applyFont="1" applyFill="1" applyBorder="1" applyAlignment="1">
      <alignment horizontal="right" vertical="center" wrapText="1"/>
    </xf>
    <xf numFmtId="170" fontId="2" fillId="2" borderId="12" xfId="1" applyNumberFormat="1" applyFont="1" applyFill="1" applyBorder="1" applyAlignment="1">
      <alignment vertical="center" wrapText="1"/>
    </xf>
    <xf numFmtId="0" fontId="2" fillId="4" borderId="11" xfId="1" applyFont="1" applyFill="1" applyBorder="1" applyAlignment="1">
      <alignment horizontal="left" vertical="center" wrapText="1"/>
    </xf>
    <xf numFmtId="3" fontId="2" fillId="4" borderId="11" xfId="1" applyNumberFormat="1" applyFont="1" applyFill="1" applyBorder="1" applyAlignment="1">
      <alignment horizontal="center" vertical="center"/>
    </xf>
    <xf numFmtId="170" fontId="2" fillId="4" borderId="11" xfId="1" applyNumberFormat="1" applyFont="1" applyFill="1" applyBorder="1" applyAlignment="1">
      <alignment horizontal="right" vertical="center"/>
    </xf>
    <xf numFmtId="0" fontId="6" fillId="2" borderId="11" xfId="1" applyFont="1" applyFill="1" applyBorder="1" applyAlignment="1">
      <alignment horizontal="left" vertical="center" wrapText="1"/>
    </xf>
    <xf numFmtId="0" fontId="6" fillId="2" borderId="11" xfId="1" applyFont="1" applyFill="1" applyBorder="1" applyAlignment="1">
      <alignment horizontal="center" vertical="center" wrapText="1"/>
    </xf>
    <xf numFmtId="170" fontId="6" fillId="2" borderId="11" xfId="1" applyNumberFormat="1" applyFont="1" applyFill="1" applyBorder="1" applyAlignment="1">
      <alignment horizontal="right" vertical="center" wrapText="1"/>
    </xf>
    <xf numFmtId="170" fontId="6" fillId="2" borderId="12" xfId="1" applyNumberFormat="1" applyFont="1" applyFill="1" applyBorder="1" applyAlignment="1">
      <alignment vertical="center" wrapText="1"/>
    </xf>
    <xf numFmtId="1" fontId="6" fillId="2" borderId="11" xfId="1" applyNumberFormat="1" applyFont="1" applyFill="1" applyBorder="1" applyAlignment="1">
      <alignment horizontal="center" vertical="center" wrapText="1"/>
    </xf>
    <xf numFmtId="170" fontId="6" fillId="2" borderId="11" xfId="1" applyNumberFormat="1" applyFont="1" applyFill="1" applyBorder="1" applyAlignment="1">
      <alignment vertical="center" wrapText="1"/>
    </xf>
    <xf numFmtId="0" fontId="6" fillId="16" borderId="11" xfId="1" applyFont="1" applyFill="1" applyBorder="1" applyAlignment="1">
      <alignment horizontal="left" vertical="center" wrapText="1"/>
    </xf>
    <xf numFmtId="170" fontId="6" fillId="2" borderId="12" xfId="1" applyNumberFormat="1" applyFont="1" applyFill="1" applyBorder="1" applyAlignment="1">
      <alignment horizontal="right" vertical="center" wrapText="1"/>
    </xf>
    <xf numFmtId="0" fontId="6" fillId="5" borderId="27" xfId="1" applyFont="1" applyFill="1" applyBorder="1" applyAlignment="1">
      <alignment horizontal="center" vertical="center" wrapText="1"/>
    </xf>
    <xf numFmtId="170" fontId="6" fillId="5" borderId="39" xfId="1" applyNumberFormat="1" applyFont="1" applyFill="1" applyBorder="1" applyAlignment="1">
      <alignment horizontal="right" vertical="center" wrapText="1"/>
    </xf>
    <xf numFmtId="0" fontId="2" fillId="12" borderId="11" xfId="1" applyFont="1" applyFill="1" applyBorder="1" applyAlignment="1">
      <alignment horizontal="left" vertical="center" wrapText="1"/>
    </xf>
    <xf numFmtId="0" fontId="6" fillId="12" borderId="11" xfId="1" applyFont="1" applyFill="1" applyBorder="1" applyAlignment="1">
      <alignment horizontal="center" vertical="center" wrapText="1"/>
    </xf>
    <xf numFmtId="1" fontId="6" fillId="12" borderId="11" xfId="1" applyNumberFormat="1" applyFont="1" applyFill="1" applyBorder="1" applyAlignment="1">
      <alignment horizontal="center" vertical="center" wrapText="1"/>
    </xf>
    <xf numFmtId="170" fontId="6" fillId="12" borderId="11" xfId="1" applyNumberFormat="1" applyFont="1" applyFill="1" applyBorder="1" applyAlignment="1">
      <alignment horizontal="right" vertical="center" wrapText="1"/>
    </xf>
    <xf numFmtId="170" fontId="6" fillId="12" borderId="12" xfId="1" applyNumberFormat="1" applyFont="1" applyFill="1" applyBorder="1" applyAlignment="1">
      <alignment vertical="center" wrapText="1"/>
    </xf>
    <xf numFmtId="0" fontId="6" fillId="15" borderId="16" xfId="1" applyFont="1" applyFill="1" applyBorder="1" applyAlignment="1">
      <alignment horizontal="center" vertical="center" wrapText="1"/>
    </xf>
    <xf numFmtId="170" fontId="6" fillId="15" borderId="18" xfId="1" applyNumberFormat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46"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E3" sqref="E3"/>
    </sheetView>
  </sheetViews>
  <sheetFormatPr baseColWidth="10" defaultColWidth="19.26953125" defaultRowHeight="29.5" customHeight="1" x14ac:dyDescent="0.25"/>
  <cols>
    <col min="1" max="1" width="14.1796875" style="58" customWidth="1"/>
    <col min="2" max="16384" width="19.26953125" style="58"/>
  </cols>
  <sheetData>
    <row r="1" spans="1:7" ht="29.5" customHeight="1" thickBot="1" x14ac:dyDescent="0.3">
      <c r="A1" s="57" t="s">
        <v>0</v>
      </c>
      <c r="B1" s="1"/>
      <c r="C1" s="1"/>
      <c r="D1" s="1"/>
      <c r="E1" s="1"/>
      <c r="F1" s="1"/>
      <c r="G1" s="2"/>
    </row>
    <row r="2" spans="1:7" ht="29.5" customHeight="1" thickBot="1" x14ac:dyDescent="0.3">
      <c r="A2" s="59" t="s">
        <v>1</v>
      </c>
      <c r="B2" s="60" t="s">
        <v>2</v>
      </c>
      <c r="C2" s="61" t="s">
        <v>3</v>
      </c>
      <c r="D2" s="62" t="s">
        <v>4</v>
      </c>
      <c r="E2" s="63" t="s">
        <v>5</v>
      </c>
      <c r="F2" s="64" t="s">
        <v>6</v>
      </c>
      <c r="G2" s="65" t="s">
        <v>7</v>
      </c>
    </row>
    <row r="3" spans="1:7" ht="29.5" customHeight="1" x14ac:dyDescent="0.25">
      <c r="A3" s="66" t="s">
        <v>8</v>
      </c>
      <c r="B3" s="67" t="s">
        <v>9</v>
      </c>
      <c r="C3" s="68" t="s">
        <v>41</v>
      </c>
      <c r="D3" s="69" t="s">
        <v>42</v>
      </c>
      <c r="E3" s="70">
        <v>1</v>
      </c>
      <c r="F3" s="71">
        <v>1200000</v>
      </c>
      <c r="G3" s="72">
        <f>E3*F3</f>
        <v>1200000</v>
      </c>
    </row>
    <row r="4" spans="1:7" ht="29.5" customHeight="1" x14ac:dyDescent="0.25">
      <c r="A4" s="4"/>
      <c r="B4" s="5"/>
      <c r="C4" s="73" t="s">
        <v>11</v>
      </c>
      <c r="D4" s="74" t="s">
        <v>12</v>
      </c>
      <c r="E4" s="75">
        <v>20</v>
      </c>
      <c r="F4" s="76">
        <v>80000</v>
      </c>
      <c r="G4" s="77">
        <f t="shared" ref="G4:G5" si="0">E4*F4</f>
        <v>1600000</v>
      </c>
    </row>
    <row r="5" spans="1:7" ht="29.5" customHeight="1" x14ac:dyDescent="0.25">
      <c r="A5" s="4"/>
      <c r="B5" s="5"/>
      <c r="C5" s="73" t="s">
        <v>13</v>
      </c>
      <c r="D5" s="74" t="s">
        <v>42</v>
      </c>
      <c r="E5" s="78">
        <v>50</v>
      </c>
      <c r="F5" s="79">
        <v>50000</v>
      </c>
      <c r="G5" s="77">
        <f t="shared" si="0"/>
        <v>2500000</v>
      </c>
    </row>
    <row r="6" spans="1:7" ht="29.5" customHeight="1" thickBot="1" x14ac:dyDescent="0.3">
      <c r="A6" s="6"/>
      <c r="B6" s="7"/>
      <c r="C6" s="80" t="s">
        <v>43</v>
      </c>
      <c r="D6" s="8"/>
      <c r="E6" s="8"/>
      <c r="F6" s="9"/>
      <c r="G6" s="81">
        <f>SUM(G3:G5)</f>
        <v>5300000</v>
      </c>
    </row>
    <row r="7" spans="1:7" ht="29.5" customHeight="1" x14ac:dyDescent="0.25">
      <c r="A7" s="66" t="s">
        <v>14</v>
      </c>
      <c r="B7" s="67" t="s">
        <v>15</v>
      </c>
      <c r="C7" s="82" t="s">
        <v>44</v>
      </c>
      <c r="D7" s="10"/>
      <c r="E7" s="10"/>
      <c r="F7" s="10"/>
      <c r="G7" s="11"/>
    </row>
    <row r="8" spans="1:7" ht="29.5" customHeight="1" x14ac:dyDescent="0.25">
      <c r="A8" s="4"/>
      <c r="B8" s="5"/>
      <c r="C8" s="83" t="s">
        <v>45</v>
      </c>
      <c r="D8" s="84"/>
      <c r="E8" s="84"/>
      <c r="F8" s="85"/>
      <c r="G8" s="86"/>
    </row>
    <row r="9" spans="1:7" ht="29.5" customHeight="1" x14ac:dyDescent="0.25">
      <c r="A9" s="4"/>
      <c r="B9" s="5"/>
      <c r="C9" s="87" t="s">
        <v>16</v>
      </c>
      <c r="D9" s="74" t="s">
        <v>42</v>
      </c>
      <c r="E9" s="74">
        <v>10</v>
      </c>
      <c r="F9" s="88">
        <v>130000</v>
      </c>
      <c r="G9" s="77">
        <f t="shared" ref="G9:G10" si="1">+F9*E9</f>
        <v>1300000</v>
      </c>
    </row>
    <row r="10" spans="1:7" ht="29.5" customHeight="1" x14ac:dyDescent="0.25">
      <c r="A10" s="4"/>
      <c r="B10" s="5"/>
      <c r="C10" s="87" t="s">
        <v>46</v>
      </c>
      <c r="D10" s="74" t="s">
        <v>42</v>
      </c>
      <c r="E10" s="75">
        <v>10</v>
      </c>
      <c r="F10" s="88">
        <v>400000</v>
      </c>
      <c r="G10" s="77">
        <f t="shared" si="1"/>
        <v>4000000</v>
      </c>
    </row>
    <row r="11" spans="1:7" ht="29.5" customHeight="1" x14ac:dyDescent="0.25">
      <c r="A11" s="4"/>
      <c r="B11" s="5"/>
      <c r="C11" s="83" t="s">
        <v>17</v>
      </c>
      <c r="D11" s="84"/>
      <c r="E11" s="89"/>
      <c r="F11" s="90"/>
      <c r="G11" s="86"/>
    </row>
    <row r="12" spans="1:7" ht="29.5" customHeight="1" x14ac:dyDescent="0.25">
      <c r="A12" s="4"/>
      <c r="B12" s="5"/>
      <c r="C12" s="87" t="s">
        <v>18</v>
      </c>
      <c r="D12" s="74" t="s">
        <v>42</v>
      </c>
      <c r="E12" s="75">
        <v>10</v>
      </c>
      <c r="F12" s="88">
        <v>200000</v>
      </c>
      <c r="G12" s="77">
        <f t="shared" ref="G12:G16" si="2">+F12*E12</f>
        <v>2000000</v>
      </c>
    </row>
    <row r="13" spans="1:7" ht="29.5" customHeight="1" x14ac:dyDescent="0.25">
      <c r="A13" s="4"/>
      <c r="B13" s="5"/>
      <c r="C13" s="87" t="s">
        <v>47</v>
      </c>
      <c r="D13" s="74" t="s">
        <v>42</v>
      </c>
      <c r="E13" s="75">
        <v>10</v>
      </c>
      <c r="F13" s="88">
        <v>600000</v>
      </c>
      <c r="G13" s="77">
        <f t="shared" si="2"/>
        <v>6000000</v>
      </c>
    </row>
    <row r="14" spans="1:7" ht="29.5" customHeight="1" x14ac:dyDescent="0.25">
      <c r="A14" s="4"/>
      <c r="B14" s="5"/>
      <c r="C14" s="87" t="s">
        <v>48</v>
      </c>
      <c r="D14" s="74" t="s">
        <v>42</v>
      </c>
      <c r="E14" s="75">
        <v>10</v>
      </c>
      <c r="F14" s="88">
        <v>200000</v>
      </c>
      <c r="G14" s="77">
        <f t="shared" si="2"/>
        <v>2000000</v>
      </c>
    </row>
    <row r="15" spans="1:7" ht="29.5" customHeight="1" x14ac:dyDescent="0.25">
      <c r="A15" s="4"/>
      <c r="B15" s="5"/>
      <c r="C15" s="87" t="s">
        <v>49</v>
      </c>
      <c r="D15" s="74" t="s">
        <v>42</v>
      </c>
      <c r="E15" s="75">
        <v>10</v>
      </c>
      <c r="F15" s="88">
        <v>400000</v>
      </c>
      <c r="G15" s="77">
        <f t="shared" si="2"/>
        <v>4000000</v>
      </c>
    </row>
    <row r="16" spans="1:7" ht="29.5" customHeight="1" x14ac:dyDescent="0.25">
      <c r="A16" s="4"/>
      <c r="B16" s="5"/>
      <c r="C16" s="87" t="s">
        <v>50</v>
      </c>
      <c r="D16" s="74" t="s">
        <v>42</v>
      </c>
      <c r="E16" s="75">
        <v>10</v>
      </c>
      <c r="F16" s="88">
        <v>400000</v>
      </c>
      <c r="G16" s="77">
        <f t="shared" si="2"/>
        <v>4000000</v>
      </c>
    </row>
    <row r="17" spans="1:7" ht="29.5" customHeight="1" x14ac:dyDescent="0.25">
      <c r="A17" s="4"/>
      <c r="B17" s="5"/>
      <c r="C17" s="83" t="s">
        <v>19</v>
      </c>
      <c r="D17" s="84"/>
      <c r="E17" s="89"/>
      <c r="F17" s="90"/>
      <c r="G17" s="86"/>
    </row>
    <row r="18" spans="1:7" ht="29.5" customHeight="1" x14ac:dyDescent="0.25">
      <c r="A18" s="4"/>
      <c r="B18" s="5"/>
      <c r="C18" s="87" t="s">
        <v>51</v>
      </c>
      <c r="D18" s="74" t="s">
        <v>10</v>
      </c>
      <c r="E18" s="75">
        <v>30</v>
      </c>
      <c r="F18" s="88">
        <v>10000</v>
      </c>
      <c r="G18" s="77">
        <f t="shared" ref="G18:G21" si="3">+F18*E18</f>
        <v>300000</v>
      </c>
    </row>
    <row r="19" spans="1:7" ht="29.5" customHeight="1" x14ac:dyDescent="0.25">
      <c r="A19" s="4"/>
      <c r="B19" s="5"/>
      <c r="C19" s="87" t="s">
        <v>20</v>
      </c>
      <c r="D19" s="74" t="s">
        <v>42</v>
      </c>
      <c r="E19" s="75">
        <v>10</v>
      </c>
      <c r="F19" s="88">
        <v>130000</v>
      </c>
      <c r="G19" s="77">
        <f t="shared" si="3"/>
        <v>1300000</v>
      </c>
    </row>
    <row r="20" spans="1:7" ht="29.5" customHeight="1" x14ac:dyDescent="0.25">
      <c r="A20" s="4"/>
      <c r="B20" s="5"/>
      <c r="C20" s="87" t="s">
        <v>46</v>
      </c>
      <c r="D20" s="74" t="s">
        <v>42</v>
      </c>
      <c r="E20" s="75">
        <v>10</v>
      </c>
      <c r="F20" s="88">
        <v>400000</v>
      </c>
      <c r="G20" s="77">
        <f t="shared" si="3"/>
        <v>4000000</v>
      </c>
    </row>
    <row r="21" spans="1:7" ht="29.5" customHeight="1" x14ac:dyDescent="0.25">
      <c r="A21" s="4"/>
      <c r="B21" s="5"/>
      <c r="C21" s="87" t="s">
        <v>21</v>
      </c>
      <c r="D21" s="74" t="s">
        <v>42</v>
      </c>
      <c r="E21" s="75">
        <v>10</v>
      </c>
      <c r="F21" s="88">
        <v>700000</v>
      </c>
      <c r="G21" s="77">
        <f t="shared" si="3"/>
        <v>7000000</v>
      </c>
    </row>
    <row r="22" spans="1:7" ht="29.5" customHeight="1" x14ac:dyDescent="0.25">
      <c r="A22" s="4"/>
      <c r="B22" s="5"/>
      <c r="C22" s="83" t="s">
        <v>22</v>
      </c>
      <c r="D22" s="91"/>
      <c r="E22" s="75"/>
      <c r="F22" s="90"/>
      <c r="G22" s="86"/>
    </row>
    <row r="23" spans="1:7" ht="29.5" customHeight="1" x14ac:dyDescent="0.25">
      <c r="A23" s="4"/>
      <c r="B23" s="5"/>
      <c r="C23" s="87" t="s">
        <v>46</v>
      </c>
      <c r="D23" s="74" t="s">
        <v>42</v>
      </c>
      <c r="E23" s="75">
        <v>10</v>
      </c>
      <c r="F23" s="88">
        <v>400000</v>
      </c>
      <c r="G23" s="77">
        <f>+F23*E23</f>
        <v>4000000</v>
      </c>
    </row>
    <row r="24" spans="1:7" ht="29.5" customHeight="1" x14ac:dyDescent="0.25">
      <c r="A24" s="4"/>
      <c r="B24" s="5"/>
      <c r="C24" s="83" t="s">
        <v>23</v>
      </c>
      <c r="D24" s="84"/>
      <c r="E24" s="89"/>
      <c r="F24" s="90"/>
      <c r="G24" s="86"/>
    </row>
    <row r="25" spans="1:7" ht="29.5" customHeight="1" x14ac:dyDescent="0.25">
      <c r="A25" s="4"/>
      <c r="B25" s="5"/>
      <c r="C25" s="87" t="s">
        <v>46</v>
      </c>
      <c r="D25" s="74" t="s">
        <v>42</v>
      </c>
      <c r="E25" s="75">
        <v>10</v>
      </c>
      <c r="F25" s="88">
        <v>400000</v>
      </c>
      <c r="G25" s="77">
        <f>+F25*E25</f>
        <v>4000000</v>
      </c>
    </row>
    <row r="26" spans="1:7" ht="29.5" customHeight="1" x14ac:dyDescent="0.25">
      <c r="A26" s="4"/>
      <c r="B26" s="5"/>
      <c r="C26" s="92" t="s">
        <v>24</v>
      </c>
      <c r="D26" s="93"/>
      <c r="E26" s="94"/>
      <c r="F26" s="95"/>
      <c r="G26" s="96"/>
    </row>
    <row r="27" spans="1:7" ht="29.5" customHeight="1" x14ac:dyDescent="0.25">
      <c r="A27" s="4"/>
      <c r="B27" s="5"/>
      <c r="C27" s="87" t="s">
        <v>46</v>
      </c>
      <c r="D27" s="74" t="s">
        <v>42</v>
      </c>
      <c r="E27" s="75">
        <v>10</v>
      </c>
      <c r="F27" s="88">
        <v>400000</v>
      </c>
      <c r="G27" s="97">
        <f>+F27*E27</f>
        <v>4000000</v>
      </c>
    </row>
    <row r="28" spans="1:7" ht="29.5" customHeight="1" x14ac:dyDescent="0.25">
      <c r="A28" s="4"/>
      <c r="B28" s="5"/>
      <c r="C28" s="92" t="s">
        <v>52</v>
      </c>
      <c r="D28" s="93"/>
      <c r="E28" s="94"/>
      <c r="F28" s="95"/>
      <c r="G28" s="96"/>
    </row>
    <row r="29" spans="1:7" ht="29.5" customHeight="1" x14ac:dyDescent="0.25">
      <c r="A29" s="4"/>
      <c r="B29" s="5"/>
      <c r="C29" s="87" t="s">
        <v>25</v>
      </c>
      <c r="D29" s="74" t="s">
        <v>42</v>
      </c>
      <c r="E29" s="75">
        <v>10</v>
      </c>
      <c r="F29" s="88">
        <v>130000</v>
      </c>
      <c r="G29" s="97">
        <f t="shared" ref="G29:G32" si="4">+F29*E29</f>
        <v>1300000</v>
      </c>
    </row>
    <row r="30" spans="1:7" ht="29.5" customHeight="1" x14ac:dyDescent="0.25">
      <c r="A30" s="4"/>
      <c r="B30" s="5"/>
      <c r="C30" s="87" t="s">
        <v>53</v>
      </c>
      <c r="D30" s="74" t="s">
        <v>42</v>
      </c>
      <c r="E30" s="75">
        <v>10</v>
      </c>
      <c r="F30" s="88">
        <v>20000</v>
      </c>
      <c r="G30" s="77">
        <f t="shared" si="4"/>
        <v>200000</v>
      </c>
    </row>
    <row r="31" spans="1:7" ht="29.5" customHeight="1" x14ac:dyDescent="0.25">
      <c r="A31" s="4"/>
      <c r="B31" s="5"/>
      <c r="C31" s="87" t="s">
        <v>46</v>
      </c>
      <c r="D31" s="74" t="s">
        <v>42</v>
      </c>
      <c r="E31" s="75">
        <v>10</v>
      </c>
      <c r="F31" s="88">
        <v>400000</v>
      </c>
      <c r="G31" s="77">
        <f t="shared" si="4"/>
        <v>4000000</v>
      </c>
    </row>
    <row r="32" spans="1:7" ht="29.5" customHeight="1" x14ac:dyDescent="0.25">
      <c r="A32" s="4"/>
      <c r="B32" s="5"/>
      <c r="C32" s="98" t="s">
        <v>26</v>
      </c>
      <c r="D32" s="74" t="s">
        <v>42</v>
      </c>
      <c r="E32" s="75">
        <v>10</v>
      </c>
      <c r="F32" s="88">
        <v>300000</v>
      </c>
      <c r="G32" s="77">
        <f t="shared" si="4"/>
        <v>3000000</v>
      </c>
    </row>
    <row r="33" spans="1:7" ht="29.5" customHeight="1" x14ac:dyDescent="0.25">
      <c r="A33" s="4"/>
      <c r="B33" s="5"/>
      <c r="C33" s="99" t="s">
        <v>27</v>
      </c>
      <c r="D33" s="100" t="s">
        <v>42</v>
      </c>
      <c r="E33" s="101">
        <v>10</v>
      </c>
      <c r="F33" s="102"/>
      <c r="G33" s="103"/>
    </row>
    <row r="34" spans="1:7" ht="29.5" customHeight="1" x14ac:dyDescent="0.25">
      <c r="A34" s="4"/>
      <c r="B34" s="5"/>
      <c r="C34" s="87" t="s">
        <v>54</v>
      </c>
      <c r="D34" s="74" t="s">
        <v>42</v>
      </c>
      <c r="E34" s="75">
        <v>10</v>
      </c>
      <c r="F34" s="88">
        <v>3000000</v>
      </c>
      <c r="G34" s="104">
        <f t="shared" ref="G34:G60" si="5">+F34*E34</f>
        <v>30000000</v>
      </c>
    </row>
    <row r="35" spans="1:7" ht="29.5" customHeight="1" x14ac:dyDescent="0.25">
      <c r="A35" s="4"/>
      <c r="B35" s="5"/>
      <c r="C35" s="87" t="s">
        <v>28</v>
      </c>
      <c r="D35" s="74" t="s">
        <v>42</v>
      </c>
      <c r="E35" s="75">
        <v>10</v>
      </c>
      <c r="F35" s="88">
        <v>1000000</v>
      </c>
      <c r="G35" s="104">
        <f t="shared" si="5"/>
        <v>10000000</v>
      </c>
    </row>
    <row r="36" spans="1:7" ht="29.5" customHeight="1" x14ac:dyDescent="0.25">
      <c r="A36" s="4"/>
      <c r="B36" s="5"/>
      <c r="C36" s="87" t="s">
        <v>55</v>
      </c>
      <c r="D36" s="74" t="s">
        <v>42</v>
      </c>
      <c r="E36" s="105">
        <v>10</v>
      </c>
      <c r="F36" s="88">
        <v>1500000</v>
      </c>
      <c r="G36" s="104">
        <f t="shared" si="5"/>
        <v>15000000</v>
      </c>
    </row>
    <row r="37" spans="1:7" ht="29.5" customHeight="1" x14ac:dyDescent="0.25">
      <c r="A37" s="4"/>
      <c r="B37" s="5"/>
      <c r="C37" s="73" t="s">
        <v>29</v>
      </c>
      <c r="D37" s="74" t="s">
        <v>42</v>
      </c>
      <c r="E37" s="105">
        <v>10</v>
      </c>
      <c r="F37" s="88">
        <v>300000</v>
      </c>
      <c r="G37" s="104">
        <f t="shared" si="5"/>
        <v>3000000</v>
      </c>
    </row>
    <row r="38" spans="1:7" ht="29.5" customHeight="1" x14ac:dyDescent="0.25">
      <c r="A38" s="4"/>
      <c r="B38" s="5"/>
      <c r="C38" s="87" t="s">
        <v>30</v>
      </c>
      <c r="D38" s="74" t="s">
        <v>42</v>
      </c>
      <c r="E38" s="105">
        <v>10</v>
      </c>
      <c r="F38" s="88">
        <v>350000</v>
      </c>
      <c r="G38" s="104">
        <f t="shared" si="5"/>
        <v>3500000</v>
      </c>
    </row>
    <row r="39" spans="1:7" ht="29.5" customHeight="1" x14ac:dyDescent="0.25">
      <c r="A39" s="4"/>
      <c r="B39" s="5"/>
      <c r="C39" s="87" t="s">
        <v>31</v>
      </c>
      <c r="D39" s="74" t="s">
        <v>42</v>
      </c>
      <c r="E39" s="105">
        <v>30</v>
      </c>
      <c r="F39" s="88">
        <v>120000</v>
      </c>
      <c r="G39" s="104">
        <f t="shared" si="5"/>
        <v>3600000</v>
      </c>
    </row>
    <row r="40" spans="1:7" ht="29.5" customHeight="1" x14ac:dyDescent="0.25">
      <c r="A40" s="4"/>
      <c r="B40" s="5"/>
      <c r="C40" s="87" t="s">
        <v>56</v>
      </c>
      <c r="D40" s="74" t="s">
        <v>10</v>
      </c>
      <c r="E40" s="105">
        <v>10</v>
      </c>
      <c r="F40" s="88">
        <v>300000</v>
      </c>
      <c r="G40" s="104">
        <f t="shared" si="5"/>
        <v>3000000</v>
      </c>
    </row>
    <row r="41" spans="1:7" ht="29.5" customHeight="1" x14ac:dyDescent="0.25">
      <c r="A41" s="4"/>
      <c r="B41" s="5"/>
      <c r="C41" s="73" t="s">
        <v>32</v>
      </c>
      <c r="D41" s="74" t="s">
        <v>10</v>
      </c>
      <c r="E41" s="105">
        <v>10</v>
      </c>
      <c r="F41" s="88">
        <v>300000</v>
      </c>
      <c r="G41" s="104">
        <f t="shared" si="5"/>
        <v>3000000</v>
      </c>
    </row>
    <row r="42" spans="1:7" ht="29.5" customHeight="1" x14ac:dyDescent="0.25">
      <c r="A42" s="4"/>
      <c r="B42" s="5"/>
      <c r="C42" s="87" t="s">
        <v>33</v>
      </c>
      <c r="D42" s="74" t="s">
        <v>42</v>
      </c>
      <c r="E42" s="105">
        <v>10</v>
      </c>
      <c r="F42" s="88">
        <v>3600000</v>
      </c>
      <c r="G42" s="104">
        <f t="shared" si="5"/>
        <v>36000000</v>
      </c>
    </row>
    <row r="43" spans="1:7" ht="29.5" customHeight="1" x14ac:dyDescent="0.25">
      <c r="A43" s="4"/>
      <c r="B43" s="5"/>
      <c r="C43" s="73" t="s">
        <v>34</v>
      </c>
      <c r="D43" s="74" t="s">
        <v>42</v>
      </c>
      <c r="E43" s="105">
        <v>10</v>
      </c>
      <c r="F43" s="88">
        <v>400000</v>
      </c>
      <c r="G43" s="104">
        <f t="shared" si="5"/>
        <v>4000000</v>
      </c>
    </row>
    <row r="44" spans="1:7" ht="29.5" customHeight="1" x14ac:dyDescent="0.25">
      <c r="A44" s="4"/>
      <c r="B44" s="5"/>
      <c r="C44" s="87" t="s">
        <v>57</v>
      </c>
      <c r="D44" s="74" t="s">
        <v>42</v>
      </c>
      <c r="E44" s="105">
        <v>10</v>
      </c>
      <c r="F44" s="88">
        <v>200000</v>
      </c>
      <c r="G44" s="104">
        <f t="shared" si="5"/>
        <v>2000000</v>
      </c>
    </row>
    <row r="45" spans="1:7" ht="29.5" customHeight="1" x14ac:dyDescent="0.25">
      <c r="A45" s="4"/>
      <c r="B45" s="5"/>
      <c r="C45" s="73" t="s">
        <v>35</v>
      </c>
      <c r="D45" s="74" t="s">
        <v>42</v>
      </c>
      <c r="E45" s="105">
        <v>10</v>
      </c>
      <c r="F45" s="88">
        <v>900000</v>
      </c>
      <c r="G45" s="104">
        <f t="shared" si="5"/>
        <v>9000000</v>
      </c>
    </row>
    <row r="46" spans="1:7" ht="29.5" customHeight="1" x14ac:dyDescent="0.25">
      <c r="A46" s="4"/>
      <c r="B46" s="5"/>
      <c r="C46" s="87" t="s">
        <v>58</v>
      </c>
      <c r="D46" s="74" t="s">
        <v>42</v>
      </c>
      <c r="E46" s="75">
        <v>30</v>
      </c>
      <c r="F46" s="88">
        <v>120000</v>
      </c>
      <c r="G46" s="104">
        <f t="shared" si="5"/>
        <v>3600000</v>
      </c>
    </row>
    <row r="47" spans="1:7" ht="29.5" customHeight="1" x14ac:dyDescent="0.25">
      <c r="A47" s="4"/>
      <c r="B47" s="5"/>
      <c r="C47" s="87" t="s">
        <v>36</v>
      </c>
      <c r="D47" s="74" t="s">
        <v>42</v>
      </c>
      <c r="E47" s="75">
        <v>2000</v>
      </c>
      <c r="F47" s="88">
        <v>2000</v>
      </c>
      <c r="G47" s="104">
        <f t="shared" si="5"/>
        <v>4000000</v>
      </c>
    </row>
    <row r="48" spans="1:7" ht="29.5" customHeight="1" x14ac:dyDescent="0.25">
      <c r="A48" s="4"/>
      <c r="B48" s="5"/>
      <c r="C48" s="73" t="s">
        <v>37</v>
      </c>
      <c r="D48" s="74" t="s">
        <v>42</v>
      </c>
      <c r="E48" s="75">
        <v>20</v>
      </c>
      <c r="F48" s="88">
        <v>300000</v>
      </c>
      <c r="G48" s="104">
        <f t="shared" si="5"/>
        <v>6000000</v>
      </c>
    </row>
    <row r="49" spans="1:7" ht="29.5" customHeight="1" x14ac:dyDescent="0.25">
      <c r="A49" s="4"/>
      <c r="B49" s="5"/>
      <c r="C49" s="73" t="s">
        <v>59</v>
      </c>
      <c r="D49" s="74" t="s">
        <v>42</v>
      </c>
      <c r="E49" s="75">
        <v>10</v>
      </c>
      <c r="F49" s="88">
        <v>450000</v>
      </c>
      <c r="G49" s="104">
        <f t="shared" si="5"/>
        <v>4500000</v>
      </c>
    </row>
    <row r="50" spans="1:7" ht="29.5" customHeight="1" x14ac:dyDescent="0.25">
      <c r="A50" s="4"/>
      <c r="B50" s="5"/>
      <c r="C50" s="73" t="s">
        <v>38</v>
      </c>
      <c r="D50" s="74" t="s">
        <v>42</v>
      </c>
      <c r="E50" s="75">
        <v>10</v>
      </c>
      <c r="F50" s="88">
        <v>500000</v>
      </c>
      <c r="G50" s="104">
        <f t="shared" si="5"/>
        <v>5000000</v>
      </c>
    </row>
    <row r="51" spans="1:7" ht="29.5" customHeight="1" x14ac:dyDescent="0.25">
      <c r="A51" s="4"/>
      <c r="B51" s="5"/>
      <c r="C51" s="87" t="s">
        <v>60</v>
      </c>
      <c r="D51" s="74" t="s">
        <v>42</v>
      </c>
      <c r="E51" s="75">
        <v>2000</v>
      </c>
      <c r="F51" s="88">
        <v>1000</v>
      </c>
      <c r="G51" s="104">
        <f t="shared" si="5"/>
        <v>2000000</v>
      </c>
    </row>
    <row r="52" spans="1:7" ht="29.5" customHeight="1" x14ac:dyDescent="0.25">
      <c r="A52" s="4"/>
      <c r="B52" s="5"/>
      <c r="C52" s="87" t="s">
        <v>39</v>
      </c>
      <c r="D52" s="74" t="s">
        <v>10</v>
      </c>
      <c r="E52" s="75">
        <v>2000</v>
      </c>
      <c r="F52" s="88">
        <v>11000</v>
      </c>
      <c r="G52" s="104">
        <f t="shared" si="5"/>
        <v>22000000</v>
      </c>
    </row>
    <row r="53" spans="1:7" ht="29.5" customHeight="1" x14ac:dyDescent="0.25">
      <c r="A53" s="4"/>
      <c r="B53" s="5"/>
      <c r="C53" s="87" t="s">
        <v>61</v>
      </c>
      <c r="D53" s="74" t="s">
        <v>42</v>
      </c>
      <c r="E53" s="75">
        <v>10</v>
      </c>
      <c r="F53" s="88">
        <v>3000000</v>
      </c>
      <c r="G53" s="104">
        <f t="shared" si="5"/>
        <v>30000000</v>
      </c>
    </row>
    <row r="54" spans="1:7" ht="29.5" customHeight="1" x14ac:dyDescent="0.25">
      <c r="A54" s="4"/>
      <c r="B54" s="5"/>
      <c r="C54" s="87" t="s">
        <v>62</v>
      </c>
      <c r="D54" s="74" t="s">
        <v>42</v>
      </c>
      <c r="E54" s="75">
        <v>10</v>
      </c>
      <c r="F54" s="88">
        <v>1500000</v>
      </c>
      <c r="G54" s="104">
        <f t="shared" si="5"/>
        <v>15000000</v>
      </c>
    </row>
    <row r="55" spans="1:7" ht="29.5" customHeight="1" x14ac:dyDescent="0.25">
      <c r="A55" s="4"/>
      <c r="B55" s="5"/>
      <c r="C55" s="87" t="s">
        <v>63</v>
      </c>
      <c r="D55" s="74" t="s">
        <v>42</v>
      </c>
      <c r="E55" s="75">
        <v>10</v>
      </c>
      <c r="F55" s="88">
        <v>1000000</v>
      </c>
      <c r="G55" s="104">
        <f t="shared" si="5"/>
        <v>10000000</v>
      </c>
    </row>
    <row r="56" spans="1:7" ht="29.5" customHeight="1" x14ac:dyDescent="0.25">
      <c r="A56" s="4"/>
      <c r="B56" s="5"/>
      <c r="C56" s="87" t="s">
        <v>64</v>
      </c>
      <c r="D56" s="74" t="s">
        <v>42</v>
      </c>
      <c r="E56" s="75">
        <v>10</v>
      </c>
      <c r="F56" s="88">
        <v>1000000</v>
      </c>
      <c r="G56" s="104">
        <f t="shared" si="5"/>
        <v>10000000</v>
      </c>
    </row>
    <row r="57" spans="1:7" ht="29.5" customHeight="1" x14ac:dyDescent="0.25">
      <c r="A57" s="4"/>
      <c r="B57" s="5"/>
      <c r="C57" s="87" t="s">
        <v>65</v>
      </c>
      <c r="D57" s="74" t="s">
        <v>42</v>
      </c>
      <c r="E57" s="75">
        <v>10</v>
      </c>
      <c r="F57" s="88">
        <v>1000000</v>
      </c>
      <c r="G57" s="104">
        <f t="shared" si="5"/>
        <v>10000000</v>
      </c>
    </row>
    <row r="58" spans="1:7" ht="29.5" customHeight="1" x14ac:dyDescent="0.25">
      <c r="A58" s="4"/>
      <c r="B58" s="5"/>
      <c r="C58" s="87" t="s">
        <v>66</v>
      </c>
      <c r="D58" s="74" t="s">
        <v>42</v>
      </c>
      <c r="E58" s="75">
        <v>10</v>
      </c>
      <c r="F58" s="88">
        <v>500000</v>
      </c>
      <c r="G58" s="104">
        <f t="shared" si="5"/>
        <v>5000000</v>
      </c>
    </row>
    <row r="59" spans="1:7" ht="29.5" customHeight="1" x14ac:dyDescent="0.25">
      <c r="A59" s="4"/>
      <c r="B59" s="5"/>
      <c r="C59" s="106" t="s">
        <v>67</v>
      </c>
      <c r="D59" s="107" t="s">
        <v>42</v>
      </c>
      <c r="E59" s="78">
        <v>10</v>
      </c>
      <c r="F59" s="76">
        <v>1800000</v>
      </c>
      <c r="G59" s="104">
        <f t="shared" si="5"/>
        <v>18000000</v>
      </c>
    </row>
    <row r="60" spans="1:7" ht="29.5" customHeight="1" x14ac:dyDescent="0.25">
      <c r="A60" s="4"/>
      <c r="B60" s="5"/>
      <c r="C60" s="73" t="s">
        <v>68</v>
      </c>
      <c r="D60" s="74" t="s">
        <v>42</v>
      </c>
      <c r="E60" s="75">
        <v>10</v>
      </c>
      <c r="F60" s="88">
        <v>1200000</v>
      </c>
      <c r="G60" s="104">
        <f t="shared" si="5"/>
        <v>12000000</v>
      </c>
    </row>
    <row r="61" spans="1:7" ht="29.5" customHeight="1" thickBot="1" x14ac:dyDescent="0.3">
      <c r="A61" s="6"/>
      <c r="B61" s="7"/>
      <c r="C61" s="80" t="s">
        <v>69</v>
      </c>
      <c r="D61" s="8"/>
      <c r="E61" s="8"/>
      <c r="F61" s="9"/>
      <c r="G61" s="108">
        <f>SUM(G9:G60)</f>
        <v>335600000</v>
      </c>
    </row>
    <row r="62" spans="1:7" ht="29.5" customHeight="1" x14ac:dyDescent="0.25">
      <c r="A62" s="109" t="s">
        <v>40</v>
      </c>
      <c r="B62" s="12"/>
      <c r="C62" s="12"/>
      <c r="D62" s="12"/>
      <c r="E62" s="12"/>
      <c r="F62" s="13"/>
      <c r="G62" s="110">
        <f>+G61+G6</f>
        <v>340900000</v>
      </c>
    </row>
  </sheetData>
  <sheetProtection algorithmName="SHA-512" hashValue="OhtPQ0PaxoNyNX4fM40yXcmRUvmy6u764x6HEFWmhD2sM41Nqndc8x5/oDOGK1XND5fHqcV/ApxWIQizRFhfhg==" saltValue="lJLgYbxOMeM4KZ7+nEOgsA==" spinCount="100000" sheet="1" objects="1" scenarios="1"/>
  <mergeCells count="9">
    <mergeCell ref="A62:F62"/>
    <mergeCell ref="A1:G1"/>
    <mergeCell ref="A3:A6"/>
    <mergeCell ref="B3:B6"/>
    <mergeCell ref="C6:F6"/>
    <mergeCell ref="A7:A61"/>
    <mergeCell ref="B7:B61"/>
    <mergeCell ref="C7:G7"/>
    <mergeCell ref="C61:F61"/>
  </mergeCells>
  <conditionalFormatting sqref="C6:C32 D8:D60">
    <cfRule type="cellIs" dxfId="45" priority="1" stopIfTrue="1" operator="equal">
      <formula>"ESCRIBA AQUÍ EL NOMBRE DEL CAPITULO"</formula>
    </cfRule>
  </conditionalFormatting>
  <conditionalFormatting sqref="C34:C35">
    <cfRule type="cellIs" dxfId="44" priority="5" stopIfTrue="1" operator="equal">
      <formula>"ESCRIBA AQUÍ EL NOMBRE DEL CAPITULO"</formula>
    </cfRule>
  </conditionalFormatting>
  <conditionalFormatting sqref="C37:C38">
    <cfRule type="cellIs" dxfId="43" priority="6" stopIfTrue="1" operator="equal">
      <formula>"ESCRIBA AQUÍ EL NOMBRE DEL CAPITULO"</formula>
    </cfRule>
  </conditionalFormatting>
  <conditionalFormatting sqref="C41 C43 C45">
    <cfRule type="cellIs" dxfId="42" priority="7" stopIfTrue="1" operator="equal">
      <formula>"ESCRIBA AQUÍ EL NOMBRE DEL CAPITULO"</formula>
    </cfRule>
  </conditionalFormatting>
  <conditionalFormatting sqref="C61">
    <cfRule type="cellIs" dxfId="41" priority="2" stopIfTrue="1" operator="equal">
      <formula>"ESCRIBA AQUÍ EL NOMBRE DEL CAPITULO"</formula>
    </cfRule>
  </conditionalFormatting>
  <conditionalFormatting sqref="D3:D4 C5:D5 F5">
    <cfRule type="cellIs" dxfId="40" priority="3" stopIfTrue="1" operator="equal">
      <formula>"ESCRIBA AQUÍ EL NOMBRE DEL CAPITULO"</formula>
    </cfRule>
  </conditionalFormatting>
  <conditionalFormatting sqref="E8:F8 E9">
    <cfRule type="cellIs" dxfId="39" priority="4" stopIfTrue="1" operator="equal">
      <formula>"ESCRIBA AQUÍ EL NOMBRE DEL CAPITULO"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opLeftCell="A3" workbookViewId="0">
      <selection activeCell="A3" sqref="A1:XFD1048576"/>
    </sheetView>
  </sheetViews>
  <sheetFormatPr baseColWidth="10" defaultRowHeight="11.5" x14ac:dyDescent="0.25"/>
  <cols>
    <col min="1" max="1" width="11.453125" style="58" customWidth="1"/>
    <col min="2" max="2" width="31.6328125" style="58" customWidth="1"/>
    <col min="3" max="3" width="47.90625" style="58" customWidth="1"/>
    <col min="4" max="4" width="17" style="58" customWidth="1"/>
    <col min="5" max="5" width="11.36328125" style="58" customWidth="1"/>
    <col min="6" max="6" width="18" style="58" bestFit="1" customWidth="1"/>
    <col min="7" max="7" width="22.36328125" style="58" customWidth="1"/>
    <col min="8" max="16384" width="10.90625" style="58"/>
  </cols>
  <sheetData>
    <row r="1" spans="1:7" ht="12" thickBot="1" x14ac:dyDescent="0.3">
      <c r="A1" s="111" t="s">
        <v>70</v>
      </c>
      <c r="B1" s="14"/>
      <c r="C1" s="14"/>
      <c r="D1" s="14"/>
      <c r="E1" s="14"/>
      <c r="F1" s="14"/>
      <c r="G1" s="15"/>
    </row>
    <row r="2" spans="1:7" ht="12" thickBot="1" x14ac:dyDescent="0.3">
      <c r="A2" s="112" t="s">
        <v>1</v>
      </c>
      <c r="B2" s="113" t="s">
        <v>2</v>
      </c>
      <c r="C2" s="114" t="s">
        <v>3</v>
      </c>
      <c r="D2" s="115" t="s">
        <v>4</v>
      </c>
      <c r="E2" s="116" t="s">
        <v>5</v>
      </c>
      <c r="F2" s="117" t="s">
        <v>6</v>
      </c>
      <c r="G2" s="118" t="s">
        <v>7</v>
      </c>
    </row>
    <row r="3" spans="1:7" x14ac:dyDescent="0.25">
      <c r="A3" s="119" t="s">
        <v>8</v>
      </c>
      <c r="B3" s="120" t="s">
        <v>71</v>
      </c>
      <c r="C3" s="121"/>
      <c r="D3" s="122"/>
      <c r="E3" s="123"/>
      <c r="F3" s="124"/>
      <c r="G3" s="125"/>
    </row>
    <row r="4" spans="1:7" ht="23" x14ac:dyDescent="0.25">
      <c r="A4" s="4"/>
      <c r="B4" s="5"/>
      <c r="C4" s="106" t="s">
        <v>72</v>
      </c>
      <c r="D4" s="126" t="s">
        <v>10</v>
      </c>
      <c r="E4" s="127">
        <v>1</v>
      </c>
      <c r="F4" s="128">
        <v>4000000</v>
      </c>
      <c r="G4" s="129">
        <f>+F4*E4</f>
        <v>4000000</v>
      </c>
    </row>
    <row r="5" spans="1:7" ht="12" thickBot="1" x14ac:dyDescent="0.3">
      <c r="A5" s="4"/>
      <c r="B5" s="5"/>
      <c r="C5" s="130" t="s">
        <v>73</v>
      </c>
      <c r="D5" s="16"/>
      <c r="E5" s="16"/>
      <c r="F5" s="17"/>
      <c r="G5" s="131">
        <f>SUM(G4)</f>
        <v>4000000</v>
      </c>
    </row>
    <row r="6" spans="1:7" x14ac:dyDescent="0.25">
      <c r="A6" s="119" t="s">
        <v>14</v>
      </c>
      <c r="B6" s="120" t="s">
        <v>74</v>
      </c>
      <c r="C6" s="132" t="s">
        <v>75</v>
      </c>
      <c r="D6" s="133" t="s">
        <v>10</v>
      </c>
      <c r="E6" s="133">
        <v>1</v>
      </c>
      <c r="F6" s="134">
        <v>1200000</v>
      </c>
      <c r="G6" s="135">
        <f t="shared" ref="G6:G8" si="0">+F6*E6</f>
        <v>1200000</v>
      </c>
    </row>
    <row r="7" spans="1:7" x14ac:dyDescent="0.25">
      <c r="A7" s="4"/>
      <c r="B7" s="5"/>
      <c r="C7" s="136" t="s">
        <v>76</v>
      </c>
      <c r="D7" s="107" t="s">
        <v>10</v>
      </c>
      <c r="E7" s="107">
        <v>1</v>
      </c>
      <c r="F7" s="137">
        <v>1400000</v>
      </c>
      <c r="G7" s="138">
        <f t="shared" si="0"/>
        <v>1400000</v>
      </c>
    </row>
    <row r="8" spans="1:7" x14ac:dyDescent="0.25">
      <c r="A8" s="4"/>
      <c r="B8" s="5"/>
      <c r="C8" s="136" t="s">
        <v>77</v>
      </c>
      <c r="D8" s="107" t="s">
        <v>10</v>
      </c>
      <c r="E8" s="107">
        <v>4000</v>
      </c>
      <c r="F8" s="137">
        <v>119</v>
      </c>
      <c r="G8" s="138">
        <f t="shared" si="0"/>
        <v>476000</v>
      </c>
    </row>
    <row r="9" spans="1:7" ht="12" thickBot="1" x14ac:dyDescent="0.3">
      <c r="A9" s="4"/>
      <c r="B9" s="7"/>
      <c r="C9" s="130" t="s">
        <v>78</v>
      </c>
      <c r="D9" s="16"/>
      <c r="E9" s="16"/>
      <c r="F9" s="17"/>
      <c r="G9" s="139">
        <f>SUM(G6:G8)</f>
        <v>3076000</v>
      </c>
    </row>
    <row r="10" spans="1:7" ht="63" customHeight="1" x14ac:dyDescent="0.25">
      <c r="A10" s="119" t="s">
        <v>79</v>
      </c>
      <c r="B10" s="140" t="s">
        <v>80</v>
      </c>
      <c r="C10" s="141" t="s">
        <v>81</v>
      </c>
      <c r="D10" s="142"/>
      <c r="E10" s="142"/>
      <c r="F10" s="142"/>
      <c r="G10" s="143"/>
    </row>
    <row r="11" spans="1:7" x14ac:dyDescent="0.25">
      <c r="A11" s="4"/>
      <c r="B11" s="18"/>
      <c r="C11" s="136" t="s">
        <v>82</v>
      </c>
      <c r="D11" s="126" t="s">
        <v>10</v>
      </c>
      <c r="E11" s="107">
        <v>1</v>
      </c>
      <c r="F11" s="144">
        <v>2380000</v>
      </c>
      <c r="G11" s="145">
        <f t="shared" ref="G11:G26" si="1">E11*F11</f>
        <v>2380000</v>
      </c>
    </row>
    <row r="12" spans="1:7" ht="23" x14ac:dyDescent="0.25">
      <c r="A12" s="4"/>
      <c r="B12" s="18"/>
      <c r="C12" s="136" t="s">
        <v>83</v>
      </c>
      <c r="D12" s="126" t="s">
        <v>10</v>
      </c>
      <c r="E12" s="78">
        <v>1</v>
      </c>
      <c r="F12" s="144">
        <v>2380000</v>
      </c>
      <c r="G12" s="145">
        <f t="shared" si="1"/>
        <v>2380000</v>
      </c>
    </row>
    <row r="13" spans="1:7" x14ac:dyDescent="0.25">
      <c r="A13" s="4"/>
      <c r="B13" s="18"/>
      <c r="C13" s="136" t="s">
        <v>84</v>
      </c>
      <c r="D13" s="126" t="s">
        <v>10</v>
      </c>
      <c r="E13" s="78">
        <v>1</v>
      </c>
      <c r="F13" s="144">
        <v>952000</v>
      </c>
      <c r="G13" s="145">
        <f t="shared" si="1"/>
        <v>952000</v>
      </c>
    </row>
    <row r="14" spans="1:7" x14ac:dyDescent="0.25">
      <c r="A14" s="4"/>
      <c r="B14" s="18"/>
      <c r="C14" s="136" t="s">
        <v>85</v>
      </c>
      <c r="D14" s="126" t="s">
        <v>10</v>
      </c>
      <c r="E14" s="78">
        <v>50</v>
      </c>
      <c r="F14" s="144">
        <v>2380</v>
      </c>
      <c r="G14" s="145">
        <f t="shared" si="1"/>
        <v>119000</v>
      </c>
    </row>
    <row r="15" spans="1:7" x14ac:dyDescent="0.25">
      <c r="A15" s="4"/>
      <c r="B15" s="18"/>
      <c r="C15" s="136" t="s">
        <v>86</v>
      </c>
      <c r="D15" s="107" t="s">
        <v>10</v>
      </c>
      <c r="E15" s="107">
        <v>1</v>
      </c>
      <c r="F15" s="144">
        <v>300000</v>
      </c>
      <c r="G15" s="145">
        <f t="shared" si="1"/>
        <v>300000</v>
      </c>
    </row>
    <row r="16" spans="1:7" x14ac:dyDescent="0.25">
      <c r="A16" s="4"/>
      <c r="B16" s="18"/>
      <c r="C16" s="136" t="s">
        <v>87</v>
      </c>
      <c r="D16" s="126" t="s">
        <v>88</v>
      </c>
      <c r="E16" s="126">
        <v>1</v>
      </c>
      <c r="F16" s="144">
        <v>3600000</v>
      </c>
      <c r="G16" s="145">
        <f t="shared" si="1"/>
        <v>3600000</v>
      </c>
    </row>
    <row r="17" spans="1:7" x14ac:dyDescent="0.25">
      <c r="A17" s="4"/>
      <c r="B17" s="18"/>
      <c r="C17" s="136" t="s">
        <v>89</v>
      </c>
      <c r="D17" s="126" t="s">
        <v>88</v>
      </c>
      <c r="E17" s="126">
        <v>1</v>
      </c>
      <c r="F17" s="144">
        <v>900000</v>
      </c>
      <c r="G17" s="145">
        <f t="shared" si="1"/>
        <v>900000</v>
      </c>
    </row>
    <row r="18" spans="1:7" x14ac:dyDescent="0.25">
      <c r="A18" s="4"/>
      <c r="B18" s="18"/>
      <c r="C18" s="136" t="s">
        <v>90</v>
      </c>
      <c r="D18" s="126" t="s">
        <v>88</v>
      </c>
      <c r="E18" s="126">
        <v>1</v>
      </c>
      <c r="F18" s="144">
        <v>400000</v>
      </c>
      <c r="G18" s="145">
        <f t="shared" si="1"/>
        <v>400000</v>
      </c>
    </row>
    <row r="19" spans="1:7" x14ac:dyDescent="0.25">
      <c r="A19" s="4"/>
      <c r="B19" s="18"/>
      <c r="C19" s="136" t="s">
        <v>91</v>
      </c>
      <c r="D19" s="126" t="s">
        <v>88</v>
      </c>
      <c r="E19" s="126">
        <v>1</v>
      </c>
      <c r="F19" s="144">
        <v>300000</v>
      </c>
      <c r="G19" s="145">
        <f t="shared" si="1"/>
        <v>300000</v>
      </c>
    </row>
    <row r="20" spans="1:7" x14ac:dyDescent="0.25">
      <c r="A20" s="4"/>
      <c r="B20" s="18"/>
      <c r="C20" s="136" t="s">
        <v>92</v>
      </c>
      <c r="D20" s="126" t="s">
        <v>88</v>
      </c>
      <c r="E20" s="126">
        <v>1</v>
      </c>
      <c r="F20" s="144">
        <v>476000</v>
      </c>
      <c r="G20" s="145">
        <f t="shared" si="1"/>
        <v>476000</v>
      </c>
    </row>
    <row r="21" spans="1:7" x14ac:dyDescent="0.25">
      <c r="A21" s="4"/>
      <c r="B21" s="18"/>
      <c r="C21" s="136" t="s">
        <v>93</v>
      </c>
      <c r="D21" s="126" t="s">
        <v>88</v>
      </c>
      <c r="E21" s="126">
        <v>1</v>
      </c>
      <c r="F21" s="144">
        <v>714000</v>
      </c>
      <c r="G21" s="145">
        <f t="shared" si="1"/>
        <v>714000</v>
      </c>
    </row>
    <row r="22" spans="1:7" x14ac:dyDescent="0.25">
      <c r="A22" s="4"/>
      <c r="B22" s="18"/>
      <c r="C22" s="136" t="s">
        <v>94</v>
      </c>
      <c r="D22" s="107" t="s">
        <v>10</v>
      </c>
      <c r="E22" s="107">
        <v>10</v>
      </c>
      <c r="F22" s="144">
        <v>8880</v>
      </c>
      <c r="G22" s="145">
        <f t="shared" si="1"/>
        <v>88800</v>
      </c>
    </row>
    <row r="23" spans="1:7" x14ac:dyDescent="0.25">
      <c r="A23" s="4"/>
      <c r="B23" s="18"/>
      <c r="C23" s="136" t="s">
        <v>95</v>
      </c>
      <c r="D23" s="126" t="s">
        <v>10</v>
      </c>
      <c r="E23" s="78">
        <v>1</v>
      </c>
      <c r="F23" s="144">
        <v>202300</v>
      </c>
      <c r="G23" s="145">
        <f t="shared" si="1"/>
        <v>202300</v>
      </c>
    </row>
    <row r="24" spans="1:7" x14ac:dyDescent="0.25">
      <c r="A24" s="4"/>
      <c r="B24" s="18"/>
      <c r="C24" s="136" t="s">
        <v>96</v>
      </c>
      <c r="D24" s="126" t="s">
        <v>10</v>
      </c>
      <c r="E24" s="78">
        <v>1</v>
      </c>
      <c r="F24" s="144">
        <v>342000</v>
      </c>
      <c r="G24" s="145">
        <f t="shared" si="1"/>
        <v>342000</v>
      </c>
    </row>
    <row r="25" spans="1:7" ht="23" x14ac:dyDescent="0.25">
      <c r="A25" s="4"/>
      <c r="B25" s="18"/>
      <c r="C25" s="106" t="s">
        <v>97</v>
      </c>
      <c r="D25" s="126" t="s">
        <v>88</v>
      </c>
      <c r="E25" s="126">
        <v>1</v>
      </c>
      <c r="F25" s="144">
        <v>357000</v>
      </c>
      <c r="G25" s="145">
        <f t="shared" si="1"/>
        <v>357000</v>
      </c>
    </row>
    <row r="26" spans="1:7" ht="23" x14ac:dyDescent="0.25">
      <c r="A26" s="4"/>
      <c r="B26" s="18"/>
      <c r="C26" s="106" t="s">
        <v>98</v>
      </c>
      <c r="D26" s="126" t="s">
        <v>10</v>
      </c>
      <c r="E26" s="126">
        <v>1</v>
      </c>
      <c r="F26" s="144">
        <v>735000</v>
      </c>
      <c r="G26" s="145">
        <f t="shared" si="1"/>
        <v>735000</v>
      </c>
    </row>
    <row r="27" spans="1:7" x14ac:dyDescent="0.25">
      <c r="A27" s="4"/>
      <c r="B27" s="18"/>
      <c r="C27" s="136" t="s">
        <v>99</v>
      </c>
      <c r="D27" s="126" t="s">
        <v>10</v>
      </c>
      <c r="E27" s="78">
        <v>30</v>
      </c>
      <c r="F27" s="144">
        <v>12000</v>
      </c>
      <c r="G27" s="145">
        <f>F27*E27</f>
        <v>360000</v>
      </c>
    </row>
    <row r="28" spans="1:7" x14ac:dyDescent="0.25">
      <c r="A28" s="4"/>
      <c r="B28" s="18"/>
      <c r="C28" s="106" t="s">
        <v>100</v>
      </c>
      <c r="D28" s="146" t="s">
        <v>10</v>
      </c>
      <c r="E28" s="126">
        <v>100</v>
      </c>
      <c r="F28" s="144">
        <v>3000</v>
      </c>
      <c r="G28" s="145">
        <f t="shared" ref="G28:G33" si="2">E28*F28</f>
        <v>300000</v>
      </c>
    </row>
    <row r="29" spans="1:7" x14ac:dyDescent="0.25">
      <c r="A29" s="4"/>
      <c r="B29" s="18"/>
      <c r="C29" s="136" t="s">
        <v>101</v>
      </c>
      <c r="D29" s="126" t="s">
        <v>10</v>
      </c>
      <c r="E29" s="78">
        <v>5</v>
      </c>
      <c r="F29" s="144">
        <v>200000</v>
      </c>
      <c r="G29" s="145">
        <f t="shared" si="2"/>
        <v>1000000</v>
      </c>
    </row>
    <row r="30" spans="1:7" ht="34.5" x14ac:dyDescent="0.25">
      <c r="A30" s="4"/>
      <c r="B30" s="18"/>
      <c r="C30" s="136" t="s">
        <v>102</v>
      </c>
      <c r="D30" s="107" t="s">
        <v>10</v>
      </c>
      <c r="E30" s="107">
        <v>2</v>
      </c>
      <c r="F30" s="144">
        <v>1500000</v>
      </c>
      <c r="G30" s="145">
        <f t="shared" si="2"/>
        <v>3000000</v>
      </c>
    </row>
    <row r="31" spans="1:7" ht="23" x14ac:dyDescent="0.25">
      <c r="A31" s="4"/>
      <c r="B31" s="18"/>
      <c r="C31" s="136" t="s">
        <v>103</v>
      </c>
      <c r="D31" s="107" t="s">
        <v>10</v>
      </c>
      <c r="E31" s="107">
        <v>2</v>
      </c>
      <c r="F31" s="144">
        <v>1100000</v>
      </c>
      <c r="G31" s="145">
        <f t="shared" si="2"/>
        <v>2200000</v>
      </c>
    </row>
    <row r="32" spans="1:7" ht="23" x14ac:dyDescent="0.25">
      <c r="A32" s="4"/>
      <c r="B32" s="18"/>
      <c r="C32" s="136" t="s">
        <v>104</v>
      </c>
      <c r="D32" s="107" t="s">
        <v>10</v>
      </c>
      <c r="E32" s="107">
        <v>2</v>
      </c>
      <c r="F32" s="144">
        <v>800000</v>
      </c>
      <c r="G32" s="145">
        <f t="shared" si="2"/>
        <v>1600000</v>
      </c>
    </row>
    <row r="33" spans="1:7" x14ac:dyDescent="0.25">
      <c r="A33" s="4"/>
      <c r="B33" s="18"/>
      <c r="C33" s="136" t="s">
        <v>105</v>
      </c>
      <c r="D33" s="107" t="s">
        <v>10</v>
      </c>
      <c r="E33" s="107">
        <v>1</v>
      </c>
      <c r="F33" s="144">
        <v>610500</v>
      </c>
      <c r="G33" s="145">
        <f t="shared" si="2"/>
        <v>610500</v>
      </c>
    </row>
    <row r="34" spans="1:7" ht="63" customHeight="1" x14ac:dyDescent="0.25">
      <c r="A34" s="4"/>
      <c r="B34" s="18"/>
      <c r="C34" s="147" t="s">
        <v>106</v>
      </c>
      <c r="D34" s="148"/>
      <c r="E34" s="148"/>
      <c r="F34" s="148"/>
      <c r="G34" s="149"/>
    </row>
    <row r="35" spans="1:7" x14ac:dyDescent="0.25">
      <c r="A35" s="4"/>
      <c r="B35" s="18"/>
      <c r="C35" s="136" t="s">
        <v>82</v>
      </c>
      <c r="D35" s="126" t="s">
        <v>10</v>
      </c>
      <c r="E35" s="107">
        <v>1</v>
      </c>
      <c r="F35" s="144">
        <v>2380000</v>
      </c>
      <c r="G35" s="145">
        <f t="shared" ref="G35:G50" si="3">E35*F35</f>
        <v>2380000</v>
      </c>
    </row>
    <row r="36" spans="1:7" ht="23" x14ac:dyDescent="0.25">
      <c r="A36" s="4"/>
      <c r="B36" s="18"/>
      <c r="C36" s="136" t="s">
        <v>83</v>
      </c>
      <c r="D36" s="126" t="s">
        <v>10</v>
      </c>
      <c r="E36" s="78">
        <v>1</v>
      </c>
      <c r="F36" s="144">
        <v>2380000</v>
      </c>
      <c r="G36" s="145">
        <f t="shared" si="3"/>
        <v>2380000</v>
      </c>
    </row>
    <row r="37" spans="1:7" x14ac:dyDescent="0.25">
      <c r="A37" s="4"/>
      <c r="B37" s="18"/>
      <c r="C37" s="136" t="s">
        <v>84</v>
      </c>
      <c r="D37" s="126" t="s">
        <v>10</v>
      </c>
      <c r="E37" s="78">
        <v>1</v>
      </c>
      <c r="F37" s="144">
        <v>952000</v>
      </c>
      <c r="G37" s="145">
        <f t="shared" si="3"/>
        <v>952000</v>
      </c>
    </row>
    <row r="38" spans="1:7" x14ac:dyDescent="0.25">
      <c r="A38" s="4"/>
      <c r="B38" s="18"/>
      <c r="C38" s="136" t="s">
        <v>85</v>
      </c>
      <c r="D38" s="126" t="s">
        <v>10</v>
      </c>
      <c r="E38" s="78">
        <v>50</v>
      </c>
      <c r="F38" s="144">
        <v>2380</v>
      </c>
      <c r="G38" s="145">
        <f t="shared" si="3"/>
        <v>119000</v>
      </c>
    </row>
    <row r="39" spans="1:7" x14ac:dyDescent="0.25">
      <c r="A39" s="4"/>
      <c r="B39" s="18"/>
      <c r="C39" s="136" t="s">
        <v>86</v>
      </c>
      <c r="D39" s="107" t="s">
        <v>10</v>
      </c>
      <c r="E39" s="107">
        <v>1</v>
      </c>
      <c r="F39" s="144">
        <v>300000</v>
      </c>
      <c r="G39" s="145">
        <f t="shared" si="3"/>
        <v>300000</v>
      </c>
    </row>
    <row r="40" spans="1:7" x14ac:dyDescent="0.25">
      <c r="A40" s="4"/>
      <c r="B40" s="18"/>
      <c r="C40" s="136" t="s">
        <v>87</v>
      </c>
      <c r="D40" s="126" t="s">
        <v>88</v>
      </c>
      <c r="E40" s="126">
        <v>1</v>
      </c>
      <c r="F40" s="144">
        <v>3600000</v>
      </c>
      <c r="G40" s="145">
        <f t="shared" si="3"/>
        <v>3600000</v>
      </c>
    </row>
    <row r="41" spans="1:7" x14ac:dyDescent="0.25">
      <c r="A41" s="4"/>
      <c r="B41" s="18"/>
      <c r="C41" s="136" t="s">
        <v>89</v>
      </c>
      <c r="D41" s="126" t="s">
        <v>88</v>
      </c>
      <c r="E41" s="126">
        <v>1</v>
      </c>
      <c r="F41" s="144">
        <v>900000</v>
      </c>
      <c r="G41" s="145">
        <f t="shared" si="3"/>
        <v>900000</v>
      </c>
    </row>
    <row r="42" spans="1:7" x14ac:dyDescent="0.25">
      <c r="A42" s="4"/>
      <c r="B42" s="18"/>
      <c r="C42" s="136" t="s">
        <v>90</v>
      </c>
      <c r="D42" s="126" t="s">
        <v>88</v>
      </c>
      <c r="E42" s="126">
        <v>1</v>
      </c>
      <c r="F42" s="144">
        <v>400000</v>
      </c>
      <c r="G42" s="145">
        <f t="shared" si="3"/>
        <v>400000</v>
      </c>
    </row>
    <row r="43" spans="1:7" x14ac:dyDescent="0.25">
      <c r="A43" s="4"/>
      <c r="B43" s="18"/>
      <c r="C43" s="136" t="s">
        <v>91</v>
      </c>
      <c r="D43" s="126" t="s">
        <v>88</v>
      </c>
      <c r="E43" s="126">
        <v>1</v>
      </c>
      <c r="F43" s="144">
        <v>300000</v>
      </c>
      <c r="G43" s="145">
        <f t="shared" si="3"/>
        <v>300000</v>
      </c>
    </row>
    <row r="44" spans="1:7" x14ac:dyDescent="0.25">
      <c r="A44" s="4"/>
      <c r="B44" s="18"/>
      <c r="C44" s="136" t="s">
        <v>92</v>
      </c>
      <c r="D44" s="126" t="s">
        <v>88</v>
      </c>
      <c r="E44" s="126">
        <v>1</v>
      </c>
      <c r="F44" s="144">
        <v>476000</v>
      </c>
      <c r="G44" s="145">
        <f t="shared" si="3"/>
        <v>476000</v>
      </c>
    </row>
    <row r="45" spans="1:7" x14ac:dyDescent="0.25">
      <c r="A45" s="4"/>
      <c r="B45" s="18"/>
      <c r="C45" s="136" t="s">
        <v>107</v>
      </c>
      <c r="D45" s="126" t="s">
        <v>88</v>
      </c>
      <c r="E45" s="126">
        <v>1</v>
      </c>
      <c r="F45" s="144">
        <v>714000</v>
      </c>
      <c r="G45" s="145">
        <f t="shared" si="3"/>
        <v>714000</v>
      </c>
    </row>
    <row r="46" spans="1:7" x14ac:dyDescent="0.25">
      <c r="A46" s="4"/>
      <c r="B46" s="18"/>
      <c r="C46" s="136" t="s">
        <v>94</v>
      </c>
      <c r="D46" s="107" t="s">
        <v>10</v>
      </c>
      <c r="E46" s="107">
        <v>10</v>
      </c>
      <c r="F46" s="144">
        <v>8880</v>
      </c>
      <c r="G46" s="145">
        <f t="shared" si="3"/>
        <v>88800</v>
      </c>
    </row>
    <row r="47" spans="1:7" x14ac:dyDescent="0.25">
      <c r="A47" s="4"/>
      <c r="B47" s="18"/>
      <c r="C47" s="136" t="s">
        <v>95</v>
      </c>
      <c r="D47" s="126" t="s">
        <v>10</v>
      </c>
      <c r="E47" s="78">
        <v>1</v>
      </c>
      <c r="F47" s="144">
        <v>202300</v>
      </c>
      <c r="G47" s="145">
        <f t="shared" si="3"/>
        <v>202300</v>
      </c>
    </row>
    <row r="48" spans="1:7" x14ac:dyDescent="0.25">
      <c r="A48" s="4"/>
      <c r="B48" s="18"/>
      <c r="C48" s="136" t="s">
        <v>96</v>
      </c>
      <c r="D48" s="126" t="s">
        <v>10</v>
      </c>
      <c r="E48" s="78">
        <v>1</v>
      </c>
      <c r="F48" s="144">
        <v>342000</v>
      </c>
      <c r="G48" s="145">
        <f t="shared" si="3"/>
        <v>342000</v>
      </c>
    </row>
    <row r="49" spans="1:7" ht="23" x14ac:dyDescent="0.25">
      <c r="A49" s="4"/>
      <c r="B49" s="18"/>
      <c r="C49" s="106" t="s">
        <v>97</v>
      </c>
      <c r="D49" s="126" t="s">
        <v>88</v>
      </c>
      <c r="E49" s="126">
        <v>1</v>
      </c>
      <c r="F49" s="144">
        <v>357000</v>
      </c>
      <c r="G49" s="145">
        <f t="shared" si="3"/>
        <v>357000</v>
      </c>
    </row>
    <row r="50" spans="1:7" ht="23" x14ac:dyDescent="0.25">
      <c r="A50" s="4"/>
      <c r="B50" s="18"/>
      <c r="C50" s="106" t="s">
        <v>108</v>
      </c>
      <c r="D50" s="126" t="s">
        <v>10</v>
      </c>
      <c r="E50" s="126">
        <v>1</v>
      </c>
      <c r="F50" s="144">
        <v>735000</v>
      </c>
      <c r="G50" s="145">
        <f t="shared" si="3"/>
        <v>735000</v>
      </c>
    </row>
    <row r="51" spans="1:7" x14ac:dyDescent="0.25">
      <c r="A51" s="4"/>
      <c r="B51" s="18"/>
      <c r="C51" s="136" t="s">
        <v>99</v>
      </c>
      <c r="D51" s="126" t="s">
        <v>10</v>
      </c>
      <c r="E51" s="78">
        <v>30</v>
      </c>
      <c r="F51" s="144">
        <v>12000</v>
      </c>
      <c r="G51" s="145">
        <f>F51*E51</f>
        <v>360000</v>
      </c>
    </row>
    <row r="52" spans="1:7" x14ac:dyDescent="0.25">
      <c r="A52" s="4"/>
      <c r="B52" s="18"/>
      <c r="C52" s="106" t="s">
        <v>100</v>
      </c>
      <c r="D52" s="146" t="s">
        <v>10</v>
      </c>
      <c r="E52" s="126">
        <v>100</v>
      </c>
      <c r="F52" s="144">
        <v>3000</v>
      </c>
      <c r="G52" s="145">
        <f t="shared" ref="G52:G57" si="4">E52*F52</f>
        <v>300000</v>
      </c>
    </row>
    <row r="53" spans="1:7" x14ac:dyDescent="0.25">
      <c r="A53" s="4"/>
      <c r="B53" s="18"/>
      <c r="C53" s="136" t="s">
        <v>101</v>
      </c>
      <c r="D53" s="126" t="s">
        <v>10</v>
      </c>
      <c r="E53" s="78">
        <v>5</v>
      </c>
      <c r="F53" s="144">
        <v>200000</v>
      </c>
      <c r="G53" s="145">
        <f t="shared" si="4"/>
        <v>1000000</v>
      </c>
    </row>
    <row r="54" spans="1:7" ht="23" x14ac:dyDescent="0.25">
      <c r="A54" s="4"/>
      <c r="B54" s="18"/>
      <c r="C54" s="136" t="s">
        <v>109</v>
      </c>
      <c r="D54" s="107" t="s">
        <v>10</v>
      </c>
      <c r="E54" s="107">
        <v>2</v>
      </c>
      <c r="F54" s="144">
        <v>1500000</v>
      </c>
      <c r="G54" s="145">
        <f t="shared" si="4"/>
        <v>3000000</v>
      </c>
    </row>
    <row r="55" spans="1:7" ht="23" x14ac:dyDescent="0.25">
      <c r="A55" s="4"/>
      <c r="B55" s="18"/>
      <c r="C55" s="136" t="s">
        <v>103</v>
      </c>
      <c r="D55" s="107" t="s">
        <v>10</v>
      </c>
      <c r="E55" s="107">
        <v>2</v>
      </c>
      <c r="F55" s="144">
        <v>1100000</v>
      </c>
      <c r="G55" s="145">
        <f t="shared" si="4"/>
        <v>2200000</v>
      </c>
    </row>
    <row r="56" spans="1:7" ht="23" x14ac:dyDescent="0.25">
      <c r="A56" s="4"/>
      <c r="B56" s="18"/>
      <c r="C56" s="136" t="s">
        <v>110</v>
      </c>
      <c r="D56" s="107" t="s">
        <v>10</v>
      </c>
      <c r="E56" s="107">
        <v>2</v>
      </c>
      <c r="F56" s="144">
        <v>800000</v>
      </c>
      <c r="G56" s="145">
        <f t="shared" si="4"/>
        <v>1600000</v>
      </c>
    </row>
    <row r="57" spans="1:7" x14ac:dyDescent="0.25">
      <c r="A57" s="4"/>
      <c r="B57" s="18"/>
      <c r="C57" s="136" t="s">
        <v>105</v>
      </c>
      <c r="D57" s="107" t="s">
        <v>10</v>
      </c>
      <c r="E57" s="107">
        <v>1</v>
      </c>
      <c r="F57" s="144">
        <v>610500</v>
      </c>
      <c r="G57" s="145">
        <f t="shared" si="4"/>
        <v>610500</v>
      </c>
    </row>
    <row r="58" spans="1:7" ht="78.75" customHeight="1" x14ac:dyDescent="0.25">
      <c r="A58" s="4"/>
      <c r="B58" s="18"/>
      <c r="C58" s="147" t="s">
        <v>111</v>
      </c>
      <c r="D58" s="148"/>
      <c r="E58" s="148"/>
      <c r="F58" s="148"/>
      <c r="G58" s="149"/>
    </row>
    <row r="59" spans="1:7" x14ac:dyDescent="0.25">
      <c r="A59" s="4"/>
      <c r="B59" s="18"/>
      <c r="C59" s="136" t="s">
        <v>82</v>
      </c>
      <c r="D59" s="126" t="s">
        <v>10</v>
      </c>
      <c r="E59" s="107">
        <v>1</v>
      </c>
      <c r="F59" s="144">
        <v>2380000</v>
      </c>
      <c r="G59" s="145">
        <f t="shared" ref="G59:G83" si="5">E59*F59</f>
        <v>2380000</v>
      </c>
    </row>
    <row r="60" spans="1:7" ht="23" x14ac:dyDescent="0.25">
      <c r="A60" s="4"/>
      <c r="B60" s="18"/>
      <c r="C60" s="136" t="s">
        <v>83</v>
      </c>
      <c r="D60" s="126" t="s">
        <v>10</v>
      </c>
      <c r="E60" s="78">
        <v>1</v>
      </c>
      <c r="F60" s="144">
        <v>2380000</v>
      </c>
      <c r="G60" s="145">
        <f t="shared" si="5"/>
        <v>2380000</v>
      </c>
    </row>
    <row r="61" spans="1:7" x14ac:dyDescent="0.25">
      <c r="A61" s="4"/>
      <c r="B61" s="18"/>
      <c r="C61" s="136" t="s">
        <v>84</v>
      </c>
      <c r="D61" s="126" t="s">
        <v>10</v>
      </c>
      <c r="E61" s="78">
        <v>1</v>
      </c>
      <c r="F61" s="144">
        <v>952000</v>
      </c>
      <c r="G61" s="145">
        <f t="shared" si="5"/>
        <v>952000</v>
      </c>
    </row>
    <row r="62" spans="1:7" x14ac:dyDescent="0.25">
      <c r="A62" s="4"/>
      <c r="B62" s="18"/>
      <c r="C62" s="136" t="s">
        <v>85</v>
      </c>
      <c r="D62" s="126" t="s">
        <v>10</v>
      </c>
      <c r="E62" s="78">
        <v>50</v>
      </c>
      <c r="F62" s="144">
        <v>2380</v>
      </c>
      <c r="G62" s="145">
        <f t="shared" si="5"/>
        <v>119000</v>
      </c>
    </row>
    <row r="63" spans="1:7" x14ac:dyDescent="0.25">
      <c r="A63" s="4"/>
      <c r="B63" s="18"/>
      <c r="C63" s="136" t="s">
        <v>112</v>
      </c>
      <c r="D63" s="126" t="s">
        <v>10</v>
      </c>
      <c r="E63" s="78">
        <v>7</v>
      </c>
      <c r="F63" s="144">
        <v>25000</v>
      </c>
      <c r="G63" s="145">
        <f t="shared" si="5"/>
        <v>175000</v>
      </c>
    </row>
    <row r="64" spans="1:7" x14ac:dyDescent="0.25">
      <c r="A64" s="4"/>
      <c r="B64" s="18"/>
      <c r="C64" s="136" t="s">
        <v>113</v>
      </c>
      <c r="D64" s="126" t="s">
        <v>10</v>
      </c>
      <c r="E64" s="78">
        <v>7</v>
      </c>
      <c r="F64" s="144">
        <v>180000</v>
      </c>
      <c r="G64" s="145">
        <f t="shared" si="5"/>
        <v>1260000</v>
      </c>
    </row>
    <row r="65" spans="1:7" ht="23" x14ac:dyDescent="0.25">
      <c r="A65" s="4"/>
      <c r="B65" s="18"/>
      <c r="C65" s="136" t="s">
        <v>114</v>
      </c>
      <c r="D65" s="126" t="s">
        <v>10</v>
      </c>
      <c r="E65" s="78">
        <v>7</v>
      </c>
      <c r="F65" s="144">
        <v>100000</v>
      </c>
      <c r="G65" s="145">
        <f t="shared" si="5"/>
        <v>700000</v>
      </c>
    </row>
    <row r="66" spans="1:7" x14ac:dyDescent="0.25">
      <c r="A66" s="4"/>
      <c r="B66" s="18"/>
      <c r="C66" s="136" t="s">
        <v>86</v>
      </c>
      <c r="D66" s="107" t="s">
        <v>10</v>
      </c>
      <c r="E66" s="107">
        <v>1</v>
      </c>
      <c r="F66" s="144">
        <v>300000</v>
      </c>
      <c r="G66" s="145">
        <f t="shared" si="5"/>
        <v>300000</v>
      </c>
    </row>
    <row r="67" spans="1:7" x14ac:dyDescent="0.25">
      <c r="A67" s="4"/>
      <c r="B67" s="18"/>
      <c r="C67" s="136" t="s">
        <v>115</v>
      </c>
      <c r="D67" s="126" t="s">
        <v>88</v>
      </c>
      <c r="E67" s="126">
        <v>1</v>
      </c>
      <c r="F67" s="144">
        <v>3600000</v>
      </c>
      <c r="G67" s="145">
        <f t="shared" si="5"/>
        <v>3600000</v>
      </c>
    </row>
    <row r="68" spans="1:7" x14ac:dyDescent="0.25">
      <c r="A68" s="4"/>
      <c r="B68" s="18"/>
      <c r="C68" s="136" t="s">
        <v>89</v>
      </c>
      <c r="D68" s="126" t="s">
        <v>88</v>
      </c>
      <c r="E68" s="126">
        <v>1</v>
      </c>
      <c r="F68" s="144">
        <v>900000</v>
      </c>
      <c r="G68" s="145">
        <f t="shared" si="5"/>
        <v>900000</v>
      </c>
    </row>
    <row r="69" spans="1:7" x14ac:dyDescent="0.25">
      <c r="A69" s="4"/>
      <c r="B69" s="18"/>
      <c r="C69" s="136" t="s">
        <v>90</v>
      </c>
      <c r="D69" s="126" t="s">
        <v>88</v>
      </c>
      <c r="E69" s="126">
        <v>1</v>
      </c>
      <c r="F69" s="144">
        <v>400000</v>
      </c>
      <c r="G69" s="145">
        <f t="shared" si="5"/>
        <v>400000</v>
      </c>
    </row>
    <row r="70" spans="1:7" x14ac:dyDescent="0.25">
      <c r="A70" s="4"/>
      <c r="B70" s="18"/>
      <c r="C70" s="136" t="s">
        <v>91</v>
      </c>
      <c r="D70" s="126" t="s">
        <v>88</v>
      </c>
      <c r="E70" s="126">
        <v>1</v>
      </c>
      <c r="F70" s="144">
        <v>300000</v>
      </c>
      <c r="G70" s="145">
        <f t="shared" si="5"/>
        <v>300000</v>
      </c>
    </row>
    <row r="71" spans="1:7" x14ac:dyDescent="0.25">
      <c r="A71" s="4"/>
      <c r="B71" s="18"/>
      <c r="C71" s="136" t="s">
        <v>92</v>
      </c>
      <c r="D71" s="126" t="s">
        <v>88</v>
      </c>
      <c r="E71" s="126">
        <v>1</v>
      </c>
      <c r="F71" s="144">
        <v>476000</v>
      </c>
      <c r="G71" s="145">
        <f t="shared" si="5"/>
        <v>476000</v>
      </c>
    </row>
    <row r="72" spans="1:7" x14ac:dyDescent="0.25">
      <c r="A72" s="4"/>
      <c r="B72" s="18"/>
      <c r="C72" s="136" t="s">
        <v>107</v>
      </c>
      <c r="D72" s="126" t="s">
        <v>88</v>
      </c>
      <c r="E72" s="126">
        <v>1</v>
      </c>
      <c r="F72" s="144">
        <v>714000</v>
      </c>
      <c r="G72" s="145">
        <f t="shared" si="5"/>
        <v>714000</v>
      </c>
    </row>
    <row r="73" spans="1:7" x14ac:dyDescent="0.25">
      <c r="A73" s="4"/>
      <c r="B73" s="18"/>
      <c r="C73" s="136" t="s">
        <v>94</v>
      </c>
      <c r="D73" s="107" t="s">
        <v>10</v>
      </c>
      <c r="E73" s="107">
        <v>10</v>
      </c>
      <c r="F73" s="144">
        <v>8880</v>
      </c>
      <c r="G73" s="145">
        <f t="shared" si="5"/>
        <v>88800</v>
      </c>
    </row>
    <row r="74" spans="1:7" x14ac:dyDescent="0.25">
      <c r="A74" s="4"/>
      <c r="B74" s="18"/>
      <c r="C74" s="136" t="s">
        <v>95</v>
      </c>
      <c r="D74" s="126" t="s">
        <v>10</v>
      </c>
      <c r="E74" s="78">
        <v>1</v>
      </c>
      <c r="F74" s="144">
        <v>202300</v>
      </c>
      <c r="G74" s="145">
        <f t="shared" si="5"/>
        <v>202300</v>
      </c>
    </row>
    <row r="75" spans="1:7" x14ac:dyDescent="0.25">
      <c r="A75" s="4"/>
      <c r="B75" s="18"/>
      <c r="C75" s="136" t="s">
        <v>96</v>
      </c>
      <c r="D75" s="126" t="s">
        <v>10</v>
      </c>
      <c r="E75" s="78">
        <v>1</v>
      </c>
      <c r="F75" s="144">
        <v>342000</v>
      </c>
      <c r="G75" s="145">
        <f t="shared" si="5"/>
        <v>342000</v>
      </c>
    </row>
    <row r="76" spans="1:7" ht="23" x14ac:dyDescent="0.25">
      <c r="A76" s="4"/>
      <c r="B76" s="18"/>
      <c r="C76" s="106" t="s">
        <v>97</v>
      </c>
      <c r="D76" s="126" t="s">
        <v>88</v>
      </c>
      <c r="E76" s="126">
        <v>1</v>
      </c>
      <c r="F76" s="144">
        <v>357000</v>
      </c>
      <c r="G76" s="145">
        <f t="shared" si="5"/>
        <v>357000</v>
      </c>
    </row>
    <row r="77" spans="1:7" ht="23" x14ac:dyDescent="0.25">
      <c r="A77" s="4"/>
      <c r="B77" s="18"/>
      <c r="C77" s="106" t="s">
        <v>98</v>
      </c>
      <c r="D77" s="126" t="s">
        <v>10</v>
      </c>
      <c r="E77" s="126">
        <v>1</v>
      </c>
      <c r="F77" s="144">
        <v>735000</v>
      </c>
      <c r="G77" s="145">
        <f t="shared" si="5"/>
        <v>735000</v>
      </c>
    </row>
    <row r="78" spans="1:7" x14ac:dyDescent="0.25">
      <c r="A78" s="4"/>
      <c r="B78" s="18"/>
      <c r="C78" s="106" t="s">
        <v>100</v>
      </c>
      <c r="D78" s="146" t="s">
        <v>10</v>
      </c>
      <c r="E78" s="126">
        <v>100</v>
      </c>
      <c r="F78" s="144">
        <v>3000</v>
      </c>
      <c r="G78" s="145">
        <f t="shared" si="5"/>
        <v>300000</v>
      </c>
    </row>
    <row r="79" spans="1:7" x14ac:dyDescent="0.25">
      <c r="A79" s="4"/>
      <c r="B79" s="18"/>
      <c r="C79" s="136" t="s">
        <v>99</v>
      </c>
      <c r="D79" s="126" t="s">
        <v>10</v>
      </c>
      <c r="E79" s="78">
        <v>30</v>
      </c>
      <c r="F79" s="144">
        <v>12000</v>
      </c>
      <c r="G79" s="145">
        <f t="shared" si="5"/>
        <v>360000</v>
      </c>
    </row>
    <row r="80" spans="1:7" x14ac:dyDescent="0.25">
      <c r="A80" s="4"/>
      <c r="B80" s="18"/>
      <c r="C80" s="136" t="s">
        <v>101</v>
      </c>
      <c r="D80" s="126" t="s">
        <v>10</v>
      </c>
      <c r="E80" s="78">
        <v>5</v>
      </c>
      <c r="F80" s="144">
        <v>166500.00000000003</v>
      </c>
      <c r="G80" s="145">
        <f t="shared" si="5"/>
        <v>832500.00000000012</v>
      </c>
    </row>
    <row r="81" spans="1:7" ht="23" x14ac:dyDescent="0.25">
      <c r="A81" s="4"/>
      <c r="B81" s="18"/>
      <c r="C81" s="136" t="s">
        <v>116</v>
      </c>
      <c r="D81" s="107" t="s">
        <v>10</v>
      </c>
      <c r="E81" s="107">
        <v>2</v>
      </c>
      <c r="F81" s="144">
        <v>1500000</v>
      </c>
      <c r="G81" s="145">
        <f t="shared" si="5"/>
        <v>3000000</v>
      </c>
    </row>
    <row r="82" spans="1:7" ht="23" x14ac:dyDescent="0.25">
      <c r="A82" s="4"/>
      <c r="B82" s="18"/>
      <c r="C82" s="136" t="s">
        <v>117</v>
      </c>
      <c r="D82" s="107" t="s">
        <v>10</v>
      </c>
      <c r="E82" s="107">
        <v>2</v>
      </c>
      <c r="F82" s="144">
        <v>800000</v>
      </c>
      <c r="G82" s="145">
        <f t="shared" si="5"/>
        <v>1600000</v>
      </c>
    </row>
    <row r="83" spans="1:7" x14ac:dyDescent="0.25">
      <c r="A83" s="4"/>
      <c r="B83" s="18"/>
      <c r="C83" s="136" t="s">
        <v>105</v>
      </c>
      <c r="D83" s="107" t="s">
        <v>10</v>
      </c>
      <c r="E83" s="107">
        <v>1</v>
      </c>
      <c r="F83" s="144">
        <v>610500</v>
      </c>
      <c r="G83" s="145">
        <f t="shared" si="5"/>
        <v>610500</v>
      </c>
    </row>
    <row r="84" spans="1:7" ht="47.25" customHeight="1" x14ac:dyDescent="0.25">
      <c r="A84" s="4"/>
      <c r="B84" s="18"/>
      <c r="C84" s="147" t="s">
        <v>118</v>
      </c>
      <c r="D84" s="148"/>
      <c r="E84" s="148"/>
      <c r="F84" s="148"/>
      <c r="G84" s="149"/>
    </row>
    <row r="85" spans="1:7" ht="23" x14ac:dyDescent="0.25">
      <c r="A85" s="4"/>
      <c r="B85" s="18"/>
      <c r="C85" s="136" t="s">
        <v>119</v>
      </c>
      <c r="D85" s="106" t="s">
        <v>10</v>
      </c>
      <c r="E85" s="107">
        <v>6</v>
      </c>
      <c r="F85" s="137">
        <v>4000000</v>
      </c>
      <c r="G85" s="145">
        <f t="shared" ref="G85:G87" si="6">E85*F85</f>
        <v>24000000</v>
      </c>
    </row>
    <row r="86" spans="1:7" ht="34.5" x14ac:dyDescent="0.25">
      <c r="A86" s="4"/>
      <c r="B86" s="18"/>
      <c r="C86" s="150" t="s">
        <v>120</v>
      </c>
      <c r="D86" s="106" t="s">
        <v>10</v>
      </c>
      <c r="E86" s="107">
        <v>1</v>
      </c>
      <c r="F86" s="137">
        <v>8500000</v>
      </c>
      <c r="G86" s="145">
        <f t="shared" si="6"/>
        <v>8500000</v>
      </c>
    </row>
    <row r="87" spans="1:7" x14ac:dyDescent="0.25">
      <c r="A87" s="4"/>
      <c r="B87" s="18"/>
      <c r="C87" s="136" t="s">
        <v>121</v>
      </c>
      <c r="D87" s="106" t="s">
        <v>42</v>
      </c>
      <c r="E87" s="107">
        <v>400</v>
      </c>
      <c r="F87" s="151">
        <v>3000</v>
      </c>
      <c r="G87" s="145">
        <f t="shared" si="6"/>
        <v>1200000</v>
      </c>
    </row>
    <row r="88" spans="1:7" x14ac:dyDescent="0.25">
      <c r="A88" s="4"/>
      <c r="B88" s="18"/>
      <c r="C88" s="136" t="s">
        <v>99</v>
      </c>
      <c r="D88" s="106" t="s">
        <v>42</v>
      </c>
      <c r="E88" s="107">
        <v>70</v>
      </c>
      <c r="F88" s="151">
        <v>12000</v>
      </c>
      <c r="G88" s="145">
        <f>F88*E88</f>
        <v>840000</v>
      </c>
    </row>
    <row r="89" spans="1:7" x14ac:dyDescent="0.25">
      <c r="A89" s="4"/>
      <c r="B89" s="18"/>
      <c r="C89" s="136" t="s">
        <v>122</v>
      </c>
      <c r="D89" s="106" t="s">
        <v>10</v>
      </c>
      <c r="E89" s="107">
        <v>1</v>
      </c>
      <c r="F89" s="151">
        <v>202300</v>
      </c>
      <c r="G89" s="145">
        <f t="shared" ref="G89:G97" si="7">E89*F89</f>
        <v>202300</v>
      </c>
    </row>
    <row r="90" spans="1:7" x14ac:dyDescent="0.25">
      <c r="A90" s="4"/>
      <c r="B90" s="18"/>
      <c r="C90" s="150" t="s">
        <v>123</v>
      </c>
      <c r="D90" s="106" t="s">
        <v>10</v>
      </c>
      <c r="E90" s="107">
        <v>1</v>
      </c>
      <c r="F90" s="137">
        <v>342000</v>
      </c>
      <c r="G90" s="145">
        <f t="shared" si="7"/>
        <v>342000</v>
      </c>
    </row>
    <row r="91" spans="1:7" x14ac:dyDescent="0.25">
      <c r="A91" s="4"/>
      <c r="B91" s="18"/>
      <c r="C91" s="136" t="s">
        <v>124</v>
      </c>
      <c r="D91" s="106" t="s">
        <v>10</v>
      </c>
      <c r="E91" s="107">
        <v>10</v>
      </c>
      <c r="F91" s="151">
        <v>166500.00000000003</v>
      </c>
      <c r="G91" s="145">
        <f t="shared" si="7"/>
        <v>1665000.0000000002</v>
      </c>
    </row>
    <row r="92" spans="1:7" x14ac:dyDescent="0.25">
      <c r="A92" s="4"/>
      <c r="B92" s="18"/>
      <c r="C92" s="136" t="s">
        <v>125</v>
      </c>
      <c r="D92" s="106" t="s">
        <v>10</v>
      </c>
      <c r="E92" s="107">
        <v>1</v>
      </c>
      <c r="F92" s="151">
        <v>3600000</v>
      </c>
      <c r="G92" s="145">
        <f t="shared" si="7"/>
        <v>3600000</v>
      </c>
    </row>
    <row r="93" spans="1:7" x14ac:dyDescent="0.25">
      <c r="A93" s="4"/>
      <c r="B93" s="18"/>
      <c r="C93" s="136" t="s">
        <v>126</v>
      </c>
      <c r="D93" s="106" t="s">
        <v>10</v>
      </c>
      <c r="E93" s="107">
        <v>1</v>
      </c>
      <c r="F93" s="151">
        <v>400000</v>
      </c>
      <c r="G93" s="145">
        <f t="shared" si="7"/>
        <v>400000</v>
      </c>
    </row>
    <row r="94" spans="1:7" x14ac:dyDescent="0.25">
      <c r="A94" s="4"/>
      <c r="B94" s="18"/>
      <c r="C94" s="136" t="s">
        <v>127</v>
      </c>
      <c r="D94" s="106" t="s">
        <v>10</v>
      </c>
      <c r="E94" s="107">
        <v>1</v>
      </c>
      <c r="F94" s="151">
        <v>476000</v>
      </c>
      <c r="G94" s="145">
        <f t="shared" si="7"/>
        <v>476000</v>
      </c>
    </row>
    <row r="95" spans="1:7" x14ac:dyDescent="0.25">
      <c r="A95" s="4"/>
      <c r="B95" s="18"/>
      <c r="C95" s="136" t="s">
        <v>128</v>
      </c>
      <c r="D95" s="106" t="s">
        <v>10</v>
      </c>
      <c r="E95" s="107">
        <v>1</v>
      </c>
      <c r="F95" s="151">
        <v>300000</v>
      </c>
      <c r="G95" s="145">
        <f t="shared" si="7"/>
        <v>300000</v>
      </c>
    </row>
    <row r="96" spans="1:7" x14ac:dyDescent="0.25">
      <c r="A96" s="4"/>
      <c r="B96" s="18"/>
      <c r="C96" s="136" t="s">
        <v>89</v>
      </c>
      <c r="D96" s="106" t="s">
        <v>10</v>
      </c>
      <c r="E96" s="107">
        <v>1</v>
      </c>
      <c r="F96" s="151">
        <v>900000</v>
      </c>
      <c r="G96" s="145">
        <f t="shared" si="7"/>
        <v>900000</v>
      </c>
    </row>
    <row r="97" spans="1:7" x14ac:dyDescent="0.25">
      <c r="A97" s="4"/>
      <c r="B97" s="18"/>
      <c r="C97" s="136" t="s">
        <v>129</v>
      </c>
      <c r="D97" s="136" t="s">
        <v>10</v>
      </c>
      <c r="E97" s="107">
        <v>2</v>
      </c>
      <c r="F97" s="151">
        <v>714000</v>
      </c>
      <c r="G97" s="145">
        <f t="shared" si="7"/>
        <v>1428000</v>
      </c>
    </row>
    <row r="98" spans="1:7" ht="12" thickBot="1" x14ac:dyDescent="0.3">
      <c r="A98" s="6"/>
      <c r="B98" s="19"/>
      <c r="C98" s="130" t="s">
        <v>130</v>
      </c>
      <c r="D98" s="16"/>
      <c r="E98" s="16"/>
      <c r="F98" s="17"/>
      <c r="G98" s="152">
        <f>SUM(G11:G97)</f>
        <v>113570600</v>
      </c>
    </row>
    <row r="99" spans="1:7" ht="12" thickBot="1" x14ac:dyDescent="0.3">
      <c r="A99" s="153" t="s">
        <v>40</v>
      </c>
      <c r="B99" s="1"/>
      <c r="C99" s="1"/>
      <c r="D99" s="1"/>
      <c r="E99" s="1"/>
      <c r="F99" s="20"/>
      <c r="G99" s="154">
        <f>G5+G9+G98</f>
        <v>120646600</v>
      </c>
    </row>
  </sheetData>
  <sheetProtection algorithmName="SHA-512" hashValue="VTX9UB+SYA/+jbYM0oU8yG+YYS8MFjx46UX1cKRp5KkT7e+QE0OmyeR+q7FVMmHUWg2Oia3fgQkfcG64coTXSA==" saltValue="OsC+C4PYhLz5VzZsYhvBaA==" spinCount="100000" sheet="1" objects="1" scenarios="1"/>
  <mergeCells count="15">
    <mergeCell ref="A10:A98"/>
    <mergeCell ref="B10:B98"/>
    <mergeCell ref="C98:F98"/>
    <mergeCell ref="A99:F99"/>
    <mergeCell ref="A1:G1"/>
    <mergeCell ref="A3:A5"/>
    <mergeCell ref="B3:B5"/>
    <mergeCell ref="C5:F5"/>
    <mergeCell ref="A6:A9"/>
    <mergeCell ref="B6:B9"/>
    <mergeCell ref="C9:F9"/>
    <mergeCell ref="C10:G10"/>
    <mergeCell ref="C34:G34"/>
    <mergeCell ref="C58:G58"/>
    <mergeCell ref="C84:G84"/>
  </mergeCells>
  <conditionalFormatting sqref="B3">
    <cfRule type="cellIs" dxfId="38" priority="1" stopIfTrue="1" operator="equal">
      <formula>"ESCRIBA AQUÍ EL NOMBRE DEL CAPITULO"</formula>
    </cfRule>
  </conditionalFormatting>
  <conditionalFormatting sqref="C10:C11">
    <cfRule type="cellIs" dxfId="37" priority="2" stopIfTrue="1" operator="equal">
      <formula>"ESCRIBA AQUÍ EL NOMBRE DEL CAPITULO"</formula>
    </cfRule>
  </conditionalFormatting>
  <conditionalFormatting sqref="C34:C35">
    <cfRule type="cellIs" dxfId="36" priority="3" stopIfTrue="1" operator="equal">
      <formula>"ESCRIBA AQUÍ EL NOMBRE DEL CAPITULO"</formula>
    </cfRule>
  </conditionalFormatting>
  <conditionalFormatting sqref="C58:C59">
    <cfRule type="cellIs" dxfId="35" priority="4" stopIfTrue="1" operator="equal">
      <formula>"ESCRIBA AQUÍ EL NOMBRE DEL CAPITULO"</formula>
    </cfRule>
  </conditionalFormatting>
  <conditionalFormatting sqref="C84">
    <cfRule type="cellIs" dxfId="34" priority="5" stopIfTrue="1" operator="equal">
      <formula>"ESCRIBA AQUÍ EL NOMBRE DEL CAPITULO"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activeCell="A8" sqref="A1:XFD1048576"/>
    </sheetView>
  </sheetViews>
  <sheetFormatPr baseColWidth="10" defaultColWidth="12.453125" defaultRowHeight="11.5" x14ac:dyDescent="0.25"/>
  <cols>
    <col min="1" max="16384" width="12.453125" style="58"/>
  </cols>
  <sheetData>
    <row r="1" spans="1:7" x14ac:dyDescent="0.25">
      <c r="A1" s="155" t="s">
        <v>131</v>
      </c>
      <c r="B1" s="10"/>
      <c r="C1" s="10"/>
      <c r="D1" s="10"/>
      <c r="E1" s="10"/>
      <c r="F1" s="10"/>
      <c r="G1" s="11"/>
    </row>
    <row r="2" spans="1:7" ht="35" thickBot="1" x14ac:dyDescent="0.3">
      <c r="A2" s="156" t="s">
        <v>1</v>
      </c>
      <c r="B2" s="157" t="s">
        <v>132</v>
      </c>
      <c r="C2" s="157" t="s">
        <v>3</v>
      </c>
      <c r="D2" s="157" t="s">
        <v>4</v>
      </c>
      <c r="E2" s="157" t="s">
        <v>5</v>
      </c>
      <c r="F2" s="157" t="s">
        <v>6</v>
      </c>
      <c r="G2" s="158" t="s">
        <v>7</v>
      </c>
    </row>
    <row r="3" spans="1:7" ht="12" thickBot="1" x14ac:dyDescent="0.3">
      <c r="A3" s="66" t="s">
        <v>8</v>
      </c>
      <c r="B3" s="159" t="s">
        <v>133</v>
      </c>
      <c r="C3" s="160" t="s">
        <v>134</v>
      </c>
      <c r="D3" s="69" t="s">
        <v>42</v>
      </c>
      <c r="E3" s="70">
        <v>1</v>
      </c>
      <c r="F3" s="88">
        <v>250000</v>
      </c>
      <c r="G3" s="97">
        <f t="shared" ref="G3:G6" si="0">+F3*E3</f>
        <v>250000</v>
      </c>
    </row>
    <row r="4" spans="1:7" ht="12" thickBot="1" x14ac:dyDescent="0.3">
      <c r="A4" s="4"/>
      <c r="B4" s="5"/>
      <c r="C4" s="161" t="s">
        <v>135</v>
      </c>
      <c r="D4" s="69" t="s">
        <v>42</v>
      </c>
      <c r="E4" s="162">
        <v>1</v>
      </c>
      <c r="F4" s="88">
        <v>250000</v>
      </c>
      <c r="G4" s="97">
        <f t="shared" si="0"/>
        <v>250000</v>
      </c>
    </row>
    <row r="5" spans="1:7" ht="92.5" thickBot="1" x14ac:dyDescent="0.3">
      <c r="A5" s="4"/>
      <c r="B5" s="5"/>
      <c r="C5" s="163" t="s">
        <v>136</v>
      </c>
      <c r="D5" s="69" t="s">
        <v>42</v>
      </c>
      <c r="E5" s="75">
        <v>1</v>
      </c>
      <c r="F5" s="88">
        <v>200000</v>
      </c>
      <c r="G5" s="97">
        <f t="shared" si="0"/>
        <v>200000</v>
      </c>
    </row>
    <row r="6" spans="1:7" ht="57.5" x14ac:dyDescent="0.25">
      <c r="A6" s="4"/>
      <c r="B6" s="5"/>
      <c r="C6" s="163" t="s">
        <v>137</v>
      </c>
      <c r="D6" s="69" t="s">
        <v>42</v>
      </c>
      <c r="E6" s="75">
        <v>1</v>
      </c>
      <c r="F6" s="88">
        <v>500000</v>
      </c>
      <c r="G6" s="97">
        <f t="shared" si="0"/>
        <v>500000</v>
      </c>
    </row>
    <row r="7" spans="1:7" ht="12" thickBot="1" x14ac:dyDescent="0.3">
      <c r="A7" s="6"/>
      <c r="B7" s="7"/>
      <c r="C7" s="80" t="s">
        <v>138</v>
      </c>
      <c r="D7" s="8"/>
      <c r="E7" s="8"/>
      <c r="F7" s="9"/>
      <c r="G7" s="81">
        <f>SUM(G3:G6)</f>
        <v>1200000</v>
      </c>
    </row>
    <row r="8" spans="1:7" ht="12" thickBot="1" x14ac:dyDescent="0.3">
      <c r="A8" s="164" t="s">
        <v>14</v>
      </c>
      <c r="B8" s="165" t="s">
        <v>139</v>
      </c>
      <c r="C8" s="166" t="s">
        <v>140</v>
      </c>
      <c r="D8" s="21"/>
      <c r="E8" s="21"/>
      <c r="F8" s="22"/>
      <c r="G8" s="167"/>
    </row>
    <row r="9" spans="1:7" ht="46.5" thickBot="1" x14ac:dyDescent="0.3">
      <c r="A9" s="4"/>
      <c r="B9" s="5"/>
      <c r="C9" s="87" t="s">
        <v>141</v>
      </c>
      <c r="D9" s="69" t="s">
        <v>42</v>
      </c>
      <c r="E9" s="168">
        <v>1</v>
      </c>
      <c r="F9" s="169">
        <v>3360000</v>
      </c>
      <c r="G9" s="77">
        <f t="shared" ref="G9:G12" si="1">+F9*E9</f>
        <v>3360000</v>
      </c>
    </row>
    <row r="10" spans="1:7" ht="92.5" thickBot="1" x14ac:dyDescent="0.3">
      <c r="A10" s="4"/>
      <c r="B10" s="5"/>
      <c r="C10" s="87" t="s">
        <v>142</v>
      </c>
      <c r="D10" s="69" t="s">
        <v>42</v>
      </c>
      <c r="E10" s="168">
        <v>1</v>
      </c>
      <c r="F10" s="169">
        <v>5000000</v>
      </c>
      <c r="G10" s="77">
        <f t="shared" si="1"/>
        <v>5000000</v>
      </c>
    </row>
    <row r="11" spans="1:7" ht="35" thickBot="1" x14ac:dyDescent="0.3">
      <c r="A11" s="4"/>
      <c r="B11" s="5"/>
      <c r="C11" s="87" t="s">
        <v>143</v>
      </c>
      <c r="D11" s="69" t="s">
        <v>42</v>
      </c>
      <c r="E11" s="168">
        <v>6</v>
      </c>
      <c r="F11" s="169">
        <v>1500000</v>
      </c>
      <c r="G11" s="77">
        <f t="shared" si="1"/>
        <v>9000000</v>
      </c>
    </row>
    <row r="12" spans="1:7" ht="58" thickBot="1" x14ac:dyDescent="0.3">
      <c r="A12" s="4"/>
      <c r="B12" s="5"/>
      <c r="C12" s="87" t="s">
        <v>144</v>
      </c>
      <c r="D12" s="69" t="s">
        <v>42</v>
      </c>
      <c r="E12" s="170">
        <v>4</v>
      </c>
      <c r="F12" s="171">
        <v>400000</v>
      </c>
      <c r="G12" s="77">
        <f t="shared" si="1"/>
        <v>1600000</v>
      </c>
    </row>
    <row r="13" spans="1:7" ht="35" thickBot="1" x14ac:dyDescent="0.3">
      <c r="A13" s="4"/>
      <c r="B13" s="5"/>
      <c r="C13" s="73" t="s">
        <v>145</v>
      </c>
      <c r="D13" s="69" t="s">
        <v>42</v>
      </c>
      <c r="E13" s="170">
        <v>1</v>
      </c>
      <c r="F13" s="171">
        <v>1320000</v>
      </c>
      <c r="G13" s="172">
        <f t="shared" ref="G13:G25" si="2">F13*E13</f>
        <v>1320000</v>
      </c>
    </row>
    <row r="14" spans="1:7" ht="23.5" thickBot="1" x14ac:dyDescent="0.3">
      <c r="A14" s="4"/>
      <c r="B14" s="5"/>
      <c r="C14" s="73" t="s">
        <v>146</v>
      </c>
      <c r="D14" s="69" t="s">
        <v>42</v>
      </c>
      <c r="E14" s="170">
        <v>1</v>
      </c>
      <c r="F14" s="171">
        <v>408000</v>
      </c>
      <c r="G14" s="172">
        <f t="shared" si="2"/>
        <v>408000</v>
      </c>
    </row>
    <row r="15" spans="1:7" ht="46.5" thickBot="1" x14ac:dyDescent="0.3">
      <c r="A15" s="4"/>
      <c r="B15" s="5"/>
      <c r="C15" s="73" t="s">
        <v>147</v>
      </c>
      <c r="D15" s="69" t="s">
        <v>42</v>
      </c>
      <c r="E15" s="170">
        <v>950</v>
      </c>
      <c r="F15" s="171">
        <v>2000</v>
      </c>
      <c r="G15" s="172">
        <f t="shared" si="2"/>
        <v>1900000</v>
      </c>
    </row>
    <row r="16" spans="1:7" ht="92.5" thickBot="1" x14ac:dyDescent="0.3">
      <c r="A16" s="4"/>
      <c r="B16" s="5"/>
      <c r="C16" s="73" t="s">
        <v>148</v>
      </c>
      <c r="D16" s="69" t="s">
        <v>42</v>
      </c>
      <c r="E16" s="170">
        <v>2</v>
      </c>
      <c r="F16" s="171">
        <v>500000</v>
      </c>
      <c r="G16" s="172">
        <f t="shared" si="2"/>
        <v>1000000</v>
      </c>
    </row>
    <row r="17" spans="1:7" ht="46.5" thickBot="1" x14ac:dyDescent="0.3">
      <c r="A17" s="4"/>
      <c r="B17" s="5"/>
      <c r="C17" s="87" t="s">
        <v>149</v>
      </c>
      <c r="D17" s="69" t="s">
        <v>42</v>
      </c>
      <c r="E17" s="170">
        <v>6</v>
      </c>
      <c r="F17" s="171">
        <v>202300</v>
      </c>
      <c r="G17" s="172">
        <f t="shared" si="2"/>
        <v>1213800</v>
      </c>
    </row>
    <row r="18" spans="1:7" ht="58" thickBot="1" x14ac:dyDescent="0.3">
      <c r="A18" s="4"/>
      <c r="B18" s="5"/>
      <c r="C18" s="87" t="s">
        <v>150</v>
      </c>
      <c r="D18" s="69" t="s">
        <v>42</v>
      </c>
      <c r="E18" s="170">
        <v>3</v>
      </c>
      <c r="F18" s="171">
        <v>342000</v>
      </c>
      <c r="G18" s="172">
        <f t="shared" si="2"/>
        <v>1026000</v>
      </c>
    </row>
    <row r="19" spans="1:7" ht="23.5" thickBot="1" x14ac:dyDescent="0.3">
      <c r="A19" s="4"/>
      <c r="B19" s="5"/>
      <c r="C19" s="87" t="s">
        <v>151</v>
      </c>
      <c r="D19" s="69" t="s">
        <v>42</v>
      </c>
      <c r="E19" s="170">
        <v>8</v>
      </c>
      <c r="F19" s="171">
        <v>300000</v>
      </c>
      <c r="G19" s="172">
        <f t="shared" si="2"/>
        <v>2400000</v>
      </c>
    </row>
    <row r="20" spans="1:7" ht="69.5" thickBot="1" x14ac:dyDescent="0.3">
      <c r="A20" s="4"/>
      <c r="B20" s="5"/>
      <c r="C20" s="87" t="s">
        <v>152</v>
      </c>
      <c r="D20" s="69" t="s">
        <v>42</v>
      </c>
      <c r="E20" s="168">
        <v>24</v>
      </c>
      <c r="F20" s="169">
        <v>30000</v>
      </c>
      <c r="G20" s="172">
        <f t="shared" si="2"/>
        <v>720000</v>
      </c>
    </row>
    <row r="21" spans="1:7" ht="58" thickBot="1" x14ac:dyDescent="0.3">
      <c r="A21" s="4"/>
      <c r="B21" s="5"/>
      <c r="C21" s="87" t="s">
        <v>153</v>
      </c>
      <c r="D21" s="69" t="s">
        <v>42</v>
      </c>
      <c r="E21" s="170">
        <v>1</v>
      </c>
      <c r="F21" s="171">
        <v>2000000</v>
      </c>
      <c r="G21" s="172">
        <f t="shared" si="2"/>
        <v>2000000</v>
      </c>
    </row>
    <row r="22" spans="1:7" ht="46.5" thickBot="1" x14ac:dyDescent="0.3">
      <c r="A22" s="4"/>
      <c r="B22" s="5"/>
      <c r="C22" s="173" t="s">
        <v>154</v>
      </c>
      <c r="D22" s="69" t="s">
        <v>42</v>
      </c>
      <c r="E22" s="174">
        <v>1</v>
      </c>
      <c r="F22" s="175">
        <v>1800000</v>
      </c>
      <c r="G22" s="176">
        <f t="shared" si="2"/>
        <v>1800000</v>
      </c>
    </row>
    <row r="23" spans="1:7" ht="69.5" thickBot="1" x14ac:dyDescent="0.3">
      <c r="A23" s="4"/>
      <c r="B23" s="5"/>
      <c r="C23" s="87" t="s">
        <v>155</v>
      </c>
      <c r="D23" s="69" t="s">
        <v>42</v>
      </c>
      <c r="E23" s="168">
        <v>1</v>
      </c>
      <c r="F23" s="169">
        <f>((2000000*20%)+2000000)</f>
        <v>2400000</v>
      </c>
      <c r="G23" s="77">
        <f t="shared" si="2"/>
        <v>2400000</v>
      </c>
    </row>
    <row r="24" spans="1:7" ht="23.5" thickBot="1" x14ac:dyDescent="0.3">
      <c r="A24" s="4"/>
      <c r="B24" s="5"/>
      <c r="C24" s="87" t="s">
        <v>156</v>
      </c>
      <c r="D24" s="69" t="s">
        <v>42</v>
      </c>
      <c r="E24" s="168">
        <v>1</v>
      </c>
      <c r="F24" s="169">
        <v>1200000</v>
      </c>
      <c r="G24" s="77">
        <f t="shared" si="2"/>
        <v>1200000</v>
      </c>
    </row>
    <row r="25" spans="1:7" ht="46" x14ac:dyDescent="0.25">
      <c r="A25" s="4"/>
      <c r="B25" s="5"/>
      <c r="C25" s="87" t="s">
        <v>157</v>
      </c>
      <c r="D25" s="69" t="s">
        <v>42</v>
      </c>
      <c r="E25" s="168">
        <v>1</v>
      </c>
      <c r="F25" s="169">
        <v>3000000</v>
      </c>
      <c r="G25" s="77">
        <f t="shared" si="2"/>
        <v>3000000</v>
      </c>
    </row>
    <row r="26" spans="1:7" ht="12" thickBot="1" x14ac:dyDescent="0.3">
      <c r="A26" s="6"/>
      <c r="B26" s="7"/>
      <c r="C26" s="80" t="s">
        <v>78</v>
      </c>
      <c r="D26" s="8"/>
      <c r="E26" s="8"/>
      <c r="F26" s="9"/>
      <c r="G26" s="177">
        <f>SUM(G9:G25)</f>
        <v>39347800</v>
      </c>
    </row>
    <row r="27" spans="1:7" ht="12" thickBot="1" x14ac:dyDescent="0.3">
      <c r="A27" s="164" t="s">
        <v>79</v>
      </c>
      <c r="B27" s="165" t="s">
        <v>158</v>
      </c>
      <c r="C27" s="173" t="s">
        <v>92</v>
      </c>
      <c r="D27" s="69" t="s">
        <v>42</v>
      </c>
      <c r="E27" s="174">
        <v>1</v>
      </c>
      <c r="F27" s="178">
        <v>470000</v>
      </c>
      <c r="G27" s="176">
        <f t="shared" ref="G27:G28" si="3">+F27*E27</f>
        <v>470000</v>
      </c>
    </row>
    <row r="28" spans="1:7" ht="34.5" x14ac:dyDescent="0.25">
      <c r="A28" s="4"/>
      <c r="B28" s="5"/>
      <c r="C28" s="87" t="s">
        <v>159</v>
      </c>
      <c r="D28" s="69" t="s">
        <v>42</v>
      </c>
      <c r="E28" s="168">
        <v>3</v>
      </c>
      <c r="F28" s="171">
        <v>714000</v>
      </c>
      <c r="G28" s="77">
        <f t="shared" si="3"/>
        <v>2142000</v>
      </c>
    </row>
    <row r="29" spans="1:7" ht="12" thickBot="1" x14ac:dyDescent="0.3">
      <c r="A29" s="6"/>
      <c r="B29" s="7"/>
      <c r="C29" s="80" t="s">
        <v>130</v>
      </c>
      <c r="D29" s="8"/>
      <c r="E29" s="8"/>
      <c r="F29" s="9"/>
      <c r="G29" s="177">
        <f>SUM(G27:G28)</f>
        <v>2612000</v>
      </c>
    </row>
    <row r="30" spans="1:7" ht="69.5" thickBot="1" x14ac:dyDescent="0.3">
      <c r="A30" s="179" t="s">
        <v>160</v>
      </c>
      <c r="B30" s="165" t="s">
        <v>161</v>
      </c>
      <c r="C30" s="180" t="s">
        <v>162</v>
      </c>
      <c r="D30" s="69" t="s">
        <v>42</v>
      </c>
      <c r="E30" s="174">
        <v>1000</v>
      </c>
      <c r="F30" s="175">
        <v>12000</v>
      </c>
      <c r="G30" s="176">
        <f>+F30*E30</f>
        <v>12000000</v>
      </c>
    </row>
    <row r="31" spans="1:7" ht="81" thickBot="1" x14ac:dyDescent="0.3">
      <c r="A31" s="4"/>
      <c r="B31" s="5"/>
      <c r="C31" s="87" t="s">
        <v>163</v>
      </c>
      <c r="D31" s="69" t="s">
        <v>42</v>
      </c>
      <c r="E31" s="168">
        <v>4</v>
      </c>
      <c r="F31" s="169">
        <v>200000</v>
      </c>
      <c r="G31" s="77">
        <f>F31*E31</f>
        <v>800000</v>
      </c>
    </row>
    <row r="32" spans="1:7" ht="23" x14ac:dyDescent="0.25">
      <c r="A32" s="4"/>
      <c r="B32" s="5"/>
      <c r="C32" s="73" t="s">
        <v>164</v>
      </c>
      <c r="D32" s="69" t="s">
        <v>42</v>
      </c>
      <c r="E32" s="168">
        <v>1000</v>
      </c>
      <c r="F32" s="169">
        <v>3000</v>
      </c>
      <c r="G32" s="77">
        <f>+F32*E32</f>
        <v>3000000</v>
      </c>
    </row>
    <row r="33" spans="1:7" ht="12" thickBot="1" x14ac:dyDescent="0.3">
      <c r="A33" s="6"/>
      <c r="B33" s="7"/>
      <c r="C33" s="80" t="s">
        <v>165</v>
      </c>
      <c r="D33" s="8"/>
      <c r="E33" s="8"/>
      <c r="F33" s="9"/>
      <c r="G33" s="177">
        <f>SUM(G30:G32)</f>
        <v>15800000</v>
      </c>
    </row>
    <row r="34" spans="1:7" ht="58" thickBot="1" x14ac:dyDescent="0.3">
      <c r="A34" s="164" t="s">
        <v>166</v>
      </c>
      <c r="B34" s="165" t="s">
        <v>167</v>
      </c>
      <c r="C34" s="180" t="s">
        <v>168</v>
      </c>
      <c r="D34" s="69" t="s">
        <v>42</v>
      </c>
      <c r="E34" s="174">
        <v>14</v>
      </c>
      <c r="F34" s="175">
        <v>2640000</v>
      </c>
      <c r="G34" s="176">
        <f t="shared" ref="G34:G40" si="4">+F34*E34</f>
        <v>36960000</v>
      </c>
    </row>
    <row r="35" spans="1:7" ht="23.5" thickBot="1" x14ac:dyDescent="0.3">
      <c r="A35" s="4"/>
      <c r="B35" s="5"/>
      <c r="C35" s="73" t="s">
        <v>169</v>
      </c>
      <c r="D35" s="69" t="s">
        <v>42</v>
      </c>
      <c r="E35" s="168">
        <v>14</v>
      </c>
      <c r="F35" s="169">
        <v>960000</v>
      </c>
      <c r="G35" s="77">
        <f t="shared" si="4"/>
        <v>13440000</v>
      </c>
    </row>
    <row r="36" spans="1:7" ht="35" thickBot="1" x14ac:dyDescent="0.3">
      <c r="A36" s="4"/>
      <c r="B36" s="5"/>
      <c r="C36" s="73" t="s">
        <v>170</v>
      </c>
      <c r="D36" s="69" t="s">
        <v>42</v>
      </c>
      <c r="E36" s="168">
        <v>2</v>
      </c>
      <c r="F36" s="169">
        <v>5000000</v>
      </c>
      <c r="G36" s="77">
        <f t="shared" si="4"/>
        <v>10000000</v>
      </c>
    </row>
    <row r="37" spans="1:7" ht="253.5" thickBot="1" x14ac:dyDescent="0.3">
      <c r="A37" s="4"/>
      <c r="B37" s="5"/>
      <c r="C37" s="73" t="s">
        <v>171</v>
      </c>
      <c r="D37" s="69" t="s">
        <v>42</v>
      </c>
      <c r="E37" s="168">
        <v>20</v>
      </c>
      <c r="F37" s="169">
        <v>264000</v>
      </c>
      <c r="G37" s="77">
        <f t="shared" si="4"/>
        <v>5280000</v>
      </c>
    </row>
    <row r="38" spans="1:7" ht="242" thickBot="1" x14ac:dyDescent="0.3">
      <c r="A38" s="4"/>
      <c r="B38" s="5"/>
      <c r="C38" s="87" t="s">
        <v>172</v>
      </c>
      <c r="D38" s="69" t="s">
        <v>42</v>
      </c>
      <c r="E38" s="168">
        <v>13</v>
      </c>
      <c r="F38" s="169">
        <v>264000</v>
      </c>
      <c r="G38" s="77">
        <f t="shared" si="4"/>
        <v>3432000</v>
      </c>
    </row>
    <row r="39" spans="1:7" ht="81" thickBot="1" x14ac:dyDescent="0.3">
      <c r="A39" s="4"/>
      <c r="B39" s="5"/>
      <c r="C39" s="87" t="s">
        <v>173</v>
      </c>
      <c r="D39" s="69" t="s">
        <v>42</v>
      </c>
      <c r="E39" s="168">
        <v>13</v>
      </c>
      <c r="F39" s="169">
        <v>240000</v>
      </c>
      <c r="G39" s="77">
        <f t="shared" si="4"/>
        <v>3120000</v>
      </c>
    </row>
    <row r="40" spans="1:7" ht="69" x14ac:dyDescent="0.25">
      <c r="A40" s="4"/>
      <c r="B40" s="5"/>
      <c r="C40" s="87" t="s">
        <v>174</v>
      </c>
      <c r="D40" s="69" t="s">
        <v>42</v>
      </c>
      <c r="E40" s="168">
        <v>13</v>
      </c>
      <c r="F40" s="169">
        <v>90000</v>
      </c>
      <c r="G40" s="77">
        <f t="shared" si="4"/>
        <v>1170000</v>
      </c>
    </row>
    <row r="41" spans="1:7" ht="12" thickBot="1" x14ac:dyDescent="0.3">
      <c r="A41" s="6"/>
      <c r="B41" s="7"/>
      <c r="C41" s="80" t="s">
        <v>175</v>
      </c>
      <c r="D41" s="8"/>
      <c r="E41" s="8"/>
      <c r="F41" s="9"/>
      <c r="G41" s="177">
        <f>SUM(G34:G40)</f>
        <v>73402000</v>
      </c>
    </row>
    <row r="42" spans="1:7" ht="23.5" thickBot="1" x14ac:dyDescent="0.3">
      <c r="A42" s="164" t="s">
        <v>176</v>
      </c>
      <c r="B42" s="165" t="s">
        <v>177</v>
      </c>
      <c r="C42" s="173" t="s">
        <v>178</v>
      </c>
      <c r="D42" s="69" t="s">
        <v>42</v>
      </c>
      <c r="E42" s="174">
        <v>1</v>
      </c>
      <c r="F42" s="178">
        <v>900000</v>
      </c>
      <c r="G42" s="176">
        <f t="shared" ref="G42:G44" si="5">+F42*E42</f>
        <v>900000</v>
      </c>
    </row>
    <row r="43" spans="1:7" ht="12" thickBot="1" x14ac:dyDescent="0.3">
      <c r="A43" s="4"/>
      <c r="B43" s="5"/>
      <c r="C43" s="87" t="s">
        <v>90</v>
      </c>
      <c r="D43" s="69" t="s">
        <v>42</v>
      </c>
      <c r="E43" s="168">
        <v>1</v>
      </c>
      <c r="F43" s="171">
        <v>400000</v>
      </c>
      <c r="G43" s="77">
        <f t="shared" si="5"/>
        <v>400000</v>
      </c>
    </row>
    <row r="44" spans="1:7" x14ac:dyDescent="0.25">
      <c r="A44" s="4"/>
      <c r="B44" s="5"/>
      <c r="C44" s="87" t="s">
        <v>91</v>
      </c>
      <c r="D44" s="69" t="s">
        <v>42</v>
      </c>
      <c r="E44" s="168">
        <v>1</v>
      </c>
      <c r="F44" s="171">
        <v>300000</v>
      </c>
      <c r="G44" s="77">
        <f t="shared" si="5"/>
        <v>300000</v>
      </c>
    </row>
    <row r="45" spans="1:7" ht="12" thickBot="1" x14ac:dyDescent="0.3">
      <c r="A45" s="6"/>
      <c r="B45" s="7"/>
      <c r="C45" s="80" t="s">
        <v>179</v>
      </c>
      <c r="D45" s="8"/>
      <c r="E45" s="8"/>
      <c r="F45" s="9"/>
      <c r="G45" s="177">
        <f>SUM(G42:G44)</f>
        <v>1600000</v>
      </c>
    </row>
    <row r="46" spans="1:7" ht="23" x14ac:dyDescent="0.25">
      <c r="A46" s="164" t="s">
        <v>180</v>
      </c>
      <c r="B46" s="165" t="s">
        <v>181</v>
      </c>
      <c r="C46" s="173" t="s">
        <v>182</v>
      </c>
      <c r="D46" s="69" t="s">
        <v>183</v>
      </c>
      <c r="E46" s="174">
        <v>1</v>
      </c>
      <c r="F46" s="175">
        <v>3600000</v>
      </c>
      <c r="G46" s="176">
        <f>+F46*E46</f>
        <v>3600000</v>
      </c>
    </row>
    <row r="47" spans="1:7" ht="34.5" customHeight="1" thickBot="1" x14ac:dyDescent="0.3">
      <c r="A47" s="6"/>
      <c r="B47" s="7"/>
      <c r="C47" s="80" t="s">
        <v>184</v>
      </c>
      <c r="D47" s="8"/>
      <c r="E47" s="8"/>
      <c r="F47" s="9"/>
      <c r="G47" s="177">
        <f>SUM(G46)</f>
        <v>3600000</v>
      </c>
    </row>
    <row r="48" spans="1:7" x14ac:dyDescent="0.25">
      <c r="A48" s="181" t="s">
        <v>40</v>
      </c>
      <c r="B48" s="21"/>
      <c r="C48" s="21"/>
      <c r="D48" s="21"/>
      <c r="E48" s="21"/>
      <c r="F48" s="22"/>
      <c r="G48" s="182">
        <f>+G47+G45+G41+G33++G29+G26+G7</f>
        <v>137561800</v>
      </c>
    </row>
  </sheetData>
  <sheetProtection algorithmName="SHA-512" hashValue="In26g/QfZL+cnbpoCpMBY3gsl3w6hKuPLGcxDWBkhUMwhKB37EkBfrAEpYXapdyqccayL8pwhquLfFlNlyTmfQ==" saltValue="vT6jaOPd1kCW8AL84QGbcA==" spinCount="100000" sheet="1" objects="1" scenarios="1"/>
  <mergeCells count="24">
    <mergeCell ref="A1:G1"/>
    <mergeCell ref="A3:A7"/>
    <mergeCell ref="B3:B7"/>
    <mergeCell ref="C7:F7"/>
    <mergeCell ref="A8:A26"/>
    <mergeCell ref="B8:B26"/>
    <mergeCell ref="C8:F8"/>
    <mergeCell ref="C26:F26"/>
    <mergeCell ref="A27:A29"/>
    <mergeCell ref="B27:B29"/>
    <mergeCell ref="C29:F29"/>
    <mergeCell ref="A30:A33"/>
    <mergeCell ref="B30:B33"/>
    <mergeCell ref="C33:F33"/>
    <mergeCell ref="A46:A47"/>
    <mergeCell ref="B46:B47"/>
    <mergeCell ref="C47:F47"/>
    <mergeCell ref="A48:F48"/>
    <mergeCell ref="A34:A41"/>
    <mergeCell ref="B34:B41"/>
    <mergeCell ref="C41:F41"/>
    <mergeCell ref="A42:A45"/>
    <mergeCell ref="B42:B45"/>
    <mergeCell ref="C45:F45"/>
  </mergeCells>
  <conditionalFormatting sqref="C7:C11 C13:C15 C30">
    <cfRule type="cellIs" dxfId="33" priority="8" stopIfTrue="1" operator="equal">
      <formula>"ESCRIBA AQUÍ EL NOMBRE DEL CAPITULO"</formula>
    </cfRule>
  </conditionalFormatting>
  <conditionalFormatting sqref="C42">
    <cfRule type="cellIs" dxfId="32" priority="9" stopIfTrue="1" operator="equal">
      <formula>"ESCRIBA AQUÍ EL NOMBRE DEL CAPITULO"</formula>
    </cfRule>
  </conditionalFormatting>
  <conditionalFormatting sqref="D3 D46">
    <cfRule type="cellIs" dxfId="31" priority="10" stopIfTrue="1" operator="equal">
      <formula>"ESCRIBA AQUÍ EL NOMBRE DEL CAPITULO"</formula>
    </cfRule>
  </conditionalFormatting>
  <conditionalFormatting sqref="D4:D6">
    <cfRule type="cellIs" dxfId="30" priority="7" stopIfTrue="1" operator="equal">
      <formula>"ESCRIBA AQUÍ EL NOMBRE DEL CAPITULO"</formula>
    </cfRule>
  </conditionalFormatting>
  <conditionalFormatting sqref="D9:D25">
    <cfRule type="cellIs" dxfId="29" priority="6" stopIfTrue="1" operator="equal">
      <formula>"ESCRIBA AQUÍ EL NOMBRE DEL CAPITULO"</formula>
    </cfRule>
  </conditionalFormatting>
  <conditionalFormatting sqref="D27">
    <cfRule type="cellIs" dxfId="28" priority="5" stopIfTrue="1" operator="equal">
      <formula>"ESCRIBA AQUÍ EL NOMBRE DEL CAPITULO"</formula>
    </cfRule>
  </conditionalFormatting>
  <conditionalFormatting sqref="D28">
    <cfRule type="cellIs" dxfId="27" priority="4" stopIfTrue="1" operator="equal">
      <formula>"ESCRIBA AQUÍ EL NOMBRE DEL CAPITULO"</formula>
    </cfRule>
  </conditionalFormatting>
  <conditionalFormatting sqref="D30:D32">
    <cfRule type="cellIs" dxfId="26" priority="3" stopIfTrue="1" operator="equal">
      <formula>"ESCRIBA AQUÍ EL NOMBRE DEL CAPITULO"</formula>
    </cfRule>
  </conditionalFormatting>
  <conditionalFormatting sqref="D34:D40">
    <cfRule type="cellIs" dxfId="25" priority="2" stopIfTrue="1" operator="equal">
      <formula>"ESCRIBA AQUÍ EL NOMBRE DEL CAPITULO"</formula>
    </cfRule>
  </conditionalFormatting>
  <conditionalFormatting sqref="D42:D44">
    <cfRule type="cellIs" dxfId="24" priority="1" stopIfTrue="1" operator="equal">
      <formula>"ESCRIBA AQUÍ EL NOMBRE DEL CAPITULO"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workbookViewId="0">
      <selection sqref="A1:G105"/>
    </sheetView>
  </sheetViews>
  <sheetFormatPr baseColWidth="10" defaultRowHeight="11.5" x14ac:dyDescent="0.25"/>
  <cols>
    <col min="1" max="1" width="7.08984375" style="3" customWidth="1"/>
    <col min="2" max="2" width="14.81640625" style="3" customWidth="1"/>
    <col min="3" max="3" width="55.26953125" style="3" customWidth="1"/>
    <col min="4" max="4" width="10.6328125" style="3"/>
    <col min="5" max="5" width="8.7265625" style="3" customWidth="1"/>
    <col min="6" max="6" width="9.81640625" style="3" bestFit="1" customWidth="1"/>
    <col min="7" max="7" width="13.08984375" style="3" customWidth="1"/>
    <col min="8" max="16384" width="10.90625" style="3"/>
  </cols>
  <sheetData>
    <row r="1" spans="1:7" x14ac:dyDescent="0.25">
      <c r="A1" s="183" t="s">
        <v>185</v>
      </c>
      <c r="B1" s="37"/>
      <c r="C1" s="37"/>
      <c r="D1" s="37"/>
      <c r="E1" s="37"/>
      <c r="F1" s="37"/>
      <c r="G1" s="37"/>
    </row>
    <row r="2" spans="1:7" ht="23" x14ac:dyDescent="0.25">
      <c r="A2" s="38" t="s">
        <v>1</v>
      </c>
      <c r="B2" s="38" t="s">
        <v>2</v>
      </c>
      <c r="C2" s="39" t="s">
        <v>3</v>
      </c>
      <c r="D2" s="40" t="s">
        <v>4</v>
      </c>
      <c r="E2" s="41" t="s">
        <v>5</v>
      </c>
      <c r="F2" s="42" t="s">
        <v>6</v>
      </c>
      <c r="G2" s="43" t="s">
        <v>7</v>
      </c>
    </row>
    <row r="3" spans="1:7" x14ac:dyDescent="0.25">
      <c r="A3" s="184" t="s">
        <v>8</v>
      </c>
      <c r="B3" s="185" t="s">
        <v>186</v>
      </c>
      <c r="C3" s="36" t="s">
        <v>187</v>
      </c>
      <c r="D3" s="36"/>
      <c r="E3" s="36"/>
      <c r="F3" s="36"/>
      <c r="G3" s="27"/>
    </row>
    <row r="4" spans="1:7" ht="23" x14ac:dyDescent="0.25">
      <c r="A4" s="37"/>
      <c r="B4" s="37"/>
      <c r="C4" s="186" t="s">
        <v>188</v>
      </c>
      <c r="D4" s="187" t="s">
        <v>10</v>
      </c>
      <c r="E4" s="188">
        <v>1</v>
      </c>
      <c r="F4" s="189">
        <v>100000</v>
      </c>
      <c r="G4" s="190">
        <f>E4*F4</f>
        <v>100000</v>
      </c>
    </row>
    <row r="5" spans="1:7" ht="23" x14ac:dyDescent="0.25">
      <c r="A5" s="37"/>
      <c r="B5" s="37"/>
      <c r="C5" s="186" t="s">
        <v>189</v>
      </c>
      <c r="D5" s="187" t="s">
        <v>10</v>
      </c>
      <c r="E5" s="188">
        <v>1</v>
      </c>
      <c r="F5" s="189">
        <v>250000</v>
      </c>
      <c r="G5" s="190">
        <f>+E5*F5</f>
        <v>250000</v>
      </c>
    </row>
    <row r="6" spans="1:7" x14ac:dyDescent="0.25">
      <c r="A6" s="37"/>
      <c r="B6" s="37"/>
      <c r="C6" s="191" t="s">
        <v>190</v>
      </c>
      <c r="D6" s="37"/>
      <c r="E6" s="37"/>
      <c r="F6" s="37"/>
      <c r="G6" s="192">
        <f>SUM(G4:G5)</f>
        <v>350000</v>
      </c>
    </row>
    <row r="7" spans="1:7" x14ac:dyDescent="0.25">
      <c r="A7" s="184" t="s">
        <v>14</v>
      </c>
      <c r="B7" s="185" t="s">
        <v>191</v>
      </c>
      <c r="C7" s="36" t="s">
        <v>192</v>
      </c>
      <c r="D7" s="37"/>
      <c r="E7" s="37"/>
      <c r="F7" s="37"/>
      <c r="G7" s="37"/>
    </row>
    <row r="8" spans="1:7" x14ac:dyDescent="0.25">
      <c r="A8" s="184"/>
      <c r="B8" s="185"/>
      <c r="C8" s="36" t="s">
        <v>193</v>
      </c>
      <c r="D8" s="36"/>
      <c r="E8" s="36"/>
      <c r="F8" s="36"/>
      <c r="G8" s="27"/>
    </row>
    <row r="9" spans="1:7" x14ac:dyDescent="0.25">
      <c r="A9" s="184"/>
      <c r="B9" s="185"/>
      <c r="C9" s="23" t="s">
        <v>194</v>
      </c>
      <c r="D9" s="24" t="s">
        <v>42</v>
      </c>
      <c r="E9" s="25">
        <v>1</v>
      </c>
      <c r="F9" s="26">
        <v>300000</v>
      </c>
      <c r="G9" s="44">
        <f t="shared" ref="G9:G11" si="0">E9*F9</f>
        <v>300000</v>
      </c>
    </row>
    <row r="10" spans="1:7" x14ac:dyDescent="0.25">
      <c r="A10" s="184"/>
      <c r="B10" s="185"/>
      <c r="C10" s="23" t="s">
        <v>195</v>
      </c>
      <c r="D10" s="24" t="s">
        <v>42</v>
      </c>
      <c r="E10" s="25">
        <v>1</v>
      </c>
      <c r="F10" s="26">
        <v>600000</v>
      </c>
      <c r="G10" s="44">
        <f t="shared" si="0"/>
        <v>600000</v>
      </c>
    </row>
    <row r="11" spans="1:7" x14ac:dyDescent="0.25">
      <c r="A11" s="184"/>
      <c r="B11" s="185"/>
      <c r="C11" s="23" t="s">
        <v>196</v>
      </c>
      <c r="D11" s="24" t="s">
        <v>42</v>
      </c>
      <c r="E11" s="25">
        <v>10</v>
      </c>
      <c r="F11" s="26">
        <v>300000</v>
      </c>
      <c r="G11" s="44">
        <f t="shared" si="0"/>
        <v>3000000</v>
      </c>
    </row>
    <row r="12" spans="1:7" x14ac:dyDescent="0.25">
      <c r="A12" s="184"/>
      <c r="B12" s="185"/>
      <c r="C12" s="31" t="s">
        <v>197</v>
      </c>
      <c r="D12" s="24" t="s">
        <v>42</v>
      </c>
      <c r="E12" s="29">
        <v>1</v>
      </c>
      <c r="F12" s="190">
        <v>1000000</v>
      </c>
      <c r="G12" s="44">
        <f>+F12*E12</f>
        <v>1000000</v>
      </c>
    </row>
    <row r="13" spans="1:7" x14ac:dyDescent="0.25">
      <c r="A13" s="184"/>
      <c r="B13" s="185"/>
      <c r="C13" s="31" t="s">
        <v>198</v>
      </c>
      <c r="D13" s="24" t="s">
        <v>42</v>
      </c>
      <c r="E13" s="29">
        <v>1</v>
      </c>
      <c r="F13" s="190">
        <v>1800000</v>
      </c>
      <c r="G13" s="44">
        <f>E13*F13</f>
        <v>1800000</v>
      </c>
    </row>
    <row r="14" spans="1:7" x14ac:dyDescent="0.25">
      <c r="A14" s="184"/>
      <c r="B14" s="185"/>
      <c r="C14" s="34" t="s">
        <v>199</v>
      </c>
      <c r="D14" s="24" t="s">
        <v>42</v>
      </c>
      <c r="E14" s="35">
        <v>1</v>
      </c>
      <c r="F14" s="26">
        <v>900000</v>
      </c>
      <c r="G14" s="44">
        <f t="shared" ref="G14:G22" si="1">+F14*E14</f>
        <v>900000</v>
      </c>
    </row>
    <row r="15" spans="1:7" x14ac:dyDescent="0.25">
      <c r="A15" s="184"/>
      <c r="B15" s="185"/>
      <c r="C15" s="23" t="s">
        <v>200</v>
      </c>
      <c r="D15" s="24" t="s">
        <v>42</v>
      </c>
      <c r="E15" s="25">
        <v>150</v>
      </c>
      <c r="F15" s="26">
        <v>1900</v>
      </c>
      <c r="G15" s="44">
        <f t="shared" si="1"/>
        <v>285000</v>
      </c>
    </row>
    <row r="16" spans="1:7" x14ac:dyDescent="0.25">
      <c r="A16" s="184"/>
      <c r="B16" s="185"/>
      <c r="C16" s="23" t="s">
        <v>201</v>
      </c>
      <c r="D16" s="24" t="s">
        <v>42</v>
      </c>
      <c r="E16" s="25">
        <v>150</v>
      </c>
      <c r="F16" s="26">
        <v>2000</v>
      </c>
      <c r="G16" s="44">
        <f t="shared" si="1"/>
        <v>300000</v>
      </c>
    </row>
    <row r="17" spans="1:7" x14ac:dyDescent="0.25">
      <c r="A17" s="184"/>
      <c r="B17" s="185"/>
      <c r="C17" s="23" t="s">
        <v>202</v>
      </c>
      <c r="D17" s="24" t="s">
        <v>42</v>
      </c>
      <c r="E17" s="25">
        <v>150</v>
      </c>
      <c r="F17" s="26">
        <v>12000</v>
      </c>
      <c r="G17" s="44">
        <f t="shared" si="1"/>
        <v>1800000</v>
      </c>
    </row>
    <row r="18" spans="1:7" x14ac:dyDescent="0.25">
      <c r="A18" s="184"/>
      <c r="B18" s="185"/>
      <c r="C18" s="27" t="s">
        <v>203</v>
      </c>
      <c r="D18" s="24" t="s">
        <v>42</v>
      </c>
      <c r="E18" s="25">
        <v>1</v>
      </c>
      <c r="F18" s="26">
        <v>1000000</v>
      </c>
      <c r="G18" s="44">
        <f t="shared" si="1"/>
        <v>1000000</v>
      </c>
    </row>
    <row r="19" spans="1:7" x14ac:dyDescent="0.25">
      <c r="A19" s="184"/>
      <c r="B19" s="185"/>
      <c r="C19" s="23" t="s">
        <v>204</v>
      </c>
      <c r="D19" s="24" t="s">
        <v>42</v>
      </c>
      <c r="E19" s="25">
        <v>1</v>
      </c>
      <c r="F19" s="26">
        <v>342000</v>
      </c>
      <c r="G19" s="44">
        <f t="shared" si="1"/>
        <v>342000</v>
      </c>
    </row>
    <row r="20" spans="1:7" x14ac:dyDescent="0.25">
      <c r="A20" s="184"/>
      <c r="B20" s="185"/>
      <c r="C20" s="23" t="s">
        <v>205</v>
      </c>
      <c r="D20" s="24" t="s">
        <v>42</v>
      </c>
      <c r="E20" s="25">
        <v>2</v>
      </c>
      <c r="F20" s="26">
        <v>202300</v>
      </c>
      <c r="G20" s="44">
        <f t="shared" si="1"/>
        <v>404600</v>
      </c>
    </row>
    <row r="21" spans="1:7" x14ac:dyDescent="0.25">
      <c r="A21" s="184"/>
      <c r="B21" s="185"/>
      <c r="C21" s="28" t="s">
        <v>206</v>
      </c>
      <c r="D21" s="24" t="s">
        <v>42</v>
      </c>
      <c r="E21" s="29">
        <v>1</v>
      </c>
      <c r="F21" s="30">
        <v>400000</v>
      </c>
      <c r="G21" s="45">
        <f t="shared" si="1"/>
        <v>400000</v>
      </c>
    </row>
    <row r="22" spans="1:7" x14ac:dyDescent="0.25">
      <c r="A22" s="184"/>
      <c r="B22" s="185"/>
      <c r="C22" s="31" t="s">
        <v>207</v>
      </c>
      <c r="D22" s="24" t="s">
        <v>42</v>
      </c>
      <c r="E22" s="25">
        <v>1</v>
      </c>
      <c r="F22" s="26">
        <v>500000</v>
      </c>
      <c r="G22" s="44">
        <f t="shared" si="1"/>
        <v>500000</v>
      </c>
    </row>
    <row r="23" spans="1:7" x14ac:dyDescent="0.25">
      <c r="A23" s="184"/>
      <c r="B23" s="185"/>
      <c r="C23" s="36" t="s">
        <v>208</v>
      </c>
      <c r="D23" s="36"/>
      <c r="E23" s="36"/>
      <c r="F23" s="36"/>
      <c r="G23" s="27"/>
    </row>
    <row r="24" spans="1:7" x14ac:dyDescent="0.25">
      <c r="A24" s="184"/>
      <c r="B24" s="185"/>
      <c r="C24" s="23" t="s">
        <v>194</v>
      </c>
      <c r="D24" s="24" t="s">
        <v>42</v>
      </c>
      <c r="E24" s="25">
        <v>1</v>
      </c>
      <c r="F24" s="26">
        <v>300000</v>
      </c>
      <c r="G24" s="44">
        <f t="shared" ref="G24:G26" si="2">E24*F24</f>
        <v>300000</v>
      </c>
    </row>
    <row r="25" spans="1:7" x14ac:dyDescent="0.25">
      <c r="A25" s="184"/>
      <c r="B25" s="185"/>
      <c r="C25" s="23" t="s">
        <v>195</v>
      </c>
      <c r="D25" s="24" t="s">
        <v>42</v>
      </c>
      <c r="E25" s="25">
        <v>1</v>
      </c>
      <c r="F25" s="26">
        <v>600000</v>
      </c>
      <c r="G25" s="44">
        <f t="shared" si="2"/>
        <v>600000</v>
      </c>
    </row>
    <row r="26" spans="1:7" x14ac:dyDescent="0.25">
      <c r="A26" s="184"/>
      <c r="B26" s="185"/>
      <c r="C26" s="23" t="s">
        <v>196</v>
      </c>
      <c r="D26" s="24" t="s">
        <v>42</v>
      </c>
      <c r="E26" s="25">
        <v>10</v>
      </c>
      <c r="F26" s="26">
        <v>300000</v>
      </c>
      <c r="G26" s="44">
        <f t="shared" si="2"/>
        <v>3000000</v>
      </c>
    </row>
    <row r="27" spans="1:7" x14ac:dyDescent="0.25">
      <c r="A27" s="184"/>
      <c r="B27" s="185"/>
      <c r="C27" s="31" t="s">
        <v>197</v>
      </c>
      <c r="D27" s="24" t="s">
        <v>42</v>
      </c>
      <c r="E27" s="29">
        <v>1</v>
      </c>
      <c r="F27" s="190">
        <v>1000000</v>
      </c>
      <c r="G27" s="44">
        <f>+F27*E27</f>
        <v>1000000</v>
      </c>
    </row>
    <row r="28" spans="1:7" x14ac:dyDescent="0.25">
      <c r="A28" s="184"/>
      <c r="B28" s="185"/>
      <c r="C28" s="31" t="s">
        <v>198</v>
      </c>
      <c r="D28" s="24" t="s">
        <v>42</v>
      </c>
      <c r="E28" s="29">
        <v>1</v>
      </c>
      <c r="F28" s="190">
        <v>1800000</v>
      </c>
      <c r="G28" s="44">
        <f>E28*F28</f>
        <v>1800000</v>
      </c>
    </row>
    <row r="29" spans="1:7" x14ac:dyDescent="0.25">
      <c r="A29" s="184"/>
      <c r="B29" s="185"/>
      <c r="C29" s="34" t="s">
        <v>199</v>
      </c>
      <c r="D29" s="24" t="s">
        <v>42</v>
      </c>
      <c r="E29" s="35">
        <v>1</v>
      </c>
      <c r="F29" s="26">
        <v>900000</v>
      </c>
      <c r="G29" s="44">
        <f t="shared" ref="G29:G37" si="3">+F29*E29</f>
        <v>900000</v>
      </c>
    </row>
    <row r="30" spans="1:7" x14ac:dyDescent="0.25">
      <c r="A30" s="184"/>
      <c r="B30" s="185"/>
      <c r="C30" s="23" t="s">
        <v>200</v>
      </c>
      <c r="D30" s="24" t="s">
        <v>42</v>
      </c>
      <c r="E30" s="25">
        <v>150</v>
      </c>
      <c r="F30" s="26">
        <v>1900</v>
      </c>
      <c r="G30" s="44">
        <f t="shared" si="3"/>
        <v>285000</v>
      </c>
    </row>
    <row r="31" spans="1:7" x14ac:dyDescent="0.25">
      <c r="A31" s="184"/>
      <c r="B31" s="185"/>
      <c r="C31" s="23" t="s">
        <v>201</v>
      </c>
      <c r="D31" s="24" t="s">
        <v>42</v>
      </c>
      <c r="E31" s="25">
        <v>150</v>
      </c>
      <c r="F31" s="26">
        <v>2000</v>
      </c>
      <c r="G31" s="44">
        <f t="shared" si="3"/>
        <v>300000</v>
      </c>
    </row>
    <row r="32" spans="1:7" x14ac:dyDescent="0.25">
      <c r="A32" s="184"/>
      <c r="B32" s="185"/>
      <c r="C32" s="23" t="s">
        <v>202</v>
      </c>
      <c r="D32" s="24" t="s">
        <v>42</v>
      </c>
      <c r="E32" s="25">
        <v>150</v>
      </c>
      <c r="F32" s="26">
        <v>12000</v>
      </c>
      <c r="G32" s="44">
        <f t="shared" si="3"/>
        <v>1800000</v>
      </c>
    </row>
    <row r="33" spans="1:7" x14ac:dyDescent="0.25">
      <c r="A33" s="184"/>
      <c r="B33" s="185"/>
      <c r="C33" s="27" t="s">
        <v>203</v>
      </c>
      <c r="D33" s="24" t="s">
        <v>42</v>
      </c>
      <c r="E33" s="25">
        <v>1</v>
      </c>
      <c r="F33" s="26">
        <v>1000000</v>
      </c>
      <c r="G33" s="44">
        <f t="shared" si="3"/>
        <v>1000000</v>
      </c>
    </row>
    <row r="34" spans="1:7" x14ac:dyDescent="0.25">
      <c r="A34" s="184"/>
      <c r="B34" s="185"/>
      <c r="C34" s="23" t="s">
        <v>204</v>
      </c>
      <c r="D34" s="24" t="s">
        <v>42</v>
      </c>
      <c r="E34" s="25">
        <v>1</v>
      </c>
      <c r="F34" s="26">
        <v>342000</v>
      </c>
      <c r="G34" s="44">
        <f t="shared" si="3"/>
        <v>342000</v>
      </c>
    </row>
    <row r="35" spans="1:7" x14ac:dyDescent="0.25">
      <c r="A35" s="184"/>
      <c r="B35" s="185"/>
      <c r="C35" s="23" t="s">
        <v>205</v>
      </c>
      <c r="D35" s="24" t="s">
        <v>42</v>
      </c>
      <c r="E35" s="25">
        <v>2</v>
      </c>
      <c r="F35" s="26">
        <v>202300</v>
      </c>
      <c r="G35" s="44">
        <f t="shared" si="3"/>
        <v>404600</v>
      </c>
    </row>
    <row r="36" spans="1:7" x14ac:dyDescent="0.25">
      <c r="A36" s="184"/>
      <c r="B36" s="185"/>
      <c r="C36" s="28" t="s">
        <v>206</v>
      </c>
      <c r="D36" s="24" t="s">
        <v>42</v>
      </c>
      <c r="E36" s="29">
        <v>1</v>
      </c>
      <c r="F36" s="30">
        <v>400000</v>
      </c>
      <c r="G36" s="45">
        <f t="shared" si="3"/>
        <v>400000</v>
      </c>
    </row>
    <row r="37" spans="1:7" x14ac:dyDescent="0.25">
      <c r="A37" s="184"/>
      <c r="B37" s="185"/>
      <c r="C37" s="31" t="s">
        <v>207</v>
      </c>
      <c r="D37" s="24" t="s">
        <v>42</v>
      </c>
      <c r="E37" s="25">
        <v>1</v>
      </c>
      <c r="F37" s="26">
        <v>500000</v>
      </c>
      <c r="G37" s="44">
        <f t="shared" si="3"/>
        <v>500000</v>
      </c>
    </row>
    <row r="38" spans="1:7" x14ac:dyDescent="0.25">
      <c r="A38" s="184"/>
      <c r="B38" s="185"/>
      <c r="C38" s="191" t="s">
        <v>209</v>
      </c>
      <c r="D38" s="191"/>
      <c r="E38" s="191"/>
      <c r="F38" s="191"/>
      <c r="G38" s="193">
        <f>SUM(G9:G37)</f>
        <v>25263200</v>
      </c>
    </row>
    <row r="39" spans="1:7" x14ac:dyDescent="0.25">
      <c r="A39" s="184" t="s">
        <v>79</v>
      </c>
      <c r="B39" s="185" t="s">
        <v>210</v>
      </c>
      <c r="C39" s="36" t="s">
        <v>211</v>
      </c>
      <c r="D39" s="37"/>
      <c r="E39" s="37"/>
      <c r="F39" s="37"/>
      <c r="G39" s="37"/>
    </row>
    <row r="40" spans="1:7" x14ac:dyDescent="0.25">
      <c r="A40" s="184"/>
      <c r="B40" s="185"/>
      <c r="C40" s="31" t="s">
        <v>32</v>
      </c>
      <c r="D40" s="24" t="s">
        <v>42</v>
      </c>
      <c r="E40" s="32">
        <v>2</v>
      </c>
      <c r="F40" s="30">
        <v>300000</v>
      </c>
      <c r="G40" s="44">
        <f t="shared" ref="G40:G42" si="4">+F40*E40</f>
        <v>600000</v>
      </c>
    </row>
    <row r="41" spans="1:7" x14ac:dyDescent="0.25">
      <c r="A41" s="184"/>
      <c r="B41" s="185"/>
      <c r="C41" s="31" t="s">
        <v>34</v>
      </c>
      <c r="D41" s="24" t="s">
        <v>42</v>
      </c>
      <c r="E41" s="32">
        <v>2</v>
      </c>
      <c r="F41" s="30">
        <v>400000</v>
      </c>
      <c r="G41" s="44">
        <f t="shared" si="4"/>
        <v>800000</v>
      </c>
    </row>
    <row r="42" spans="1:7" x14ac:dyDescent="0.25">
      <c r="A42" s="184"/>
      <c r="B42" s="185"/>
      <c r="C42" s="28" t="s">
        <v>33</v>
      </c>
      <c r="D42" s="24" t="s">
        <v>42</v>
      </c>
      <c r="E42" s="32">
        <v>2</v>
      </c>
      <c r="F42" s="30">
        <v>3000000</v>
      </c>
      <c r="G42" s="44">
        <f t="shared" si="4"/>
        <v>6000000</v>
      </c>
    </row>
    <row r="43" spans="1:7" x14ac:dyDescent="0.25">
      <c r="A43" s="184"/>
      <c r="B43" s="185"/>
      <c r="C43" s="191" t="s">
        <v>212</v>
      </c>
      <c r="D43" s="191"/>
      <c r="E43" s="191"/>
      <c r="F43" s="191"/>
      <c r="G43" s="193">
        <f>SUM(G40:G42)</f>
        <v>7400000</v>
      </c>
    </row>
    <row r="44" spans="1:7" x14ac:dyDescent="0.25">
      <c r="A44" s="184" t="s">
        <v>160</v>
      </c>
      <c r="B44" s="185" t="s">
        <v>213</v>
      </c>
      <c r="C44" s="36" t="s">
        <v>214</v>
      </c>
      <c r="D44" s="37"/>
      <c r="E44" s="37"/>
      <c r="F44" s="37"/>
      <c r="G44" s="37"/>
    </row>
    <row r="45" spans="1:7" x14ac:dyDescent="0.25">
      <c r="A45" s="184"/>
      <c r="B45" s="185"/>
      <c r="C45" s="28" t="s">
        <v>215</v>
      </c>
      <c r="D45" s="24" t="s">
        <v>42</v>
      </c>
      <c r="E45" s="32">
        <v>2</v>
      </c>
      <c r="F45" s="30">
        <v>250000</v>
      </c>
      <c r="G45" s="44">
        <f t="shared" ref="G45:G46" si="5">+F45*E45</f>
        <v>500000</v>
      </c>
    </row>
    <row r="46" spans="1:7" x14ac:dyDescent="0.25">
      <c r="A46" s="184"/>
      <c r="B46" s="185"/>
      <c r="C46" s="28" t="s">
        <v>216</v>
      </c>
      <c r="D46" s="24" t="s">
        <v>42</v>
      </c>
      <c r="E46" s="33">
        <v>4</v>
      </c>
      <c r="F46" s="30">
        <v>400000</v>
      </c>
      <c r="G46" s="44">
        <f t="shared" si="5"/>
        <v>1600000</v>
      </c>
    </row>
    <row r="47" spans="1:7" x14ac:dyDescent="0.25">
      <c r="A47" s="184"/>
      <c r="B47" s="185"/>
      <c r="C47" s="191" t="s">
        <v>217</v>
      </c>
      <c r="D47" s="191"/>
      <c r="E47" s="191"/>
      <c r="F47" s="191"/>
      <c r="G47" s="194">
        <f>SUM(G45:G46)</f>
        <v>2100000</v>
      </c>
    </row>
    <row r="48" spans="1:7" x14ac:dyDescent="0.25">
      <c r="A48" s="184" t="s">
        <v>166</v>
      </c>
      <c r="B48" s="185" t="s">
        <v>218</v>
      </c>
      <c r="C48" s="36" t="s">
        <v>219</v>
      </c>
      <c r="D48" s="37"/>
      <c r="E48" s="37"/>
      <c r="F48" s="37"/>
      <c r="G48" s="37"/>
    </row>
    <row r="49" spans="1:7" x14ac:dyDescent="0.25">
      <c r="A49" s="184"/>
      <c r="B49" s="185"/>
      <c r="C49" s="31" t="s">
        <v>220</v>
      </c>
      <c r="D49" s="24" t="s">
        <v>42</v>
      </c>
      <c r="E49" s="32">
        <v>2</v>
      </c>
      <c r="F49" s="30">
        <v>900000</v>
      </c>
      <c r="G49" s="44">
        <f>+F49*E49</f>
        <v>1800000</v>
      </c>
    </row>
    <row r="50" spans="1:7" x14ac:dyDescent="0.25">
      <c r="A50" s="184"/>
      <c r="B50" s="185"/>
      <c r="C50" s="191" t="s">
        <v>221</v>
      </c>
      <c r="D50" s="191"/>
      <c r="E50" s="191"/>
      <c r="F50" s="191"/>
      <c r="G50" s="194">
        <f>SUM(G49)</f>
        <v>1800000</v>
      </c>
    </row>
    <row r="51" spans="1:7" x14ac:dyDescent="0.25">
      <c r="A51" s="184" t="s">
        <v>176</v>
      </c>
      <c r="B51" s="185" t="s">
        <v>222</v>
      </c>
      <c r="C51" s="36" t="s">
        <v>223</v>
      </c>
      <c r="D51" s="37"/>
      <c r="E51" s="37"/>
      <c r="F51" s="37"/>
      <c r="G51" s="37"/>
    </row>
    <row r="52" spans="1:7" x14ac:dyDescent="0.25">
      <c r="A52" s="184"/>
      <c r="B52" s="185"/>
      <c r="C52" s="27" t="s">
        <v>224</v>
      </c>
      <c r="D52" s="24" t="s">
        <v>42</v>
      </c>
      <c r="E52" s="33">
        <v>10</v>
      </c>
      <c r="F52" s="30">
        <v>1500000</v>
      </c>
      <c r="G52" s="44">
        <f t="shared" ref="G52:G53" si="6">+F52*E52</f>
        <v>15000000</v>
      </c>
    </row>
    <row r="53" spans="1:7" x14ac:dyDescent="0.25">
      <c r="A53" s="184"/>
      <c r="B53" s="185"/>
      <c r="C53" s="23" t="s">
        <v>225</v>
      </c>
      <c r="D53" s="24" t="s">
        <v>42</v>
      </c>
      <c r="E53" s="33">
        <v>2</v>
      </c>
      <c r="F53" s="30">
        <v>600000</v>
      </c>
      <c r="G53" s="44">
        <f t="shared" si="6"/>
        <v>1200000</v>
      </c>
    </row>
    <row r="54" spans="1:7" x14ac:dyDescent="0.25">
      <c r="A54" s="184"/>
      <c r="B54" s="185"/>
      <c r="C54" s="191" t="s">
        <v>226</v>
      </c>
      <c r="D54" s="191"/>
      <c r="E54" s="191"/>
      <c r="F54" s="191"/>
      <c r="G54" s="194">
        <f>SUM(G52:G53)</f>
        <v>16200000</v>
      </c>
    </row>
    <row r="55" spans="1:7" x14ac:dyDescent="0.25">
      <c r="A55" s="184" t="s">
        <v>227</v>
      </c>
      <c r="B55" s="185" t="s">
        <v>228</v>
      </c>
      <c r="C55" s="36" t="s">
        <v>229</v>
      </c>
      <c r="D55" s="37"/>
      <c r="E55" s="37"/>
      <c r="F55" s="37"/>
      <c r="G55" s="37"/>
    </row>
    <row r="56" spans="1:7" x14ac:dyDescent="0.25">
      <c r="A56" s="184"/>
      <c r="B56" s="185"/>
      <c r="C56" s="195" t="s">
        <v>230</v>
      </c>
      <c r="D56" s="195"/>
      <c r="E56" s="195"/>
      <c r="F56" s="195"/>
      <c r="G56" s="27"/>
    </row>
    <row r="57" spans="1:7" x14ac:dyDescent="0.25">
      <c r="A57" s="184"/>
      <c r="B57" s="185"/>
      <c r="C57" s="23" t="s">
        <v>194</v>
      </c>
      <c r="D57" s="24" t="s">
        <v>42</v>
      </c>
      <c r="E57" s="25">
        <v>1</v>
      </c>
      <c r="F57" s="26">
        <v>300000</v>
      </c>
      <c r="G57" s="44">
        <f t="shared" ref="G57:G59" si="7">E57*F57</f>
        <v>300000</v>
      </c>
    </row>
    <row r="58" spans="1:7" x14ac:dyDescent="0.25">
      <c r="A58" s="184"/>
      <c r="B58" s="185"/>
      <c r="C58" s="23" t="s">
        <v>195</v>
      </c>
      <c r="D58" s="24" t="s">
        <v>42</v>
      </c>
      <c r="E58" s="25">
        <v>1</v>
      </c>
      <c r="F58" s="26">
        <v>600000</v>
      </c>
      <c r="G58" s="44">
        <f t="shared" si="7"/>
        <v>600000</v>
      </c>
    </row>
    <row r="59" spans="1:7" x14ac:dyDescent="0.25">
      <c r="A59" s="184"/>
      <c r="B59" s="185"/>
      <c r="C59" s="23" t="s">
        <v>196</v>
      </c>
      <c r="D59" s="24" t="s">
        <v>42</v>
      </c>
      <c r="E59" s="25">
        <v>10</v>
      </c>
      <c r="F59" s="26">
        <v>300000</v>
      </c>
      <c r="G59" s="44">
        <f t="shared" si="7"/>
        <v>3000000</v>
      </c>
    </row>
    <row r="60" spans="1:7" x14ac:dyDescent="0.25">
      <c r="A60" s="184"/>
      <c r="B60" s="185"/>
      <c r="C60" s="31" t="s">
        <v>197</v>
      </c>
      <c r="D60" s="24" t="s">
        <v>42</v>
      </c>
      <c r="E60" s="29">
        <v>1</v>
      </c>
      <c r="F60" s="190">
        <v>500000</v>
      </c>
      <c r="G60" s="44">
        <f>+F60*E60</f>
        <v>500000</v>
      </c>
    </row>
    <row r="61" spans="1:7" x14ac:dyDescent="0.25">
      <c r="A61" s="184"/>
      <c r="B61" s="185"/>
      <c r="C61" s="31" t="s">
        <v>231</v>
      </c>
      <c r="D61" s="24" t="s">
        <v>42</v>
      </c>
      <c r="E61" s="29">
        <v>1</v>
      </c>
      <c r="F61" s="190">
        <v>2300000</v>
      </c>
      <c r="G61" s="44">
        <f>E61*F61</f>
        <v>2300000</v>
      </c>
    </row>
    <row r="62" spans="1:7" x14ac:dyDescent="0.25">
      <c r="A62" s="184"/>
      <c r="B62" s="185"/>
      <c r="C62" s="34" t="s">
        <v>199</v>
      </c>
      <c r="D62" s="24" t="s">
        <v>42</v>
      </c>
      <c r="E62" s="35">
        <v>1</v>
      </c>
      <c r="F62" s="26">
        <v>900000</v>
      </c>
      <c r="G62" s="44">
        <f t="shared" ref="G62:G70" si="8">+F62*E62</f>
        <v>900000</v>
      </c>
    </row>
    <row r="63" spans="1:7" x14ac:dyDescent="0.25">
      <c r="A63" s="184"/>
      <c r="B63" s="185"/>
      <c r="C63" s="23" t="s">
        <v>200</v>
      </c>
      <c r="D63" s="24" t="s">
        <v>42</v>
      </c>
      <c r="E63" s="25">
        <v>150</v>
      </c>
      <c r="F63" s="26">
        <v>1900</v>
      </c>
      <c r="G63" s="44">
        <f t="shared" si="8"/>
        <v>285000</v>
      </c>
    </row>
    <row r="64" spans="1:7" x14ac:dyDescent="0.25">
      <c r="A64" s="184"/>
      <c r="B64" s="185"/>
      <c r="C64" s="23" t="s">
        <v>201</v>
      </c>
      <c r="D64" s="24" t="s">
        <v>42</v>
      </c>
      <c r="E64" s="25">
        <v>150</v>
      </c>
      <c r="F64" s="26">
        <v>2000</v>
      </c>
      <c r="G64" s="44">
        <f t="shared" si="8"/>
        <v>300000</v>
      </c>
    </row>
    <row r="65" spans="1:7" x14ac:dyDescent="0.25">
      <c r="A65" s="184"/>
      <c r="B65" s="185"/>
      <c r="C65" s="23" t="s">
        <v>232</v>
      </c>
      <c r="D65" s="24" t="s">
        <v>42</v>
      </c>
      <c r="E65" s="25">
        <v>150</v>
      </c>
      <c r="F65" s="26">
        <v>12000</v>
      </c>
      <c r="G65" s="44">
        <f t="shared" si="8"/>
        <v>1800000</v>
      </c>
    </row>
    <row r="66" spans="1:7" x14ac:dyDescent="0.25">
      <c r="A66" s="184"/>
      <c r="B66" s="185"/>
      <c r="C66" s="27" t="s">
        <v>203</v>
      </c>
      <c r="D66" s="24" t="s">
        <v>42</v>
      </c>
      <c r="E66" s="25">
        <v>1</v>
      </c>
      <c r="F66" s="26">
        <v>1000000</v>
      </c>
      <c r="G66" s="44">
        <f t="shared" si="8"/>
        <v>1000000</v>
      </c>
    </row>
    <row r="67" spans="1:7" x14ac:dyDescent="0.25">
      <c r="A67" s="184"/>
      <c r="B67" s="185"/>
      <c r="C67" s="23" t="s">
        <v>204</v>
      </c>
      <c r="D67" s="24" t="s">
        <v>42</v>
      </c>
      <c r="E67" s="25">
        <v>1</v>
      </c>
      <c r="F67" s="26">
        <v>342000</v>
      </c>
      <c r="G67" s="44">
        <f t="shared" si="8"/>
        <v>342000</v>
      </c>
    </row>
    <row r="68" spans="1:7" x14ac:dyDescent="0.25">
      <c r="A68" s="184"/>
      <c r="B68" s="185"/>
      <c r="C68" s="23" t="s">
        <v>205</v>
      </c>
      <c r="D68" s="24" t="s">
        <v>42</v>
      </c>
      <c r="E68" s="25">
        <v>2</v>
      </c>
      <c r="F68" s="26">
        <v>202300</v>
      </c>
      <c r="G68" s="44">
        <f t="shared" si="8"/>
        <v>404600</v>
      </c>
    </row>
    <row r="69" spans="1:7" x14ac:dyDescent="0.25">
      <c r="A69" s="184"/>
      <c r="B69" s="185"/>
      <c r="C69" s="28" t="s">
        <v>206</v>
      </c>
      <c r="D69" s="24" t="s">
        <v>42</v>
      </c>
      <c r="E69" s="29">
        <v>1</v>
      </c>
      <c r="F69" s="30">
        <v>400000</v>
      </c>
      <c r="G69" s="45">
        <f t="shared" si="8"/>
        <v>400000</v>
      </c>
    </row>
    <row r="70" spans="1:7" x14ac:dyDescent="0.25">
      <c r="A70" s="184"/>
      <c r="B70" s="185"/>
      <c r="C70" s="31" t="s">
        <v>207</v>
      </c>
      <c r="D70" s="24" t="s">
        <v>42</v>
      </c>
      <c r="E70" s="25">
        <v>1</v>
      </c>
      <c r="F70" s="26">
        <v>500000</v>
      </c>
      <c r="G70" s="44">
        <f t="shared" si="8"/>
        <v>500000</v>
      </c>
    </row>
    <row r="71" spans="1:7" x14ac:dyDescent="0.25">
      <c r="A71" s="184"/>
      <c r="B71" s="185"/>
      <c r="C71" s="196" t="s">
        <v>233</v>
      </c>
      <c r="D71" s="196"/>
      <c r="E71" s="196"/>
      <c r="F71" s="196"/>
      <c r="G71" s="27"/>
    </row>
    <row r="72" spans="1:7" x14ac:dyDescent="0.25">
      <c r="A72" s="184"/>
      <c r="B72" s="185"/>
      <c r="C72" s="23" t="s">
        <v>194</v>
      </c>
      <c r="D72" s="24" t="s">
        <v>42</v>
      </c>
      <c r="E72" s="25">
        <v>1</v>
      </c>
      <c r="F72" s="26">
        <v>300000</v>
      </c>
      <c r="G72" s="44">
        <f t="shared" ref="G72:G74" si="9">E72*F72</f>
        <v>300000</v>
      </c>
    </row>
    <row r="73" spans="1:7" x14ac:dyDescent="0.25">
      <c r="A73" s="184"/>
      <c r="B73" s="185"/>
      <c r="C73" s="23" t="s">
        <v>195</v>
      </c>
      <c r="D73" s="24" t="s">
        <v>42</v>
      </c>
      <c r="E73" s="25">
        <v>1</v>
      </c>
      <c r="F73" s="26">
        <v>600000</v>
      </c>
      <c r="G73" s="44">
        <f t="shared" si="9"/>
        <v>600000</v>
      </c>
    </row>
    <row r="74" spans="1:7" x14ac:dyDescent="0.25">
      <c r="A74" s="184"/>
      <c r="B74" s="185"/>
      <c r="C74" s="23" t="s">
        <v>196</v>
      </c>
      <c r="D74" s="24" t="s">
        <v>42</v>
      </c>
      <c r="E74" s="25">
        <v>10</v>
      </c>
      <c r="F74" s="26">
        <v>300000</v>
      </c>
      <c r="G74" s="44">
        <f t="shared" si="9"/>
        <v>3000000</v>
      </c>
    </row>
    <row r="75" spans="1:7" x14ac:dyDescent="0.25">
      <c r="A75" s="184"/>
      <c r="B75" s="185"/>
      <c r="C75" s="31" t="s">
        <v>197</v>
      </c>
      <c r="D75" s="24" t="s">
        <v>42</v>
      </c>
      <c r="E75" s="29">
        <v>1</v>
      </c>
      <c r="F75" s="190">
        <v>500000</v>
      </c>
      <c r="G75" s="44">
        <f>+F75*E75</f>
        <v>500000</v>
      </c>
    </row>
    <row r="76" spans="1:7" x14ac:dyDescent="0.25">
      <c r="A76" s="184"/>
      <c r="B76" s="185"/>
      <c r="C76" s="31" t="s">
        <v>234</v>
      </c>
      <c r="D76" s="24" t="s">
        <v>42</v>
      </c>
      <c r="E76" s="29">
        <v>1</v>
      </c>
      <c r="F76" s="190">
        <v>2300000</v>
      </c>
      <c r="G76" s="44">
        <f>E76*F76</f>
        <v>2300000</v>
      </c>
    </row>
    <row r="77" spans="1:7" x14ac:dyDescent="0.25">
      <c r="A77" s="184"/>
      <c r="B77" s="185"/>
      <c r="C77" s="34" t="s">
        <v>199</v>
      </c>
      <c r="D77" s="24" t="s">
        <v>42</v>
      </c>
      <c r="E77" s="35">
        <v>1</v>
      </c>
      <c r="F77" s="26">
        <v>900000</v>
      </c>
      <c r="G77" s="44">
        <f t="shared" ref="G77:G85" si="10">+F77*E77</f>
        <v>900000</v>
      </c>
    </row>
    <row r="78" spans="1:7" x14ac:dyDescent="0.25">
      <c r="A78" s="184"/>
      <c r="B78" s="185"/>
      <c r="C78" s="23" t="s">
        <v>200</v>
      </c>
      <c r="D78" s="24" t="s">
        <v>42</v>
      </c>
      <c r="E78" s="25">
        <v>150</v>
      </c>
      <c r="F78" s="26">
        <v>1900</v>
      </c>
      <c r="G78" s="44">
        <f t="shared" si="10"/>
        <v>285000</v>
      </c>
    </row>
    <row r="79" spans="1:7" x14ac:dyDescent="0.25">
      <c r="A79" s="184"/>
      <c r="B79" s="185"/>
      <c r="C79" s="23" t="s">
        <v>201</v>
      </c>
      <c r="D79" s="24" t="s">
        <v>42</v>
      </c>
      <c r="E79" s="25">
        <v>150</v>
      </c>
      <c r="F79" s="26">
        <v>2000</v>
      </c>
      <c r="G79" s="44">
        <f t="shared" si="10"/>
        <v>300000</v>
      </c>
    </row>
    <row r="80" spans="1:7" x14ac:dyDescent="0.25">
      <c r="A80" s="184"/>
      <c r="B80" s="185"/>
      <c r="C80" s="23" t="s">
        <v>202</v>
      </c>
      <c r="D80" s="24" t="s">
        <v>42</v>
      </c>
      <c r="E80" s="25">
        <v>150</v>
      </c>
      <c r="F80" s="26">
        <v>12000</v>
      </c>
      <c r="G80" s="44">
        <f t="shared" si="10"/>
        <v>1800000</v>
      </c>
    </row>
    <row r="81" spans="1:7" x14ac:dyDescent="0.25">
      <c r="A81" s="184"/>
      <c r="B81" s="185"/>
      <c r="C81" s="27" t="s">
        <v>203</v>
      </c>
      <c r="D81" s="24" t="s">
        <v>42</v>
      </c>
      <c r="E81" s="25">
        <v>1</v>
      </c>
      <c r="F81" s="26">
        <v>1000000</v>
      </c>
      <c r="G81" s="44">
        <f t="shared" si="10"/>
        <v>1000000</v>
      </c>
    </row>
    <row r="82" spans="1:7" x14ac:dyDescent="0.25">
      <c r="A82" s="184"/>
      <c r="B82" s="185"/>
      <c r="C82" s="23" t="s">
        <v>204</v>
      </c>
      <c r="D82" s="24" t="s">
        <v>42</v>
      </c>
      <c r="E82" s="25">
        <v>1</v>
      </c>
      <c r="F82" s="26">
        <v>342000</v>
      </c>
      <c r="G82" s="44">
        <f t="shared" si="10"/>
        <v>342000</v>
      </c>
    </row>
    <row r="83" spans="1:7" x14ac:dyDescent="0.25">
      <c r="A83" s="184"/>
      <c r="B83" s="185"/>
      <c r="C83" s="23" t="s">
        <v>205</v>
      </c>
      <c r="D83" s="24" t="s">
        <v>42</v>
      </c>
      <c r="E83" s="25">
        <v>2</v>
      </c>
      <c r="F83" s="26">
        <v>202300</v>
      </c>
      <c r="G83" s="44">
        <f t="shared" si="10"/>
        <v>404600</v>
      </c>
    </row>
    <row r="84" spans="1:7" x14ac:dyDescent="0.25">
      <c r="A84" s="184"/>
      <c r="B84" s="185"/>
      <c r="C84" s="28" t="s">
        <v>206</v>
      </c>
      <c r="D84" s="24" t="s">
        <v>42</v>
      </c>
      <c r="E84" s="29">
        <v>1</v>
      </c>
      <c r="F84" s="30">
        <v>400000</v>
      </c>
      <c r="G84" s="45">
        <f t="shared" si="10"/>
        <v>400000</v>
      </c>
    </row>
    <row r="85" spans="1:7" x14ac:dyDescent="0.25">
      <c r="A85" s="184"/>
      <c r="B85" s="185"/>
      <c r="C85" s="31" t="s">
        <v>207</v>
      </c>
      <c r="D85" s="24" t="s">
        <v>42</v>
      </c>
      <c r="E85" s="25">
        <v>1</v>
      </c>
      <c r="F85" s="26">
        <v>500000</v>
      </c>
      <c r="G85" s="44">
        <f t="shared" si="10"/>
        <v>500000</v>
      </c>
    </row>
    <row r="86" spans="1:7" x14ac:dyDescent="0.25">
      <c r="A86" s="184"/>
      <c r="B86" s="185"/>
      <c r="C86" s="191" t="s">
        <v>235</v>
      </c>
      <c r="D86" s="191"/>
      <c r="E86" s="191"/>
      <c r="F86" s="191"/>
      <c r="G86" s="193">
        <f>SUM(G57:G85)</f>
        <v>25263200</v>
      </c>
    </row>
    <row r="87" spans="1:7" x14ac:dyDescent="0.25">
      <c r="A87" s="184" t="s">
        <v>236</v>
      </c>
      <c r="B87" s="185" t="s">
        <v>237</v>
      </c>
      <c r="C87" s="36" t="s">
        <v>238</v>
      </c>
      <c r="D87" s="37"/>
      <c r="E87" s="37"/>
      <c r="F87" s="37"/>
      <c r="G87" s="37"/>
    </row>
    <row r="88" spans="1:7" x14ac:dyDescent="0.25">
      <c r="A88" s="184"/>
      <c r="B88" s="185"/>
      <c r="C88" s="31" t="s">
        <v>32</v>
      </c>
      <c r="D88" s="24" t="s">
        <v>42</v>
      </c>
      <c r="E88" s="32">
        <v>2</v>
      </c>
      <c r="F88" s="30">
        <v>300000</v>
      </c>
      <c r="G88" s="44">
        <f t="shared" ref="G88:G90" si="11">+F88*E88</f>
        <v>600000</v>
      </c>
    </row>
    <row r="89" spans="1:7" x14ac:dyDescent="0.25">
      <c r="A89" s="184"/>
      <c r="B89" s="185"/>
      <c r="C89" s="31" t="s">
        <v>34</v>
      </c>
      <c r="D89" s="24" t="s">
        <v>42</v>
      </c>
      <c r="E89" s="32">
        <v>2</v>
      </c>
      <c r="F89" s="30">
        <v>400000</v>
      </c>
      <c r="G89" s="44">
        <f t="shared" si="11"/>
        <v>800000</v>
      </c>
    </row>
    <row r="90" spans="1:7" x14ac:dyDescent="0.25">
      <c r="A90" s="184"/>
      <c r="B90" s="185"/>
      <c r="C90" s="28" t="s">
        <v>33</v>
      </c>
      <c r="D90" s="24" t="s">
        <v>42</v>
      </c>
      <c r="E90" s="32">
        <v>2</v>
      </c>
      <c r="F90" s="30">
        <v>3000000</v>
      </c>
      <c r="G90" s="44">
        <f t="shared" si="11"/>
        <v>6000000</v>
      </c>
    </row>
    <row r="91" spans="1:7" x14ac:dyDescent="0.25">
      <c r="A91" s="184"/>
      <c r="B91" s="185"/>
      <c r="C91" s="191" t="s">
        <v>239</v>
      </c>
      <c r="D91" s="191"/>
      <c r="E91" s="191"/>
      <c r="F91" s="191"/>
      <c r="G91" s="193">
        <f>SUM(G88:G90)</f>
        <v>7400000</v>
      </c>
    </row>
    <row r="92" spans="1:7" x14ac:dyDescent="0.25">
      <c r="A92" s="184" t="s">
        <v>240</v>
      </c>
      <c r="B92" s="185" t="s">
        <v>241</v>
      </c>
      <c r="C92" s="36" t="s">
        <v>242</v>
      </c>
      <c r="D92" s="37"/>
      <c r="E92" s="37"/>
      <c r="F92" s="37"/>
      <c r="G92" s="37"/>
    </row>
    <row r="93" spans="1:7" x14ac:dyDescent="0.25">
      <c r="A93" s="184"/>
      <c r="B93" s="185"/>
      <c r="C93" s="28" t="s">
        <v>215</v>
      </c>
      <c r="D93" s="24" t="s">
        <v>42</v>
      </c>
      <c r="E93" s="32">
        <v>1</v>
      </c>
      <c r="F93" s="30">
        <v>251000</v>
      </c>
      <c r="G93" s="44">
        <f t="shared" ref="G93:G94" si="12">+F93*E93</f>
        <v>251000</v>
      </c>
    </row>
    <row r="94" spans="1:7" x14ac:dyDescent="0.25">
      <c r="A94" s="184"/>
      <c r="B94" s="185"/>
      <c r="C94" s="28" t="s">
        <v>243</v>
      </c>
      <c r="D94" s="24" t="s">
        <v>42</v>
      </c>
      <c r="E94" s="33">
        <v>4</v>
      </c>
      <c r="F94" s="30">
        <v>400000</v>
      </c>
      <c r="G94" s="44">
        <f t="shared" si="12"/>
        <v>1600000</v>
      </c>
    </row>
    <row r="95" spans="1:7" x14ac:dyDescent="0.25">
      <c r="A95" s="184"/>
      <c r="B95" s="185"/>
      <c r="C95" s="191" t="s">
        <v>244</v>
      </c>
      <c r="D95" s="191"/>
      <c r="E95" s="191"/>
      <c r="F95" s="191"/>
      <c r="G95" s="194">
        <f>SUM(G93:G94)</f>
        <v>1851000</v>
      </c>
    </row>
    <row r="96" spans="1:7" x14ac:dyDescent="0.25">
      <c r="A96" s="184" t="s">
        <v>245</v>
      </c>
      <c r="B96" s="185" t="s">
        <v>246</v>
      </c>
      <c r="C96" s="36" t="s">
        <v>247</v>
      </c>
      <c r="D96" s="37"/>
      <c r="E96" s="37"/>
      <c r="F96" s="37"/>
      <c r="G96" s="37"/>
    </row>
    <row r="97" spans="1:7" x14ac:dyDescent="0.25">
      <c r="A97" s="184"/>
      <c r="B97" s="185"/>
      <c r="C97" s="31" t="s">
        <v>220</v>
      </c>
      <c r="D97" s="24" t="s">
        <v>42</v>
      </c>
      <c r="E97" s="32">
        <v>1</v>
      </c>
      <c r="F97" s="30">
        <v>900000</v>
      </c>
      <c r="G97" s="44">
        <f>+F97*E97</f>
        <v>900000</v>
      </c>
    </row>
    <row r="98" spans="1:7" x14ac:dyDescent="0.25">
      <c r="A98" s="184"/>
      <c r="B98" s="185"/>
      <c r="C98" s="191" t="s">
        <v>248</v>
      </c>
      <c r="D98" s="191"/>
      <c r="E98" s="191"/>
      <c r="F98" s="191"/>
      <c r="G98" s="194">
        <f>SUM(G97)</f>
        <v>900000</v>
      </c>
    </row>
    <row r="99" spans="1:7" x14ac:dyDescent="0.25">
      <c r="A99" s="184" t="s">
        <v>249</v>
      </c>
      <c r="B99" s="185" t="s">
        <v>250</v>
      </c>
      <c r="C99" s="36" t="s">
        <v>251</v>
      </c>
      <c r="D99" s="37"/>
      <c r="E99" s="37"/>
      <c r="F99" s="37"/>
      <c r="G99" s="37"/>
    </row>
    <row r="100" spans="1:7" x14ac:dyDescent="0.25">
      <c r="A100" s="184"/>
      <c r="B100" s="185"/>
      <c r="C100" s="27" t="s">
        <v>224</v>
      </c>
      <c r="D100" s="24" t="s">
        <v>42</v>
      </c>
      <c r="E100" s="33">
        <v>10</v>
      </c>
      <c r="F100" s="30">
        <v>2000000</v>
      </c>
      <c r="G100" s="44">
        <f t="shared" ref="G100:G103" si="13">+F100*E100</f>
        <v>20000000</v>
      </c>
    </row>
    <row r="101" spans="1:7" x14ac:dyDescent="0.25">
      <c r="A101" s="184"/>
      <c r="B101" s="185"/>
      <c r="C101" s="23" t="s">
        <v>225</v>
      </c>
      <c r="D101" s="24" t="s">
        <v>42</v>
      </c>
      <c r="E101" s="33">
        <v>2</v>
      </c>
      <c r="F101" s="30">
        <v>600000</v>
      </c>
      <c r="G101" s="44">
        <f t="shared" si="13"/>
        <v>1200000</v>
      </c>
    </row>
    <row r="102" spans="1:7" x14ac:dyDescent="0.25">
      <c r="A102" s="184"/>
      <c r="B102" s="185"/>
      <c r="C102" s="197" t="s">
        <v>252</v>
      </c>
      <c r="D102" s="24" t="s">
        <v>42</v>
      </c>
      <c r="E102" s="33">
        <v>2</v>
      </c>
      <c r="F102" s="30">
        <v>1000000</v>
      </c>
      <c r="G102" s="44">
        <f t="shared" si="13"/>
        <v>2000000</v>
      </c>
    </row>
    <row r="103" spans="1:7" x14ac:dyDescent="0.25">
      <c r="A103" s="184"/>
      <c r="B103" s="185"/>
      <c r="C103" s="198" t="s">
        <v>253</v>
      </c>
      <c r="D103" s="24" t="s">
        <v>42</v>
      </c>
      <c r="E103" s="33">
        <v>1</v>
      </c>
      <c r="F103" s="30">
        <v>2500000</v>
      </c>
      <c r="G103" s="44">
        <f t="shared" si="13"/>
        <v>2500000</v>
      </c>
    </row>
    <row r="104" spans="1:7" x14ac:dyDescent="0.25">
      <c r="A104" s="184"/>
      <c r="B104" s="185"/>
      <c r="C104" s="191" t="s">
        <v>254</v>
      </c>
      <c r="D104" s="191"/>
      <c r="E104" s="191"/>
      <c r="F104" s="191"/>
      <c r="G104" s="194">
        <f>SUM(G100:G103)</f>
        <v>25700000</v>
      </c>
    </row>
    <row r="105" spans="1:7" x14ac:dyDescent="0.25">
      <c r="A105" s="199" t="s">
        <v>40</v>
      </c>
      <c r="B105" s="37"/>
      <c r="C105" s="37"/>
      <c r="D105" s="37"/>
      <c r="E105" s="37"/>
      <c r="F105" s="37"/>
      <c r="G105" s="200">
        <f>+G54+G50+G47+G43+G38+G6+G86+G91+G95+G98+G104</f>
        <v>114227400</v>
      </c>
    </row>
  </sheetData>
  <sheetProtection algorithmName="SHA-512" hashValue="1y0M6SSnduZNv9hKk+PtvACotDjUN1aDZTxYUyqepPQxWwl9A7ugAAwJaDuHz5a/OqZw7wSzTt2UC9StcLeL+A==" saltValue="VjbcogB/oH5tH72hpEN1uQ==" spinCount="100000" sheet="1" objects="1" scenarios="1"/>
  <mergeCells count="49">
    <mergeCell ref="A44:A47"/>
    <mergeCell ref="B44:B47"/>
    <mergeCell ref="C44:G44"/>
    <mergeCell ref="C47:F47"/>
    <mergeCell ref="A1:G1"/>
    <mergeCell ref="A3:A6"/>
    <mergeCell ref="B3:B6"/>
    <mergeCell ref="C3:F3"/>
    <mergeCell ref="C6:F6"/>
    <mergeCell ref="A7:A38"/>
    <mergeCell ref="B7:B38"/>
    <mergeCell ref="C7:G7"/>
    <mergeCell ref="C8:F8"/>
    <mergeCell ref="C23:F23"/>
    <mergeCell ref="C38:F38"/>
    <mergeCell ref="A39:A43"/>
    <mergeCell ref="B39:B43"/>
    <mergeCell ref="C39:G39"/>
    <mergeCell ref="C43:F43"/>
    <mergeCell ref="A87:A91"/>
    <mergeCell ref="B87:B91"/>
    <mergeCell ref="C87:G87"/>
    <mergeCell ref="C91:F91"/>
    <mergeCell ref="A48:A50"/>
    <mergeCell ref="B48:B50"/>
    <mergeCell ref="C48:G48"/>
    <mergeCell ref="C50:F50"/>
    <mergeCell ref="A51:A54"/>
    <mergeCell ref="B51:B54"/>
    <mergeCell ref="C51:G51"/>
    <mergeCell ref="C54:F54"/>
    <mergeCell ref="A55:A86"/>
    <mergeCell ref="B55:B86"/>
    <mergeCell ref="C55:G55"/>
    <mergeCell ref="C71:F71"/>
    <mergeCell ref="C86:F86"/>
    <mergeCell ref="A92:A95"/>
    <mergeCell ref="B92:B95"/>
    <mergeCell ref="C92:G92"/>
    <mergeCell ref="C95:F95"/>
    <mergeCell ref="A105:F105"/>
    <mergeCell ref="A96:A98"/>
    <mergeCell ref="B96:B98"/>
    <mergeCell ref="C96:G96"/>
    <mergeCell ref="C98:F98"/>
    <mergeCell ref="A99:A104"/>
    <mergeCell ref="B99:B104"/>
    <mergeCell ref="C99:G99"/>
    <mergeCell ref="C104:F104"/>
  </mergeCells>
  <conditionalFormatting sqref="A105 D52:D53 D100:D103">
    <cfRule type="cellIs" dxfId="23" priority="13" operator="equal">
      <formula>"ESCRIBA AQUÍ EL NOMBRE DEL CAPITULO"</formula>
    </cfRule>
  </conditionalFormatting>
  <conditionalFormatting sqref="C38 C86">
    <cfRule type="cellIs" dxfId="22" priority="14" stopIfTrue="1" operator="equal">
      <formula>"ESCRIBA AQUÍ EL NOMBRE DEL CAPITULO"</formula>
    </cfRule>
  </conditionalFormatting>
  <conditionalFormatting sqref="C43 C91">
    <cfRule type="cellIs" dxfId="21" priority="15" stopIfTrue="1" operator="equal">
      <formula>"ESCRIBA AQUÍ EL NOMBRE DEL CAPITULO"</formula>
    </cfRule>
  </conditionalFormatting>
  <conditionalFormatting sqref="C50 C98">
    <cfRule type="cellIs" dxfId="20" priority="16" stopIfTrue="1" operator="equal">
      <formula>"ESCRIBA AQUÍ EL NOMBRE DEL CAPITULO"</formula>
    </cfRule>
  </conditionalFormatting>
  <conditionalFormatting sqref="C54 C104">
    <cfRule type="cellIs" dxfId="19" priority="17" stopIfTrue="1" operator="equal">
      <formula>"ESCRIBA AQUÍ EL NOMBRE DEL CAPITULO"</formula>
    </cfRule>
  </conditionalFormatting>
  <conditionalFormatting sqref="C24:D24 C40:D40 D45:D46 C49:D49 C88:D88 D93:D94 C97:D97 D26:D37 C26">
    <cfRule type="cellIs" dxfId="18" priority="18" operator="equal">
      <formula>"ESCRIBA AQUÍ EL NOMBRE DEL CAPITULO"</formula>
    </cfRule>
  </conditionalFormatting>
  <conditionalFormatting sqref="C6 C47 C95">
    <cfRule type="cellIs" dxfId="17" priority="19" stopIfTrue="1" operator="equal">
      <formula>"ESCRIBA AQUÍ EL NOMBRE DEL CAPITULO"</formula>
    </cfRule>
  </conditionalFormatting>
  <conditionalFormatting sqref="C52 C100">
    <cfRule type="cellIs" dxfId="16" priority="20" operator="equal">
      <formula>"ESCRIBA AQUÍ EL NOMBRE DEL CAPITULO"</formula>
    </cfRule>
  </conditionalFormatting>
  <conditionalFormatting sqref="C103 C27:C37">
    <cfRule type="cellIs" dxfId="15" priority="21" operator="equal">
      <formula>"ESCRIBA AQUÍ EL NOMBRE DEL CAPITULO"</formula>
    </cfRule>
  </conditionalFormatting>
  <conditionalFormatting sqref="C41 C89">
    <cfRule type="cellIs" dxfId="14" priority="22" operator="equal">
      <formula>"ESCRIBA AQUÍ EL NOMBRE DEL CAPITULO"</formula>
    </cfRule>
  </conditionalFormatting>
  <conditionalFormatting sqref="D4:D5 C27:C28 C36:C37">
    <cfRule type="cellIs" dxfId="13" priority="23" operator="equal">
      <formula>"ESCRIBA AQUÍ EL NOMBRE DEL CAPITULO"</formula>
    </cfRule>
  </conditionalFormatting>
  <conditionalFormatting sqref="D41:D42 D89:D90">
    <cfRule type="cellIs" dxfId="12" priority="24" operator="equal">
      <formula>"ESCRIBA AQUÍ EL NOMBRE DEL CAPITULO"</formula>
    </cfRule>
  </conditionalFormatting>
  <conditionalFormatting sqref="C12:C13 C21:C22">
    <cfRule type="cellIs" dxfId="11" priority="12" operator="equal">
      <formula>"ESCRIBA AQUÍ EL NOMBRE DEL CAPITULO"</formula>
    </cfRule>
  </conditionalFormatting>
  <conditionalFormatting sqref="C75:C76 C84:C85">
    <cfRule type="cellIs" dxfId="10" priority="6" operator="equal">
      <formula>"ESCRIBA AQUÍ EL NOMBRE DEL CAPITULO"</formula>
    </cfRule>
  </conditionalFormatting>
  <conditionalFormatting sqref="D11:D22 C11 C9:D9">
    <cfRule type="cellIs" dxfId="9" priority="10" operator="equal">
      <formula>"ESCRIBA AQUÍ EL NOMBRE DEL CAPITULO"</formula>
    </cfRule>
  </conditionalFormatting>
  <conditionalFormatting sqref="D74:D85 C74 C72:D73">
    <cfRule type="cellIs" dxfId="8" priority="4" operator="equal">
      <formula>"ESCRIBA AQUÍ EL NOMBRE DEL CAPITULO"</formula>
    </cfRule>
  </conditionalFormatting>
  <conditionalFormatting sqref="C15:C22">
    <cfRule type="cellIs" dxfId="7" priority="11" operator="equal">
      <formula>"ESCRIBA AQUÍ EL NOMBRE DEL CAPITULO"</formula>
    </cfRule>
  </conditionalFormatting>
  <conditionalFormatting sqref="C57:D57 D59:D70 C59">
    <cfRule type="cellIs" dxfId="6" priority="7" operator="equal">
      <formula>"ESCRIBA AQUÍ EL NOMBRE DEL CAPITULO"</formula>
    </cfRule>
  </conditionalFormatting>
  <conditionalFormatting sqref="C60:C70">
    <cfRule type="cellIs" dxfId="5" priority="8" operator="equal">
      <formula>"ESCRIBA AQUÍ EL NOMBRE DEL CAPITULO"</formula>
    </cfRule>
  </conditionalFormatting>
  <conditionalFormatting sqref="C60:C61 C69:C70">
    <cfRule type="cellIs" dxfId="4" priority="9" operator="equal">
      <formula>"ESCRIBA AQUÍ EL NOMBRE DEL CAPITULO"</formula>
    </cfRule>
  </conditionalFormatting>
  <conditionalFormatting sqref="C75:C85">
    <cfRule type="cellIs" dxfId="3" priority="5" operator="equal">
      <formula>"ESCRIBA AQUÍ EL NOMBRE DEL CAPITULO"</formula>
    </cfRule>
  </conditionalFormatting>
  <conditionalFormatting sqref="C58:D58">
    <cfRule type="cellIs" dxfId="2" priority="3" operator="equal">
      <formula>"ESCRIBA AQUÍ EL NOMBRE DEL CAPITULO"</formula>
    </cfRule>
  </conditionalFormatting>
  <conditionalFormatting sqref="C25:D25">
    <cfRule type="cellIs" dxfId="1" priority="2" operator="equal">
      <formula>"ESCRIBA AQUÍ EL NOMBRE DEL CAPITULO"</formula>
    </cfRule>
  </conditionalFormatting>
  <conditionalFormatting sqref="C10:D10">
    <cfRule type="cellIs" dxfId="0" priority="1" operator="equal">
      <formula>"ESCRIBA AQUÍ EL NOMBRE DEL CAPITULO"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zoomScale="60" zoomScaleNormal="60" workbookViewId="0">
      <selection sqref="A1:XFD1048576"/>
    </sheetView>
  </sheetViews>
  <sheetFormatPr baseColWidth="10" defaultRowHeight="14.5" x14ac:dyDescent="0.35"/>
  <cols>
    <col min="1" max="1" width="8.08984375" style="202" customWidth="1"/>
    <col min="2" max="2" width="22.08984375" style="202" customWidth="1"/>
    <col min="3" max="3" width="94" style="202" customWidth="1"/>
    <col min="4" max="4" width="16.08984375" style="202" customWidth="1"/>
    <col min="5" max="5" width="15.453125" style="202" customWidth="1"/>
    <col min="6" max="6" width="19.453125" style="202" customWidth="1"/>
    <col min="7" max="7" width="22" style="202" customWidth="1"/>
    <col min="8" max="16384" width="10.90625" style="202"/>
  </cols>
  <sheetData>
    <row r="1" spans="1:7" x14ac:dyDescent="0.35">
      <c r="A1" s="201" t="s">
        <v>255</v>
      </c>
      <c r="B1" s="46"/>
      <c r="C1" s="46"/>
      <c r="D1" s="46"/>
      <c r="E1" s="46"/>
      <c r="F1" s="46"/>
      <c r="G1" s="47"/>
    </row>
    <row r="2" spans="1:7" ht="35.5" thickBot="1" x14ac:dyDescent="0.4">
      <c r="A2" s="203" t="s">
        <v>1</v>
      </c>
      <c r="B2" s="204" t="s">
        <v>132</v>
      </c>
      <c r="C2" s="204" t="s">
        <v>3</v>
      </c>
      <c r="D2" s="204" t="s">
        <v>4</v>
      </c>
      <c r="E2" s="204" t="s">
        <v>5</v>
      </c>
      <c r="F2" s="204" t="s">
        <v>6</v>
      </c>
      <c r="G2" s="205" t="s">
        <v>7</v>
      </c>
    </row>
    <row r="3" spans="1:7" ht="18.5" x14ac:dyDescent="0.45">
      <c r="A3" s="206" t="s">
        <v>8</v>
      </c>
      <c r="B3" s="207" t="s">
        <v>256</v>
      </c>
      <c r="C3" s="208" t="s">
        <v>257</v>
      </c>
      <c r="D3" s="208"/>
      <c r="E3" s="208"/>
      <c r="F3" s="208"/>
      <c r="G3" s="209"/>
    </row>
    <row r="4" spans="1:7" ht="35" x14ac:dyDescent="0.35">
      <c r="A4" s="48"/>
      <c r="B4" s="49"/>
      <c r="C4" s="210" t="s">
        <v>258</v>
      </c>
      <c r="D4" s="211" t="s">
        <v>42</v>
      </c>
      <c r="E4" s="212">
        <v>10</v>
      </c>
      <c r="F4" s="213">
        <v>71400</v>
      </c>
      <c r="G4" s="214">
        <f>E4*F4</f>
        <v>714000</v>
      </c>
    </row>
    <row r="5" spans="1:7" ht="18.5" x14ac:dyDescent="0.45">
      <c r="A5" s="48"/>
      <c r="B5" s="49"/>
      <c r="C5" s="215" t="s">
        <v>259</v>
      </c>
      <c r="D5" s="215"/>
      <c r="E5" s="215"/>
      <c r="F5" s="215"/>
      <c r="G5" s="216"/>
    </row>
    <row r="6" spans="1:7" ht="35" x14ac:dyDescent="0.35">
      <c r="A6" s="48"/>
      <c r="B6" s="49"/>
      <c r="C6" s="210" t="s">
        <v>258</v>
      </c>
      <c r="D6" s="211" t="s">
        <v>42</v>
      </c>
      <c r="E6" s="212">
        <v>10</v>
      </c>
      <c r="F6" s="213">
        <v>71400</v>
      </c>
      <c r="G6" s="214">
        <f>E6*F6</f>
        <v>714000</v>
      </c>
    </row>
    <row r="7" spans="1:7" ht="18" thickBot="1" x14ac:dyDescent="0.4">
      <c r="A7" s="50"/>
      <c r="B7" s="51"/>
      <c r="C7" s="217" t="s">
        <v>260</v>
      </c>
      <c r="D7" s="52"/>
      <c r="E7" s="52"/>
      <c r="F7" s="53"/>
      <c r="G7" s="218">
        <f>SUM(G3:G6)</f>
        <v>1428000</v>
      </c>
    </row>
    <row r="8" spans="1:7" ht="17.5" x14ac:dyDescent="0.35">
      <c r="A8" s="206" t="s">
        <v>14</v>
      </c>
      <c r="B8" s="219" t="s">
        <v>261</v>
      </c>
      <c r="C8" s="220" t="s">
        <v>257</v>
      </c>
      <c r="D8" s="208"/>
      <c r="E8" s="208"/>
      <c r="F8" s="208"/>
      <c r="G8" s="221"/>
    </row>
    <row r="9" spans="1:7" ht="15.5" x14ac:dyDescent="0.35">
      <c r="A9" s="48"/>
      <c r="B9" s="49"/>
      <c r="C9" s="222" t="s">
        <v>262</v>
      </c>
      <c r="D9" s="223" t="s">
        <v>10</v>
      </c>
      <c r="E9" s="224">
        <v>1</v>
      </c>
      <c r="F9" s="225">
        <v>1071000</v>
      </c>
      <c r="G9" s="226">
        <f t="shared" ref="G9:G29" si="0">E9*F9</f>
        <v>1071000</v>
      </c>
    </row>
    <row r="10" spans="1:7" ht="31" x14ac:dyDescent="0.35">
      <c r="A10" s="48"/>
      <c r="B10" s="49"/>
      <c r="C10" s="222" t="s">
        <v>263</v>
      </c>
      <c r="D10" s="223" t="s">
        <v>10</v>
      </c>
      <c r="E10" s="224">
        <v>1</v>
      </c>
      <c r="F10" s="225">
        <v>2380000</v>
      </c>
      <c r="G10" s="226">
        <f t="shared" si="0"/>
        <v>2380000</v>
      </c>
    </row>
    <row r="11" spans="1:7" ht="15.5" x14ac:dyDescent="0.35">
      <c r="A11" s="48"/>
      <c r="B11" s="49"/>
      <c r="C11" s="222" t="s">
        <v>264</v>
      </c>
      <c r="D11" s="223" t="s">
        <v>10</v>
      </c>
      <c r="E11" s="224">
        <v>4</v>
      </c>
      <c r="F11" s="225">
        <v>142800</v>
      </c>
      <c r="G11" s="227">
        <f t="shared" si="0"/>
        <v>571200</v>
      </c>
    </row>
    <row r="12" spans="1:7" ht="15.5" x14ac:dyDescent="0.35">
      <c r="A12" s="48"/>
      <c r="B12" s="49"/>
      <c r="C12" s="222" t="s">
        <v>265</v>
      </c>
      <c r="D12" s="223" t="s">
        <v>10</v>
      </c>
      <c r="E12" s="224">
        <v>150</v>
      </c>
      <c r="F12" s="225">
        <v>2380</v>
      </c>
      <c r="G12" s="227">
        <f t="shared" si="0"/>
        <v>357000</v>
      </c>
    </row>
    <row r="13" spans="1:7" ht="15.5" x14ac:dyDescent="0.35">
      <c r="A13" s="48"/>
      <c r="B13" s="49"/>
      <c r="C13" s="222" t="s">
        <v>266</v>
      </c>
      <c r="D13" s="223" t="s">
        <v>10</v>
      </c>
      <c r="E13" s="224">
        <v>1</v>
      </c>
      <c r="F13" s="225">
        <v>300000</v>
      </c>
      <c r="G13" s="227">
        <f t="shared" si="0"/>
        <v>300000</v>
      </c>
    </row>
    <row r="14" spans="1:7" ht="15.5" x14ac:dyDescent="0.35">
      <c r="A14" s="48"/>
      <c r="B14" s="49"/>
      <c r="C14" s="222" t="s">
        <v>267</v>
      </c>
      <c r="D14" s="223" t="s">
        <v>10</v>
      </c>
      <c r="E14" s="224">
        <v>1</v>
      </c>
      <c r="F14" s="225">
        <v>202300</v>
      </c>
      <c r="G14" s="227">
        <f t="shared" si="0"/>
        <v>202300</v>
      </c>
    </row>
    <row r="15" spans="1:7" ht="15.5" x14ac:dyDescent="0.35">
      <c r="A15" s="48"/>
      <c r="B15" s="49"/>
      <c r="C15" s="222" t="s">
        <v>268</v>
      </c>
      <c r="D15" s="223" t="s">
        <v>10</v>
      </c>
      <c r="E15" s="224">
        <v>1</v>
      </c>
      <c r="F15" s="225">
        <v>342000</v>
      </c>
      <c r="G15" s="227">
        <f t="shared" si="0"/>
        <v>342000</v>
      </c>
    </row>
    <row r="16" spans="1:7" ht="15.5" x14ac:dyDescent="0.35">
      <c r="A16" s="48"/>
      <c r="B16" s="49"/>
      <c r="C16" s="222" t="s">
        <v>97</v>
      </c>
      <c r="D16" s="223" t="s">
        <v>10</v>
      </c>
      <c r="E16" s="223">
        <v>1</v>
      </c>
      <c r="F16" s="225">
        <v>300000</v>
      </c>
      <c r="G16" s="226">
        <f t="shared" si="0"/>
        <v>300000</v>
      </c>
    </row>
    <row r="17" spans="1:7" ht="15.5" x14ac:dyDescent="0.35">
      <c r="A17" s="48"/>
      <c r="B17" s="49"/>
      <c r="C17" s="228" t="s">
        <v>269</v>
      </c>
      <c r="D17" s="223" t="s">
        <v>10</v>
      </c>
      <c r="E17" s="229">
        <v>100</v>
      </c>
      <c r="F17" s="230">
        <v>11997</v>
      </c>
      <c r="G17" s="226">
        <f t="shared" si="0"/>
        <v>1199700</v>
      </c>
    </row>
    <row r="18" spans="1:7" ht="31" x14ac:dyDescent="0.35">
      <c r="A18" s="48"/>
      <c r="B18" s="49"/>
      <c r="C18" s="228" t="s">
        <v>270</v>
      </c>
      <c r="D18" s="223" t="s">
        <v>10</v>
      </c>
      <c r="E18" s="229">
        <v>300</v>
      </c>
      <c r="F18" s="230">
        <v>240</v>
      </c>
      <c r="G18" s="226">
        <f t="shared" si="0"/>
        <v>72000</v>
      </c>
    </row>
    <row r="19" spans="1:7" ht="15.5" x14ac:dyDescent="0.35">
      <c r="A19" s="48"/>
      <c r="B19" s="49"/>
      <c r="C19" s="228" t="s">
        <v>271</v>
      </c>
      <c r="D19" s="223" t="s">
        <v>10</v>
      </c>
      <c r="E19" s="229">
        <v>150</v>
      </c>
      <c r="F19" s="230">
        <v>240</v>
      </c>
      <c r="G19" s="226">
        <f t="shared" si="0"/>
        <v>36000</v>
      </c>
    </row>
    <row r="20" spans="1:7" ht="15.5" x14ac:dyDescent="0.35">
      <c r="A20" s="48"/>
      <c r="B20" s="49"/>
      <c r="C20" s="228" t="s">
        <v>272</v>
      </c>
      <c r="D20" s="223" t="s">
        <v>10</v>
      </c>
      <c r="E20" s="229">
        <v>10</v>
      </c>
      <c r="F20" s="230">
        <v>5999</v>
      </c>
      <c r="G20" s="226">
        <f t="shared" si="0"/>
        <v>59990</v>
      </c>
    </row>
    <row r="21" spans="1:7" ht="15.5" x14ac:dyDescent="0.35">
      <c r="A21" s="48"/>
      <c r="B21" s="49"/>
      <c r="C21" s="228" t="s">
        <v>273</v>
      </c>
      <c r="D21" s="223" t="s">
        <v>10</v>
      </c>
      <c r="E21" s="229">
        <v>5</v>
      </c>
      <c r="F21" s="230">
        <v>11997</v>
      </c>
      <c r="G21" s="226">
        <f t="shared" si="0"/>
        <v>59985</v>
      </c>
    </row>
    <row r="22" spans="1:7" ht="15.5" x14ac:dyDescent="0.35">
      <c r="A22" s="48"/>
      <c r="B22" s="49"/>
      <c r="C22" s="222" t="s">
        <v>274</v>
      </c>
      <c r="D22" s="223" t="s">
        <v>10</v>
      </c>
      <c r="E22" s="223">
        <v>150</v>
      </c>
      <c r="F22" s="225">
        <v>12000</v>
      </c>
      <c r="G22" s="226">
        <f t="shared" si="0"/>
        <v>1800000</v>
      </c>
    </row>
    <row r="23" spans="1:7" ht="15.5" x14ac:dyDescent="0.35">
      <c r="A23" s="48"/>
      <c r="B23" s="49"/>
      <c r="C23" s="222" t="s">
        <v>275</v>
      </c>
      <c r="D23" s="223" t="s">
        <v>10</v>
      </c>
      <c r="E23" s="224">
        <v>6</v>
      </c>
      <c r="F23" s="225">
        <v>216400.00000000003</v>
      </c>
      <c r="G23" s="226">
        <f t="shared" si="0"/>
        <v>1298400.0000000002</v>
      </c>
    </row>
    <row r="24" spans="1:7" ht="17.5" x14ac:dyDescent="0.35">
      <c r="A24" s="48"/>
      <c r="B24" s="49"/>
      <c r="C24" s="231" t="s">
        <v>178</v>
      </c>
      <c r="D24" s="232" t="s">
        <v>10</v>
      </c>
      <c r="E24" s="232">
        <v>1</v>
      </c>
      <c r="F24" s="233">
        <v>900000</v>
      </c>
      <c r="G24" s="234">
        <f t="shared" si="0"/>
        <v>900000</v>
      </c>
    </row>
    <row r="25" spans="1:7" ht="17.5" x14ac:dyDescent="0.35">
      <c r="A25" s="48"/>
      <c r="B25" s="49"/>
      <c r="C25" s="231" t="s">
        <v>90</v>
      </c>
      <c r="D25" s="232" t="s">
        <v>10</v>
      </c>
      <c r="E25" s="235">
        <v>1</v>
      </c>
      <c r="F25" s="236">
        <v>400000</v>
      </c>
      <c r="G25" s="234">
        <f t="shared" si="0"/>
        <v>400000</v>
      </c>
    </row>
    <row r="26" spans="1:7" ht="17.5" x14ac:dyDescent="0.35">
      <c r="A26" s="48"/>
      <c r="B26" s="49"/>
      <c r="C26" s="231" t="s">
        <v>91</v>
      </c>
      <c r="D26" s="232" t="s">
        <v>10</v>
      </c>
      <c r="E26" s="235">
        <v>1</v>
      </c>
      <c r="F26" s="236">
        <v>300000</v>
      </c>
      <c r="G26" s="234">
        <f t="shared" si="0"/>
        <v>300000</v>
      </c>
    </row>
    <row r="27" spans="1:7" ht="17.5" x14ac:dyDescent="0.35">
      <c r="A27" s="48"/>
      <c r="B27" s="49"/>
      <c r="C27" s="231" t="s">
        <v>182</v>
      </c>
      <c r="D27" s="232" t="s">
        <v>10</v>
      </c>
      <c r="E27" s="235">
        <v>1</v>
      </c>
      <c r="F27" s="236">
        <v>3600000</v>
      </c>
      <c r="G27" s="234">
        <f t="shared" si="0"/>
        <v>3600000</v>
      </c>
    </row>
    <row r="28" spans="1:7" ht="17.5" x14ac:dyDescent="0.35">
      <c r="A28" s="48"/>
      <c r="B28" s="49"/>
      <c r="C28" s="231" t="s">
        <v>92</v>
      </c>
      <c r="D28" s="232" t="s">
        <v>10</v>
      </c>
      <c r="E28" s="235">
        <v>1</v>
      </c>
      <c r="F28" s="236">
        <v>476000</v>
      </c>
      <c r="G28" s="234">
        <f t="shared" si="0"/>
        <v>476000</v>
      </c>
    </row>
    <row r="29" spans="1:7" ht="17.5" x14ac:dyDescent="0.35">
      <c r="A29" s="48"/>
      <c r="B29" s="49"/>
      <c r="C29" s="231" t="s">
        <v>276</v>
      </c>
      <c r="D29" s="232" t="s">
        <v>10</v>
      </c>
      <c r="E29" s="235">
        <v>1</v>
      </c>
      <c r="F29" s="236">
        <v>714000</v>
      </c>
      <c r="G29" s="234">
        <f t="shared" si="0"/>
        <v>714000</v>
      </c>
    </row>
    <row r="30" spans="1:7" ht="18.5" x14ac:dyDescent="0.45">
      <c r="A30" s="48"/>
      <c r="B30" s="49"/>
      <c r="C30" s="237" t="s">
        <v>277</v>
      </c>
      <c r="D30" s="215"/>
      <c r="E30" s="215"/>
      <c r="F30" s="215"/>
      <c r="G30" s="216"/>
    </row>
    <row r="31" spans="1:7" ht="17.5" x14ac:dyDescent="0.35">
      <c r="A31" s="48"/>
      <c r="B31" s="49"/>
      <c r="C31" s="231" t="s">
        <v>262</v>
      </c>
      <c r="D31" s="232" t="s">
        <v>10</v>
      </c>
      <c r="E31" s="235">
        <v>1</v>
      </c>
      <c r="F31" s="233">
        <v>1071000</v>
      </c>
      <c r="G31" s="238">
        <f t="shared" ref="G31:G38" si="1">E31*F31</f>
        <v>1071000</v>
      </c>
    </row>
    <row r="32" spans="1:7" ht="35" x14ac:dyDescent="0.35">
      <c r="A32" s="48"/>
      <c r="B32" s="49"/>
      <c r="C32" s="231" t="s">
        <v>278</v>
      </c>
      <c r="D32" s="232" t="s">
        <v>10</v>
      </c>
      <c r="E32" s="235">
        <v>1</v>
      </c>
      <c r="F32" s="233">
        <v>2380000</v>
      </c>
      <c r="G32" s="234">
        <f t="shared" si="1"/>
        <v>2380000</v>
      </c>
    </row>
    <row r="33" spans="1:7" ht="17.5" x14ac:dyDescent="0.35">
      <c r="A33" s="48"/>
      <c r="B33" s="49"/>
      <c r="C33" s="231" t="s">
        <v>279</v>
      </c>
      <c r="D33" s="232" t="s">
        <v>10</v>
      </c>
      <c r="E33" s="235">
        <v>4</v>
      </c>
      <c r="F33" s="233">
        <v>142800</v>
      </c>
      <c r="G33" s="234">
        <f t="shared" si="1"/>
        <v>571200</v>
      </c>
    </row>
    <row r="34" spans="1:7" ht="17.5" x14ac:dyDescent="0.35">
      <c r="A34" s="48"/>
      <c r="B34" s="49"/>
      <c r="C34" s="231" t="s">
        <v>280</v>
      </c>
      <c r="D34" s="232" t="s">
        <v>10</v>
      </c>
      <c r="E34" s="235">
        <v>100</v>
      </c>
      <c r="F34" s="233">
        <v>2380</v>
      </c>
      <c r="G34" s="234">
        <f t="shared" si="1"/>
        <v>238000</v>
      </c>
    </row>
    <row r="35" spans="1:7" ht="17.5" x14ac:dyDescent="0.35">
      <c r="A35" s="48"/>
      <c r="B35" s="49"/>
      <c r="C35" s="231" t="s">
        <v>266</v>
      </c>
      <c r="D35" s="232" t="s">
        <v>10</v>
      </c>
      <c r="E35" s="235">
        <v>1</v>
      </c>
      <c r="F35" s="233">
        <v>300000</v>
      </c>
      <c r="G35" s="234">
        <f t="shared" si="1"/>
        <v>300000</v>
      </c>
    </row>
    <row r="36" spans="1:7" ht="17.5" x14ac:dyDescent="0.35">
      <c r="A36" s="48"/>
      <c r="B36" s="49"/>
      <c r="C36" s="231" t="s">
        <v>267</v>
      </c>
      <c r="D36" s="232" t="s">
        <v>10</v>
      </c>
      <c r="E36" s="235">
        <v>1</v>
      </c>
      <c r="F36" s="233">
        <v>202300</v>
      </c>
      <c r="G36" s="234">
        <f t="shared" si="1"/>
        <v>202300</v>
      </c>
    </row>
    <row r="37" spans="1:7" ht="17.5" x14ac:dyDescent="0.35">
      <c r="A37" s="48"/>
      <c r="B37" s="49"/>
      <c r="C37" s="231" t="s">
        <v>268</v>
      </c>
      <c r="D37" s="232" t="s">
        <v>10</v>
      </c>
      <c r="E37" s="235">
        <v>1</v>
      </c>
      <c r="F37" s="233">
        <v>342000</v>
      </c>
      <c r="G37" s="234">
        <f t="shared" si="1"/>
        <v>342000</v>
      </c>
    </row>
    <row r="38" spans="1:7" ht="35" x14ac:dyDescent="0.35">
      <c r="A38" s="48"/>
      <c r="B38" s="49"/>
      <c r="C38" s="231" t="s">
        <v>97</v>
      </c>
      <c r="D38" s="232" t="s">
        <v>10</v>
      </c>
      <c r="E38" s="232">
        <v>1</v>
      </c>
      <c r="F38" s="233">
        <v>300000</v>
      </c>
      <c r="G38" s="238">
        <f t="shared" si="1"/>
        <v>300000</v>
      </c>
    </row>
    <row r="39" spans="1:7" ht="17.5" x14ac:dyDescent="0.35">
      <c r="A39" s="48"/>
      <c r="B39" s="49"/>
      <c r="C39" s="231" t="s">
        <v>274</v>
      </c>
      <c r="D39" s="232" t="s">
        <v>10</v>
      </c>
      <c r="E39" s="232">
        <v>100</v>
      </c>
      <c r="F39" s="233">
        <v>12000</v>
      </c>
      <c r="G39" s="238">
        <f>F39*E39</f>
        <v>1200000</v>
      </c>
    </row>
    <row r="40" spans="1:7" ht="17.5" x14ac:dyDescent="0.35">
      <c r="A40" s="48"/>
      <c r="B40" s="49"/>
      <c r="C40" s="231" t="s">
        <v>275</v>
      </c>
      <c r="D40" s="232" t="s">
        <v>10</v>
      </c>
      <c r="E40" s="235">
        <v>2</v>
      </c>
      <c r="F40" s="233">
        <v>216400.00000000003</v>
      </c>
      <c r="G40" s="234">
        <f t="shared" ref="G40:G46" si="2">E40*F40</f>
        <v>432800.00000000006</v>
      </c>
    </row>
    <row r="41" spans="1:7" ht="17.5" x14ac:dyDescent="0.35">
      <c r="A41" s="48"/>
      <c r="B41" s="49"/>
      <c r="C41" s="231" t="s">
        <v>178</v>
      </c>
      <c r="D41" s="232" t="s">
        <v>10</v>
      </c>
      <c r="E41" s="232">
        <v>1</v>
      </c>
      <c r="F41" s="233">
        <v>900000</v>
      </c>
      <c r="G41" s="234">
        <f t="shared" si="2"/>
        <v>900000</v>
      </c>
    </row>
    <row r="42" spans="1:7" ht="17.5" x14ac:dyDescent="0.35">
      <c r="A42" s="48"/>
      <c r="B42" s="49"/>
      <c r="C42" s="231" t="s">
        <v>90</v>
      </c>
      <c r="D42" s="232" t="s">
        <v>10</v>
      </c>
      <c r="E42" s="235">
        <v>1</v>
      </c>
      <c r="F42" s="233">
        <v>400000</v>
      </c>
      <c r="G42" s="234">
        <f t="shared" si="2"/>
        <v>400000</v>
      </c>
    </row>
    <row r="43" spans="1:7" ht="17.5" x14ac:dyDescent="0.35">
      <c r="A43" s="48"/>
      <c r="B43" s="49"/>
      <c r="C43" s="231" t="s">
        <v>91</v>
      </c>
      <c r="D43" s="232" t="s">
        <v>10</v>
      </c>
      <c r="E43" s="235">
        <v>1</v>
      </c>
      <c r="F43" s="236">
        <v>300000</v>
      </c>
      <c r="G43" s="234">
        <f t="shared" si="2"/>
        <v>300000</v>
      </c>
    </row>
    <row r="44" spans="1:7" ht="17.5" x14ac:dyDescent="0.35">
      <c r="A44" s="48"/>
      <c r="B44" s="49"/>
      <c r="C44" s="231" t="s">
        <v>182</v>
      </c>
      <c r="D44" s="232" t="s">
        <v>10</v>
      </c>
      <c r="E44" s="235">
        <v>1</v>
      </c>
      <c r="F44" s="236">
        <v>3600000</v>
      </c>
      <c r="G44" s="234">
        <f t="shared" si="2"/>
        <v>3600000</v>
      </c>
    </row>
    <row r="45" spans="1:7" ht="17.5" x14ac:dyDescent="0.35">
      <c r="A45" s="48"/>
      <c r="B45" s="49"/>
      <c r="C45" s="231" t="s">
        <v>92</v>
      </c>
      <c r="D45" s="232" t="s">
        <v>10</v>
      </c>
      <c r="E45" s="235">
        <v>1</v>
      </c>
      <c r="F45" s="236">
        <v>476000</v>
      </c>
      <c r="G45" s="234">
        <f t="shared" si="2"/>
        <v>476000</v>
      </c>
    </row>
    <row r="46" spans="1:7" ht="17.5" x14ac:dyDescent="0.35">
      <c r="A46" s="48"/>
      <c r="B46" s="49"/>
      <c r="C46" s="231" t="s">
        <v>276</v>
      </c>
      <c r="D46" s="232" t="s">
        <v>10</v>
      </c>
      <c r="E46" s="235">
        <v>1</v>
      </c>
      <c r="F46" s="236">
        <v>714000</v>
      </c>
      <c r="G46" s="234">
        <f t="shared" si="2"/>
        <v>714000</v>
      </c>
    </row>
    <row r="47" spans="1:7" ht="18" thickBot="1" x14ac:dyDescent="0.4">
      <c r="A47" s="50"/>
      <c r="B47" s="51"/>
      <c r="C47" s="239" t="s">
        <v>281</v>
      </c>
      <c r="D47" s="54"/>
      <c r="E47" s="54"/>
      <c r="F47" s="55"/>
      <c r="G47" s="240">
        <f>SUM(G8:G46)</f>
        <v>29866875</v>
      </c>
    </row>
    <row r="48" spans="1:7" ht="17.5" x14ac:dyDescent="0.35">
      <c r="A48" s="206" t="s">
        <v>79</v>
      </c>
      <c r="B48" s="207" t="s">
        <v>282</v>
      </c>
      <c r="C48" s="208" t="s">
        <v>257</v>
      </c>
      <c r="D48" s="208"/>
      <c r="E48" s="208"/>
      <c r="F48" s="208"/>
      <c r="G48" s="221"/>
    </row>
    <row r="49" spans="1:7" ht="17.5" x14ac:dyDescent="0.35">
      <c r="A49" s="48"/>
      <c r="B49" s="49"/>
      <c r="C49" s="228" t="s">
        <v>283</v>
      </c>
      <c r="D49" s="232" t="s">
        <v>10</v>
      </c>
      <c r="E49" s="235">
        <v>2</v>
      </c>
      <c r="F49" s="236">
        <v>3000000</v>
      </c>
      <c r="G49" s="234">
        <f t="shared" ref="G49:G50" si="3">E49*F49</f>
        <v>6000000</v>
      </c>
    </row>
    <row r="50" spans="1:7" ht="17.5" x14ac:dyDescent="0.35">
      <c r="A50" s="48"/>
      <c r="B50" s="49"/>
      <c r="C50" s="222" t="s">
        <v>284</v>
      </c>
      <c r="D50" s="232" t="s">
        <v>10</v>
      </c>
      <c r="E50" s="235">
        <v>1</v>
      </c>
      <c r="F50" s="236">
        <v>3500000</v>
      </c>
      <c r="G50" s="238">
        <f t="shared" si="3"/>
        <v>3500000</v>
      </c>
    </row>
    <row r="51" spans="1:7" ht="18.5" x14ac:dyDescent="0.45">
      <c r="A51" s="48"/>
      <c r="B51" s="49"/>
      <c r="C51" s="215" t="s">
        <v>259</v>
      </c>
      <c r="D51" s="215"/>
      <c r="E51" s="215"/>
      <c r="F51" s="215"/>
      <c r="G51" s="216"/>
    </row>
    <row r="52" spans="1:7" ht="17.5" x14ac:dyDescent="0.35">
      <c r="A52" s="48"/>
      <c r="B52" s="49"/>
      <c r="C52" s="228" t="s">
        <v>285</v>
      </c>
      <c r="D52" s="232" t="s">
        <v>10</v>
      </c>
      <c r="E52" s="235">
        <v>1</v>
      </c>
      <c r="F52" s="236">
        <v>3500000</v>
      </c>
      <c r="G52" s="234">
        <f t="shared" ref="G52:G55" si="4">E52*F52</f>
        <v>3500000</v>
      </c>
    </row>
    <row r="53" spans="1:7" ht="17.5" x14ac:dyDescent="0.35">
      <c r="A53" s="48"/>
      <c r="B53" s="49"/>
      <c r="C53" s="241" t="s">
        <v>286</v>
      </c>
      <c r="D53" s="242" t="s">
        <v>10</v>
      </c>
      <c r="E53" s="243">
        <v>1</v>
      </c>
      <c r="F53" s="244">
        <v>3500000</v>
      </c>
      <c r="G53" s="245">
        <f t="shared" si="4"/>
        <v>3500000</v>
      </c>
    </row>
    <row r="54" spans="1:7" ht="17.5" x14ac:dyDescent="0.35">
      <c r="A54" s="48"/>
      <c r="B54" s="49"/>
      <c r="C54" s="228" t="s">
        <v>287</v>
      </c>
      <c r="D54" s="232" t="s">
        <v>10</v>
      </c>
      <c r="E54" s="235">
        <v>1</v>
      </c>
      <c r="F54" s="233">
        <v>1500000</v>
      </c>
      <c r="G54" s="234">
        <f t="shared" si="4"/>
        <v>1500000</v>
      </c>
    </row>
    <row r="55" spans="1:7" ht="17.5" x14ac:dyDescent="0.35">
      <c r="A55" s="48"/>
      <c r="B55" s="49"/>
      <c r="C55" s="228" t="s">
        <v>288</v>
      </c>
      <c r="D55" s="232" t="s">
        <v>10</v>
      </c>
      <c r="E55" s="235">
        <v>1</v>
      </c>
      <c r="F55" s="236">
        <v>3000000</v>
      </c>
      <c r="G55" s="238">
        <f t="shared" si="4"/>
        <v>3000000</v>
      </c>
    </row>
    <row r="56" spans="1:7" ht="18" thickBot="1" x14ac:dyDescent="0.4">
      <c r="A56" s="56"/>
      <c r="B56" s="51"/>
      <c r="C56" s="217" t="s">
        <v>289</v>
      </c>
      <c r="D56" s="52"/>
      <c r="E56" s="52"/>
      <c r="F56" s="53"/>
      <c r="G56" s="218">
        <f>SUM(G49:G55)</f>
        <v>21000000</v>
      </c>
    </row>
    <row r="57" spans="1:7" ht="18" thickBot="1" x14ac:dyDescent="0.4">
      <c r="A57" s="246" t="s">
        <v>40</v>
      </c>
      <c r="B57" s="52"/>
      <c r="C57" s="52"/>
      <c r="D57" s="52"/>
      <c r="E57" s="52"/>
      <c r="F57" s="53"/>
      <c r="G57" s="247">
        <f>G56+G47+G7</f>
        <v>52294875</v>
      </c>
    </row>
  </sheetData>
  <sheetProtection algorithmName="SHA-512" hashValue="7zuKnRxjKMwGtUsHGrmFiZcF0sTPngs64Qd+H68bv3bEP6x0I7GdaQtVs+K6IdvY21mEZN97/+z+VN2BhLYD1A==" saltValue="OmNE1qMTtNta145BdFtHqA==" spinCount="100000" sheet="1" objects="1" scenarios="1"/>
  <mergeCells count="11">
    <mergeCell ref="A48:A56"/>
    <mergeCell ref="B48:B56"/>
    <mergeCell ref="C56:F56"/>
    <mergeCell ref="A57:F57"/>
    <mergeCell ref="A1:G1"/>
    <mergeCell ref="A3:A7"/>
    <mergeCell ref="B3:B7"/>
    <mergeCell ref="C7:F7"/>
    <mergeCell ref="A8:A47"/>
    <mergeCell ref="B8:B47"/>
    <mergeCell ref="C47:F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COMUNA 13</vt:lpstr>
      <vt:lpstr>COMUNA 14</vt:lpstr>
      <vt:lpstr>COMUNA 17</vt:lpstr>
      <vt:lpstr>COMUNA 21</vt:lpstr>
      <vt:lpstr>COMUNA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david morales ramirez</dc:creator>
  <cp:lastModifiedBy>USUARIO</cp:lastModifiedBy>
  <dcterms:created xsi:type="dcterms:W3CDTF">2026-06-09T16:05:48Z</dcterms:created>
  <dcterms:modified xsi:type="dcterms:W3CDTF">2026-09-29T21:34:30Z</dcterms:modified>
</cp:coreProperties>
</file>