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quipo\Desktop\2. NUEVO PROYECTO 2026 GUAMAL\ALCALDIA 2026\"/>
    </mc:Choice>
  </mc:AlternateContent>
  <xr:revisionPtr revIDLastSave="0" documentId="13_ncr:1_{8E4AF5A4-B816-4104-9897-5CE31943755E}" xr6:coauthVersionLast="47" xr6:coauthVersionMax="47" xr10:uidLastSave="{00000000-0000-0000-0000-000000000000}"/>
  <bookViews>
    <workbookView xWindow="-108" yWindow="-108" windowWidth="23256" windowHeight="12456" tabRatio="906" xr2:uid="{F1C81C44-3E95-374E-AF70-F00C01F7FEF1}"/>
  </bookViews>
  <sheets>
    <sheet name="AIU" sheetId="36" r:id="rId1"/>
  </sheets>
  <externalReferences>
    <externalReference r:id="rId2"/>
    <externalReference r:id="rId3"/>
  </externalReferences>
  <definedNames>
    <definedName name="_Fill" hidden="1">#REF!</definedName>
    <definedName name="_xlnm.Print_Area" localSheetId="0">AIU!$A$1:$I$82</definedName>
    <definedName name="PRESUPUESTO">[1]INDICE!$B$11:$H$237</definedName>
    <definedName name="PRINT_AREA">#N/A</definedName>
    <definedName name="PRINT_AREA_MI">#N/A</definedName>
    <definedName name="PRINT_TITLES">#N/A</definedName>
    <definedName name="PRINT_TITLES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9" i="36" l="1"/>
  <c r="H16" i="36" l="1"/>
  <c r="I16" i="36" s="1"/>
  <c r="F16" i="36"/>
  <c r="D16" i="36"/>
  <c r="D15" i="36"/>
  <c r="F39" i="36"/>
  <c r="H23" i="36"/>
  <c r="I23" i="36" s="1"/>
  <c r="F49" i="36"/>
  <c r="H51" i="36"/>
  <c r="F46" i="36" l="1"/>
  <c r="F50" i="36"/>
  <c r="F48" i="36"/>
  <c r="F47" i="36"/>
  <c r="F45" i="36"/>
  <c r="F44" i="36"/>
  <c r="F43" i="36"/>
  <c r="F42" i="36"/>
  <c r="F41" i="36"/>
  <c r="F40" i="36"/>
  <c r="H62" i="36"/>
  <c r="F15" i="36"/>
  <c r="H15" i="36" s="1"/>
  <c r="I15" i="36" s="1"/>
  <c r="I17" i="36" s="1"/>
  <c r="H29" i="36"/>
  <c r="I29" i="36" s="1"/>
  <c r="H24" i="36"/>
  <c r="I24" i="36" s="1"/>
  <c r="H25" i="36"/>
  <c r="H27" i="36"/>
  <c r="I27" i="36" s="1"/>
  <c r="H28" i="36"/>
  <c r="I28" i="36" s="1"/>
  <c r="H30" i="36"/>
  <c r="I30" i="36" s="1"/>
  <c r="H26" i="36"/>
  <c r="I26" i="36" s="1"/>
  <c r="F51" i="36" l="1"/>
  <c r="H31" i="36"/>
  <c r="I25" i="36"/>
  <c r="I31" i="36" s="1"/>
  <c r="H17" i="36"/>
  <c r="H63" i="36" l="1"/>
  <c r="I81" i="36" s="1"/>
</calcChain>
</file>

<file path=xl/sharedStrings.xml><?xml version="1.0" encoding="utf-8"?>
<sst xmlns="http://schemas.openxmlformats.org/spreadsheetml/2006/main" count="77" uniqueCount="63">
  <si>
    <t>TOTAL</t>
  </si>
  <si>
    <t>DEPARTAMENTO DEL META</t>
  </si>
  <si>
    <t>CARGO</t>
  </si>
  <si>
    <t>1. ADMINISTRACIÓN</t>
  </si>
  <si>
    <t>ASIGNACIÓN MENSUAL</t>
  </si>
  <si>
    <t>BASICO</t>
  </si>
  <si>
    <t>FACTOR PRESTACIONAL</t>
  </si>
  <si>
    <t>PARCIAL</t>
  </si>
  <si>
    <t>TIEMPO                    (EN MESES)</t>
  </si>
  <si>
    <t>SUB TOTAL</t>
  </si>
  <si>
    <t>A.  ADMINISTRACIÓN DE OBRA:</t>
  </si>
  <si>
    <t>PERSONAL DE ADMINISTRACIÓN</t>
  </si>
  <si>
    <t>PORCENTAJE RESPECTO AL COSTO DIRECTO DEL PROYECTO</t>
  </si>
  <si>
    <t>OTROS RECURSOS DE ADMINISTRACIÓN</t>
  </si>
  <si>
    <t>DESCRIPCIÓN</t>
  </si>
  <si>
    <t xml:space="preserve">COSTO MENSUAL </t>
  </si>
  <si>
    <t>TOTAL  A. ADMINISTRACIÓN DE OBRA</t>
  </si>
  <si>
    <t>VALOR</t>
  </si>
  <si>
    <t>C. ACTIVIDADES VARIAS</t>
  </si>
  <si>
    <t>TOTAL  C. ACTIVIDADES VARIAS</t>
  </si>
  <si>
    <t>2. IMPREVISTOS</t>
  </si>
  <si>
    <t>TOTAL ADMINISTRACION</t>
  </si>
  <si>
    <t>TOTAL IMPREVISTOS</t>
  </si>
  <si>
    <t>3. UTILIDAD</t>
  </si>
  <si>
    <t>UTILIDAD ESTIMADA</t>
  </si>
  <si>
    <t>TOTAL UTILIDAD</t>
  </si>
  <si>
    <t>TOTAL PORCENTAJE DE A.I.U.</t>
  </si>
  <si>
    <t>IMPREVISTOS ESTIMADOS</t>
  </si>
  <si>
    <t>MUNICIPIO DE GUAMAL - META</t>
  </si>
  <si>
    <t>"DETERMINACION DEL FACTOR AIU"</t>
  </si>
  <si>
    <t>B. IMPUESTOS, ESTAMPILLAS, CONTRIBUCIONES Y POLIZAS</t>
  </si>
  <si>
    <t>POLIZA DE CUMPLIMIENTO Y RCE</t>
  </si>
  <si>
    <t>ADULTO MAYOR</t>
  </si>
  <si>
    <t>CULTURA</t>
  </si>
  <si>
    <t>TURISMO</t>
  </si>
  <si>
    <t>UNILLANOS</t>
  </si>
  <si>
    <t>PRO HOSPITALES</t>
  </si>
  <si>
    <t>JUSTICIA FAMILIAR</t>
  </si>
  <si>
    <t>PRO ELECTRIFICACION</t>
  </si>
  <si>
    <t>PRO DEPORTE</t>
  </si>
  <si>
    <t>CONTRIBUCION ESPECIAL</t>
  </si>
  <si>
    <t>RETEICA</t>
  </si>
  <si>
    <t>TOTAL  B. IMPUESTOS, ESTAMPILLAS, CONTRIBUCIONES Y POLIZAS</t>
  </si>
  <si>
    <t>OFICINA</t>
  </si>
  <si>
    <t>SERVICIOS PUBLICOS</t>
  </si>
  <si>
    <t>VALLA INFORMATIVA</t>
  </si>
  <si>
    <t>NIT. 800098193-6</t>
  </si>
  <si>
    <t>PAPELERIA, FOTOCOPIAS, EQUIPOS DE OFICINA Y COMPUTO</t>
  </si>
  <si>
    <t>EQUIPOS DE TOPOGRAFIA</t>
  </si>
  <si>
    <t>PORCENTAJE DEDICACION</t>
  </si>
  <si>
    <t>VALOR DEL PROYECTO</t>
  </si>
  <si>
    <t>VALOR MENSUAL CON PRESTACIONES</t>
  </si>
  <si>
    <t xml:space="preserve">CANTIDAD </t>
  </si>
  <si>
    <t>VALOR TOTAL</t>
  </si>
  <si>
    <t>VALOR PARA EL PROYECTO</t>
  </si>
  <si>
    <t>ENSAYOS DE LABORATORIO A TODO COSTO</t>
  </si>
  <si>
    <t>VEHICULOS (modelo 2017-2019)</t>
  </si>
  <si>
    <t>PRODUCCION DE PLANOS</t>
  </si>
  <si>
    <t>IMPUESTO DE TIMBRE (DECRETO 175-2025)</t>
  </si>
  <si>
    <t>RESIDENTE DE OBRA</t>
  </si>
  <si>
    <t xml:space="preserve">Un (01) Técnico Electricista </t>
  </si>
  <si>
    <t>DEPARTAMENTO ADMINISTRATIVO DE PLANEACION E INFRAESTRUCTURA</t>
  </si>
  <si>
    <t>OBJETO: MEJORAMIENTO Y MANTENIMIENTO DEL PALACIO MUNICIPAL DEL MUNICIPIO DE GUAMAL, META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</si>
</sst>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0.00_)"/>
    <numFmt numFmtId="166" formatCode="_(&quot;$&quot;* #,##0.00_);_(&quot;$&quot;* \(#,##0.00\);_(&quot;$&quot;* &quot;-&quot;??_);_(@_)"/>
    <numFmt numFmtId="167" formatCode="_-* #,##0.00\ _€_-;\-* #,##0.00\ _€_-;_-* &quot;-&quot;??\ _€_-;_-@_-"/>
    <numFmt numFmtId="168" formatCode="_(&quot;C$&quot;* #,##0_);_(&quot;C$&quot;* \(#,##0\);_(&quot;C$&quot;* &quot;-&quot;_);_(@_)"/>
    <numFmt numFmtId="169" formatCode="#,##0;[Red]#,##0"/>
    <numFmt numFmtId="170" formatCode="_-* #,##0\ _P_t_s_-;\-* #,##0\ _P_t_s_-;_-* &quot;-&quot;??\ _P_t_s_-;_-@_-"/>
    <numFmt numFmtId="171" formatCode="0.0000_)"/>
    <numFmt numFmtId="172" formatCode="&quot;$&quot;\ #,##0.00;[Red]&quot;$&quot;\ #,##0.00"/>
    <numFmt numFmtId="173" formatCode="&quot;$&quot;\ #,##0;[Red]&quot;$&quot;\ #,##0"/>
  </numFmts>
  <fonts count="9" x14ac:knownFonts="1">
    <font>
      <sz val="20"/>
      <name val="Courie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sz val="11"/>
      <name val="Century Gothic"/>
      <family val="2"/>
    </font>
    <font>
      <b/>
      <sz val="11"/>
      <color theme="1"/>
      <name val="Century Gothic"/>
      <family val="2"/>
    </font>
    <font>
      <b/>
      <sz val="11"/>
      <color indexed="8"/>
      <name val="Century Gothic"/>
      <family val="2"/>
    </font>
    <font>
      <sz val="20"/>
      <name val="Courier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7">
    <xf numFmtId="165" fontId="0" fillId="0" borderId="0"/>
    <xf numFmtId="0" fontId="2" fillId="0" borderId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62">
    <xf numFmtId="165" fontId="0" fillId="0" borderId="0" xfId="0"/>
    <xf numFmtId="165" fontId="5" fillId="0" borderId="0" xfId="0" applyFont="1"/>
    <xf numFmtId="165" fontId="5" fillId="0" borderId="8" xfId="0" applyFont="1" applyBorder="1"/>
    <xf numFmtId="165" fontId="5" fillId="0" borderId="9" xfId="0" applyFont="1" applyBorder="1"/>
    <xf numFmtId="165" fontId="4" fillId="0" borderId="8" xfId="0" applyFont="1" applyBorder="1"/>
    <xf numFmtId="165" fontId="4" fillId="0" borderId="0" xfId="0" applyFont="1" applyAlignment="1">
      <alignment horizontal="center"/>
    </xf>
    <xf numFmtId="172" fontId="5" fillId="0" borderId="20" xfId="0" applyNumberFormat="1" applyFont="1" applyBorder="1"/>
    <xf numFmtId="165" fontId="5" fillId="0" borderId="10" xfId="0" applyFont="1" applyBorder="1" applyAlignment="1">
      <alignment horizontal="center" vertical="center"/>
    </xf>
    <xf numFmtId="165" fontId="5" fillId="0" borderId="11" xfId="0" applyFont="1" applyBorder="1" applyAlignment="1">
      <alignment horizontal="center" vertical="center" wrapText="1"/>
    </xf>
    <xf numFmtId="165" fontId="5" fillId="0" borderId="2" xfId="0" applyFont="1" applyBorder="1" applyAlignment="1">
      <alignment horizontal="center" vertical="center" wrapText="1"/>
    </xf>
    <xf numFmtId="165" fontId="5" fillId="0" borderId="12" xfId="0" applyFont="1" applyBorder="1" applyAlignment="1">
      <alignment horizontal="center" vertical="center"/>
    </xf>
    <xf numFmtId="165" fontId="5" fillId="0" borderId="20" xfId="0" applyFont="1" applyBorder="1" applyAlignment="1">
      <alignment vertical="center" wrapText="1"/>
    </xf>
    <xf numFmtId="172" fontId="5" fillId="0" borderId="10" xfId="0" applyNumberFormat="1" applyFont="1" applyBorder="1" applyAlignment="1">
      <alignment vertical="center"/>
    </xf>
    <xf numFmtId="171" fontId="5" fillId="0" borderId="11" xfId="0" applyNumberFormat="1" applyFont="1" applyBorder="1" applyAlignment="1">
      <alignment horizontal="center" vertical="center"/>
    </xf>
    <xf numFmtId="173" fontId="5" fillId="0" borderId="11" xfId="0" applyNumberFormat="1" applyFont="1" applyBorder="1" applyAlignment="1">
      <alignment horizontal="center" vertical="center"/>
    </xf>
    <xf numFmtId="172" fontId="5" fillId="0" borderId="12" xfId="0" applyNumberFormat="1" applyFont="1" applyBorder="1" applyAlignment="1">
      <alignment vertical="center"/>
    </xf>
    <xf numFmtId="165" fontId="5" fillId="0" borderId="18" xfId="0" applyFont="1" applyBorder="1" applyAlignment="1">
      <alignment horizontal="center" vertical="center"/>
    </xf>
    <xf numFmtId="172" fontId="5" fillId="0" borderId="20" xfId="0" applyNumberFormat="1" applyFont="1" applyBorder="1" applyAlignment="1">
      <alignment horizontal="center" vertical="center"/>
    </xf>
    <xf numFmtId="165" fontId="5" fillId="0" borderId="29" xfId="0" applyFont="1" applyBorder="1" applyAlignment="1">
      <alignment horizontal="center" vertical="center"/>
    </xf>
    <xf numFmtId="165" fontId="5" fillId="0" borderId="0" xfId="0" applyFont="1" applyAlignment="1">
      <alignment vertical="center"/>
    </xf>
    <xf numFmtId="172" fontId="5" fillId="0" borderId="7" xfId="0" applyNumberFormat="1" applyFont="1" applyBorder="1" applyAlignment="1">
      <alignment horizontal="center"/>
    </xf>
    <xf numFmtId="165" fontId="4" fillId="0" borderId="7" xfId="0" applyFont="1" applyBorder="1" applyAlignment="1">
      <alignment horizontal="center"/>
    </xf>
    <xf numFmtId="165" fontId="5" fillId="0" borderId="0" xfId="0" applyFont="1" applyAlignment="1">
      <alignment horizontal="left"/>
    </xf>
    <xf numFmtId="165" fontId="5" fillId="0" borderId="52" xfId="0" applyFont="1" applyBorder="1"/>
    <xf numFmtId="165" fontId="5" fillId="0" borderId="48" xfId="0" applyFont="1" applyBorder="1" applyAlignment="1">
      <alignment horizontal="center"/>
    </xf>
    <xf numFmtId="169" fontId="5" fillId="0" borderId="49" xfId="0" applyNumberFormat="1" applyFont="1" applyBorder="1" applyAlignment="1">
      <alignment horizontal="center"/>
    </xf>
    <xf numFmtId="165" fontId="5" fillId="0" borderId="50" xfId="0" applyFont="1" applyBorder="1" applyAlignment="1">
      <alignment horizontal="center"/>
    </xf>
    <xf numFmtId="165" fontId="5" fillId="0" borderId="23" xfId="0" applyFont="1" applyBorder="1"/>
    <xf numFmtId="165" fontId="5" fillId="0" borderId="28" xfId="0" applyFont="1" applyBorder="1" applyAlignment="1">
      <alignment horizontal="center"/>
    </xf>
    <xf numFmtId="169" fontId="5" fillId="0" borderId="20" xfId="0" applyNumberFormat="1" applyFont="1" applyBorder="1" applyAlignment="1">
      <alignment horizontal="center"/>
    </xf>
    <xf numFmtId="165" fontId="5" fillId="0" borderId="29" xfId="0" applyFont="1" applyBorder="1" applyAlignment="1">
      <alignment horizontal="center"/>
    </xf>
    <xf numFmtId="165" fontId="5" fillId="0" borderId="23" xfId="0" applyFont="1" applyBorder="1" applyAlignment="1">
      <alignment wrapText="1"/>
    </xf>
    <xf numFmtId="165" fontId="5" fillId="0" borderId="24" xfId="0" applyFont="1" applyBorder="1"/>
    <xf numFmtId="165" fontId="5" fillId="0" borderId="25" xfId="0" applyFont="1" applyBorder="1"/>
    <xf numFmtId="165" fontId="5" fillId="0" borderId="27" xfId="0" applyFont="1" applyBorder="1" applyAlignment="1">
      <alignment horizontal="center"/>
    </xf>
    <xf numFmtId="169" fontId="5" fillId="0" borderId="18" xfId="0" applyNumberFormat="1" applyFont="1" applyBorder="1" applyAlignment="1">
      <alignment horizontal="center"/>
    </xf>
    <xf numFmtId="165" fontId="5" fillId="0" borderId="46" xfId="0" applyFont="1" applyBorder="1" applyAlignment="1">
      <alignment horizontal="center"/>
    </xf>
    <xf numFmtId="172" fontId="5" fillId="0" borderId="44" xfId="0" applyNumberFormat="1" applyFont="1" applyBorder="1" applyAlignment="1">
      <alignment horizontal="center"/>
    </xf>
    <xf numFmtId="165" fontId="4" fillId="0" borderId="9" xfId="0" applyFont="1" applyBorder="1"/>
    <xf numFmtId="165" fontId="5" fillId="0" borderId="5" xfId="0" applyFont="1" applyBorder="1" applyAlignment="1">
      <alignment horizontal="left"/>
    </xf>
    <xf numFmtId="165" fontId="5" fillId="0" borderId="6" xfId="0" applyFont="1" applyBorder="1" applyAlignment="1">
      <alignment horizontal="left"/>
    </xf>
    <xf numFmtId="165" fontId="5" fillId="0" borderId="7" xfId="0" applyFont="1" applyBorder="1"/>
    <xf numFmtId="165" fontId="5" fillId="0" borderId="30" xfId="0" applyFont="1" applyBorder="1" applyAlignment="1">
      <alignment horizontal="center" vertical="center"/>
    </xf>
    <xf numFmtId="165" fontId="5" fillId="0" borderId="31" xfId="0" applyFont="1" applyBorder="1" applyAlignment="1">
      <alignment horizontal="center" vertical="center"/>
    </xf>
    <xf numFmtId="165" fontId="5" fillId="0" borderId="11" xfId="0" applyFont="1" applyBorder="1" applyAlignment="1">
      <alignment horizontal="left"/>
    </xf>
    <xf numFmtId="165" fontId="5" fillId="0" borderId="2" xfId="0" applyFont="1" applyBorder="1" applyAlignment="1">
      <alignment horizontal="left"/>
    </xf>
    <xf numFmtId="165" fontId="5" fillId="0" borderId="2" xfId="0" applyFont="1" applyBorder="1" applyAlignment="1">
      <alignment horizontal="center"/>
    </xf>
    <xf numFmtId="165" fontId="5" fillId="0" borderId="28" xfId="0" applyFont="1" applyBorder="1" applyAlignment="1">
      <alignment horizontal="left"/>
    </xf>
    <xf numFmtId="165" fontId="5" fillId="0" borderId="24" xfId="0" applyFont="1" applyBorder="1" applyAlignment="1">
      <alignment horizontal="left"/>
    </xf>
    <xf numFmtId="165" fontId="5" fillId="0" borderId="47" xfId="0" applyFont="1" applyBorder="1" applyAlignment="1">
      <alignment horizontal="left"/>
    </xf>
    <xf numFmtId="165" fontId="5" fillId="0" borderId="53" xfId="0" applyFont="1" applyBorder="1" applyAlignment="1">
      <alignment horizontal="left"/>
    </xf>
    <xf numFmtId="165" fontId="5" fillId="0" borderId="54" xfId="0" applyFont="1" applyBorder="1" applyAlignment="1">
      <alignment horizontal="left"/>
    </xf>
    <xf numFmtId="165" fontId="5" fillId="0" borderId="3" xfId="0" applyFont="1" applyBorder="1" applyAlignment="1">
      <alignment horizontal="left"/>
    </xf>
    <xf numFmtId="165" fontId="5" fillId="0" borderId="3" xfId="0" applyFont="1" applyBorder="1" applyAlignment="1">
      <alignment horizontal="center"/>
    </xf>
    <xf numFmtId="173" fontId="5" fillId="0" borderId="2" xfId="0" applyNumberFormat="1" applyFont="1" applyBorder="1" applyAlignment="1">
      <alignment horizontal="center"/>
    </xf>
    <xf numFmtId="165" fontId="5" fillId="0" borderId="1" xfId="0" applyFont="1" applyBorder="1" applyAlignment="1">
      <alignment horizontal="center"/>
    </xf>
    <xf numFmtId="165" fontId="5" fillId="0" borderId="4" xfId="0" applyFont="1" applyBorder="1" applyAlignment="1">
      <alignment horizontal="center"/>
    </xf>
    <xf numFmtId="165" fontId="4" fillId="0" borderId="6" xfId="0" applyFont="1" applyBorder="1" applyAlignment="1">
      <alignment horizontal="center"/>
    </xf>
    <xf numFmtId="165" fontId="4" fillId="0" borderId="8" xfId="0" applyFont="1" applyBorder="1" applyAlignment="1">
      <alignment horizontal="center"/>
    </xf>
    <xf numFmtId="165" fontId="5" fillId="0" borderId="0" xfId="0" applyFont="1" applyAlignment="1">
      <alignment horizontal="center"/>
    </xf>
    <xf numFmtId="165" fontId="5" fillId="0" borderId="9" xfId="0" applyFont="1" applyBorder="1" applyAlignment="1">
      <alignment horizontal="center"/>
    </xf>
    <xf numFmtId="165" fontId="5" fillId="0" borderId="7" xfId="0" applyFont="1" applyBorder="1" applyAlignment="1">
      <alignment horizontal="center"/>
    </xf>
    <xf numFmtId="165" fontId="5" fillId="0" borderId="18" xfId="0" applyFont="1" applyBorder="1" applyAlignment="1">
      <alignment horizontal="center" vertical="center"/>
    </xf>
    <xf numFmtId="9" fontId="5" fillId="0" borderId="28" xfId="16" applyFont="1" applyBorder="1" applyAlignment="1">
      <alignment horizontal="center" vertical="center"/>
    </xf>
    <xf numFmtId="165" fontId="5" fillId="0" borderId="2" xfId="0" applyFont="1" applyBorder="1" applyAlignment="1">
      <alignment horizontal="center"/>
    </xf>
    <xf numFmtId="165" fontId="5" fillId="0" borderId="29" xfId="0" applyFont="1" applyBorder="1" applyAlignment="1">
      <alignment horizontal="center"/>
    </xf>
    <xf numFmtId="165" fontId="5" fillId="0" borderId="30" xfId="0" applyFont="1" applyBorder="1" applyAlignment="1">
      <alignment horizontal="center" vertical="center"/>
    </xf>
    <xf numFmtId="165" fontId="5" fillId="0" borderId="32" xfId="0" applyFont="1" applyBorder="1" applyAlignment="1">
      <alignment horizontal="center" vertical="center"/>
    </xf>
    <xf numFmtId="165" fontId="5" fillId="0" borderId="31" xfId="0" applyFont="1" applyBorder="1" applyAlignment="1">
      <alignment horizontal="center" vertical="center"/>
    </xf>
    <xf numFmtId="165" fontId="5" fillId="0" borderId="33" xfId="0" applyFont="1" applyBorder="1" applyAlignment="1">
      <alignment horizontal="center" vertical="center"/>
    </xf>
    <xf numFmtId="165" fontId="5" fillId="0" borderId="34" xfId="0" applyFont="1" applyBorder="1" applyAlignment="1">
      <alignment horizontal="center" vertical="center"/>
    </xf>
    <xf numFmtId="165" fontId="5" fillId="0" borderId="16" xfId="0" applyFont="1" applyBorder="1" applyAlignment="1">
      <alignment horizontal="center" vertical="center"/>
    </xf>
    <xf numFmtId="165" fontId="5" fillId="0" borderId="10" xfId="0" applyFont="1" applyBorder="1" applyAlignment="1">
      <alignment horizontal="center" vertical="center"/>
    </xf>
    <xf numFmtId="165" fontId="5" fillId="0" borderId="11" xfId="0" applyFont="1" applyBorder="1" applyAlignment="1">
      <alignment horizontal="center" vertical="center"/>
    </xf>
    <xf numFmtId="165" fontId="5" fillId="0" borderId="16" xfId="0" applyFont="1" applyBorder="1" applyAlignment="1">
      <alignment horizontal="center" vertical="center" wrapText="1"/>
    </xf>
    <xf numFmtId="165" fontId="5" fillId="0" borderId="17" xfId="0" applyFont="1" applyBorder="1" applyAlignment="1">
      <alignment horizontal="center" vertical="center" wrapText="1"/>
    </xf>
    <xf numFmtId="165" fontId="5" fillId="0" borderId="11" xfId="0" applyFont="1" applyBorder="1" applyAlignment="1">
      <alignment horizontal="center" vertical="center" wrapText="1"/>
    </xf>
    <xf numFmtId="165" fontId="5" fillId="0" borderId="12" xfId="0" applyFont="1" applyBorder="1" applyAlignment="1">
      <alignment horizontal="center" vertical="center" wrapText="1"/>
    </xf>
    <xf numFmtId="165" fontId="5" fillId="0" borderId="10" xfId="0" applyFont="1" applyBorder="1" applyAlignment="1">
      <alignment horizontal="left"/>
    </xf>
    <xf numFmtId="165" fontId="5" fillId="0" borderId="11" xfId="0" applyFont="1" applyBorder="1" applyAlignment="1">
      <alignment horizontal="left"/>
    </xf>
    <xf numFmtId="172" fontId="5" fillId="0" borderId="2" xfId="0" applyNumberFormat="1" applyFont="1" applyBorder="1" applyAlignment="1">
      <alignment horizontal="center"/>
    </xf>
    <xf numFmtId="172" fontId="5" fillId="0" borderId="1" xfId="0" applyNumberFormat="1" applyFont="1" applyBorder="1" applyAlignment="1">
      <alignment horizontal="center"/>
    </xf>
    <xf numFmtId="173" fontId="5" fillId="0" borderId="23" xfId="0" applyNumberFormat="1" applyFont="1" applyBorder="1" applyAlignment="1">
      <alignment horizontal="center"/>
    </xf>
    <xf numFmtId="173" fontId="5" fillId="0" borderId="28" xfId="0" applyNumberFormat="1" applyFont="1" applyBorder="1" applyAlignment="1">
      <alignment horizontal="center"/>
    </xf>
    <xf numFmtId="173" fontId="5" fillId="0" borderId="29" xfId="0" applyNumberFormat="1" applyFont="1" applyBorder="1" applyAlignment="1">
      <alignment horizontal="center"/>
    </xf>
    <xf numFmtId="165" fontId="5" fillId="0" borderId="51" xfId="0" applyFont="1" applyBorder="1" applyAlignment="1">
      <alignment horizontal="center" vertical="center"/>
    </xf>
    <xf numFmtId="165" fontId="5" fillId="0" borderId="26" xfId="0" applyFont="1" applyBorder="1" applyAlignment="1">
      <alignment horizontal="center" vertical="center"/>
    </xf>
    <xf numFmtId="173" fontId="5" fillId="0" borderId="52" xfId="0" applyNumberFormat="1" applyFont="1" applyBorder="1" applyAlignment="1">
      <alignment horizontal="center"/>
    </xf>
    <xf numFmtId="173" fontId="5" fillId="0" borderId="48" xfId="0" applyNumberFormat="1" applyFont="1" applyBorder="1" applyAlignment="1">
      <alignment horizontal="center"/>
    </xf>
    <xf numFmtId="173" fontId="5" fillId="0" borderId="50" xfId="0" applyNumberFormat="1" applyFont="1" applyBorder="1" applyAlignment="1">
      <alignment horizontal="center"/>
    </xf>
    <xf numFmtId="165" fontId="5" fillId="0" borderId="5" xfId="0" applyFont="1" applyBorder="1" applyAlignment="1">
      <alignment horizontal="left"/>
    </xf>
    <xf numFmtId="165" fontId="5" fillId="0" borderId="6" xfId="0" applyFont="1" applyBorder="1" applyAlignment="1">
      <alignment horizontal="left"/>
    </xf>
    <xf numFmtId="165" fontId="5" fillId="0" borderId="37" xfId="0" applyFont="1" applyBorder="1" applyAlignment="1">
      <alignment horizontal="left"/>
    </xf>
    <xf numFmtId="165" fontId="5" fillId="0" borderId="13" xfId="0" applyFont="1" applyBorder="1" applyAlignment="1">
      <alignment horizontal="center" vertical="center" wrapText="1"/>
    </xf>
    <xf numFmtId="165" fontId="5" fillId="0" borderId="41" xfId="0" applyFont="1" applyBorder="1" applyAlignment="1">
      <alignment horizontal="center" vertical="center"/>
    </xf>
    <xf numFmtId="165" fontId="5" fillId="0" borderId="38" xfId="0" applyFont="1" applyBorder="1" applyAlignment="1">
      <alignment horizontal="center" vertical="center"/>
    </xf>
    <xf numFmtId="165" fontId="5" fillId="0" borderId="14" xfId="0" applyFont="1" applyBorder="1" applyAlignment="1">
      <alignment horizontal="center" vertical="center"/>
    </xf>
    <xf numFmtId="165" fontId="5" fillId="0" borderId="21" xfId="0" applyFont="1" applyBorder="1" applyAlignment="1">
      <alignment horizontal="center" vertical="center"/>
    </xf>
    <xf numFmtId="165" fontId="5" fillId="0" borderId="22" xfId="0" applyFont="1" applyBorder="1" applyAlignment="1">
      <alignment horizontal="center" vertical="center"/>
    </xf>
    <xf numFmtId="165" fontId="5" fillId="0" borderId="42" xfId="0" applyFont="1" applyBorder="1" applyAlignment="1">
      <alignment horizontal="center" vertical="center"/>
    </xf>
    <xf numFmtId="165" fontId="5" fillId="0" borderId="43" xfId="0" applyFont="1" applyBorder="1" applyAlignment="1">
      <alignment horizontal="center" vertical="center" wrapText="1"/>
    </xf>
    <xf numFmtId="165" fontId="5" fillId="0" borderId="29" xfId="0" applyFont="1" applyBorder="1" applyAlignment="1">
      <alignment horizontal="center" vertical="center" wrapText="1"/>
    </xf>
    <xf numFmtId="165" fontId="5" fillId="0" borderId="45" xfId="0" applyFont="1" applyBorder="1" applyAlignment="1">
      <alignment horizontal="center" vertical="center"/>
    </xf>
    <xf numFmtId="165" fontId="5" fillId="0" borderId="17" xfId="0" applyFont="1" applyBorder="1" applyAlignment="1">
      <alignment horizontal="center" vertical="center"/>
    </xf>
    <xf numFmtId="165" fontId="5" fillId="0" borderId="15" xfId="0" applyFont="1" applyBorder="1" applyAlignment="1">
      <alignment horizontal="center" vertical="center" wrapText="1"/>
    </xf>
    <xf numFmtId="165" fontId="5" fillId="0" borderId="20" xfId="0" applyFont="1" applyBorder="1" applyAlignment="1">
      <alignment horizontal="center" vertical="center" wrapText="1"/>
    </xf>
    <xf numFmtId="165" fontId="5" fillId="0" borderId="15" xfId="0" applyFont="1" applyBorder="1" applyAlignment="1">
      <alignment horizontal="center" vertical="center"/>
    </xf>
    <xf numFmtId="165" fontId="5" fillId="0" borderId="20" xfId="0" applyFont="1" applyBorder="1" applyAlignment="1">
      <alignment horizontal="center" vertical="center"/>
    </xf>
    <xf numFmtId="165" fontId="5" fillId="0" borderId="19" xfId="0" applyFont="1" applyBorder="1" applyAlignment="1">
      <alignment horizontal="center" vertical="center"/>
    </xf>
    <xf numFmtId="165" fontId="4" fillId="0" borderId="39" xfId="0" applyFont="1" applyBorder="1" applyAlignment="1">
      <alignment horizontal="center" wrapText="1"/>
    </xf>
    <xf numFmtId="165" fontId="4" fillId="0" borderId="40" xfId="0" applyFont="1" applyBorder="1" applyAlignment="1">
      <alignment horizontal="center" wrapText="1"/>
    </xf>
    <xf numFmtId="165" fontId="4" fillId="0" borderId="41" xfId="0" applyFont="1" applyBorder="1" applyAlignment="1">
      <alignment horizontal="center"/>
    </xf>
    <xf numFmtId="165" fontId="4" fillId="0" borderId="38" xfId="0" applyFont="1" applyBorder="1" applyAlignment="1">
      <alignment horizontal="center"/>
    </xf>
    <xf numFmtId="165" fontId="4" fillId="0" borderId="14" xfId="0" applyFont="1" applyBorder="1" applyAlignment="1">
      <alignment horizontal="center"/>
    </xf>
    <xf numFmtId="165" fontId="7" fillId="0" borderId="41" xfId="0" applyFont="1" applyFill="1" applyBorder="1" applyAlignment="1">
      <alignment horizontal="center" vertical="center" wrapText="1"/>
    </xf>
    <xf numFmtId="165" fontId="7" fillId="0" borderId="38" xfId="0" applyFont="1" applyFill="1" applyBorder="1" applyAlignment="1">
      <alignment horizontal="center" vertical="center" wrapText="1"/>
    </xf>
    <xf numFmtId="165" fontId="7" fillId="0" borderId="14" xfId="0" applyFont="1" applyFill="1" applyBorder="1" applyAlignment="1">
      <alignment horizontal="center" vertical="center" wrapText="1"/>
    </xf>
    <xf numFmtId="165" fontId="4" fillId="0" borderId="0" xfId="0" applyFont="1" applyAlignment="1">
      <alignment horizontal="center"/>
    </xf>
    <xf numFmtId="165" fontId="4" fillId="0" borderId="45" xfId="0" applyFont="1" applyBorder="1" applyAlignment="1">
      <alignment horizontal="center" vertical="center" wrapText="1"/>
    </xf>
    <xf numFmtId="165" fontId="4" fillId="0" borderId="55" xfId="0" applyFont="1" applyBorder="1" applyAlignment="1">
      <alignment horizontal="center" vertical="center" wrapText="1"/>
    </xf>
    <xf numFmtId="165" fontId="4" fillId="0" borderId="56" xfId="0" applyFont="1" applyBorder="1" applyAlignment="1">
      <alignment horizontal="center" vertical="center" wrapText="1"/>
    </xf>
    <xf numFmtId="165" fontId="4" fillId="0" borderId="2" xfId="0" applyFont="1" applyBorder="1" applyAlignment="1">
      <alignment horizontal="center" vertical="center" wrapText="1"/>
    </xf>
    <xf numFmtId="165" fontId="4" fillId="0" borderId="28" xfId="0" applyFont="1" applyBorder="1" applyAlignment="1">
      <alignment horizontal="center" vertical="center" wrapText="1"/>
    </xf>
    <xf numFmtId="165" fontId="4" fillId="0" borderId="1" xfId="0" applyFont="1" applyBorder="1" applyAlignment="1">
      <alignment horizontal="center" vertical="center" wrapText="1"/>
    </xf>
    <xf numFmtId="165" fontId="6" fillId="0" borderId="2" xfId="0" applyFont="1" applyBorder="1" applyAlignment="1">
      <alignment horizontal="center" vertical="center" wrapText="1"/>
    </xf>
    <xf numFmtId="165" fontId="6" fillId="0" borderId="28" xfId="0" applyFont="1" applyBorder="1" applyAlignment="1">
      <alignment horizontal="center" vertical="center" wrapText="1"/>
    </xf>
    <xf numFmtId="165" fontId="6" fillId="0" borderId="1" xfId="0" applyFont="1" applyBorder="1" applyAlignment="1">
      <alignment horizontal="center" vertical="center" wrapText="1"/>
    </xf>
    <xf numFmtId="165" fontId="4" fillId="0" borderId="3" xfId="0" applyFont="1" applyBorder="1" applyAlignment="1">
      <alignment horizontal="center" vertical="center" wrapText="1"/>
    </xf>
    <xf numFmtId="165" fontId="4" fillId="0" borderId="27" xfId="0" applyFont="1" applyBorder="1" applyAlignment="1">
      <alignment horizontal="center" vertical="center" wrapText="1"/>
    </xf>
    <xf numFmtId="165" fontId="4" fillId="0" borderId="4" xfId="0" applyFont="1" applyBorder="1" applyAlignment="1">
      <alignment horizontal="center" vertical="center" wrapText="1"/>
    </xf>
    <xf numFmtId="165" fontId="4" fillId="0" borderId="30" xfId="0" applyFont="1" applyBorder="1" applyAlignment="1">
      <alignment horizontal="center" vertical="center" wrapText="1"/>
    </xf>
    <xf numFmtId="165" fontId="4" fillId="0" borderId="38" xfId="0" applyFont="1" applyBorder="1" applyAlignment="1">
      <alignment horizontal="center" vertical="center" wrapText="1"/>
    </xf>
    <xf numFmtId="165" fontId="4" fillId="0" borderId="14" xfId="0" applyFont="1" applyBorder="1" applyAlignment="1">
      <alignment horizontal="center" vertical="center" wrapText="1"/>
    </xf>
    <xf numFmtId="165" fontId="4" fillId="0" borderId="57" xfId="0" applyFont="1" applyBorder="1" applyAlignment="1">
      <alignment horizontal="center" vertical="center" wrapText="1"/>
    </xf>
    <xf numFmtId="165" fontId="4" fillId="0" borderId="0" xfId="0" applyFont="1" applyAlignment="1">
      <alignment horizontal="center" vertical="center" wrapText="1"/>
    </xf>
    <xf numFmtId="165" fontId="4" fillId="0" borderId="9" xfId="0" applyFont="1" applyBorder="1" applyAlignment="1">
      <alignment horizontal="center" vertical="center" wrapText="1"/>
    </xf>
    <xf numFmtId="165" fontId="4" fillId="0" borderId="58" xfId="0" applyFont="1" applyBorder="1" applyAlignment="1">
      <alignment horizontal="center" vertical="center" wrapText="1"/>
    </xf>
    <xf numFmtId="165" fontId="4" fillId="0" borderId="22" xfId="0" applyFont="1" applyBorder="1" applyAlignment="1">
      <alignment horizontal="center" vertical="center" wrapText="1"/>
    </xf>
    <xf numFmtId="165" fontId="4" fillId="0" borderId="42" xfId="0" applyFont="1" applyBorder="1" applyAlignment="1">
      <alignment horizontal="center" vertical="center" wrapText="1"/>
    </xf>
    <xf numFmtId="165" fontId="5" fillId="0" borderId="18" xfId="0" applyFont="1" applyBorder="1" applyAlignment="1">
      <alignment horizontal="center" vertical="center"/>
    </xf>
    <xf numFmtId="165" fontId="5" fillId="0" borderId="34" xfId="0" applyFont="1" applyBorder="1" applyAlignment="1">
      <alignment horizontal="center" vertical="center" wrapText="1"/>
    </xf>
    <xf numFmtId="165" fontId="5" fillId="0" borderId="35" xfId="0" applyFont="1" applyBorder="1" applyAlignment="1">
      <alignment horizontal="center" vertical="center" wrapText="1"/>
    </xf>
    <xf numFmtId="165" fontId="4" fillId="0" borderId="5" xfId="0" applyFont="1" applyBorder="1" applyAlignment="1">
      <alignment horizontal="center"/>
    </xf>
    <xf numFmtId="165" fontId="4" fillId="0" borderId="37" xfId="0" applyFont="1" applyBorder="1" applyAlignment="1">
      <alignment horizontal="center"/>
    </xf>
    <xf numFmtId="172" fontId="5" fillId="0" borderId="5" xfId="0" applyNumberFormat="1" applyFont="1" applyBorder="1" applyAlignment="1">
      <alignment horizontal="center"/>
    </xf>
    <xf numFmtId="172" fontId="5" fillId="0" borderId="37" xfId="0" applyNumberFormat="1" applyFont="1" applyBorder="1" applyAlignment="1">
      <alignment horizontal="center"/>
    </xf>
    <xf numFmtId="165" fontId="5" fillId="0" borderId="23" xfId="0" applyFont="1" applyBorder="1" applyAlignment="1">
      <alignment horizontal="left"/>
    </xf>
    <xf numFmtId="165" fontId="5" fillId="0" borderId="28" xfId="0" applyFont="1" applyBorder="1" applyAlignment="1">
      <alignment horizontal="left"/>
    </xf>
    <xf numFmtId="165" fontId="5" fillId="0" borderId="1" xfId="0" applyFont="1" applyBorder="1" applyAlignment="1">
      <alignment horizontal="left"/>
    </xf>
    <xf numFmtId="165" fontId="5" fillId="0" borderId="3" xfId="0" applyFont="1" applyBorder="1" applyAlignment="1">
      <alignment horizontal="center"/>
    </xf>
    <xf numFmtId="165" fontId="5" fillId="0" borderId="36" xfId="0" applyFont="1" applyBorder="1" applyAlignment="1">
      <alignment horizontal="center"/>
    </xf>
    <xf numFmtId="165" fontId="5" fillId="0" borderId="35" xfId="0" applyFont="1" applyBorder="1" applyAlignment="1">
      <alignment horizontal="left"/>
    </xf>
    <xf numFmtId="165" fontId="5" fillId="0" borderId="19" xfId="0" applyFont="1" applyBorder="1" applyAlignment="1">
      <alignment horizontal="left"/>
    </xf>
    <xf numFmtId="173" fontId="5" fillId="0" borderId="2" xfId="0" applyNumberFormat="1" applyFont="1" applyBorder="1" applyAlignment="1">
      <alignment horizontal="center"/>
    </xf>
    <xf numFmtId="173" fontId="5" fillId="0" borderId="1" xfId="0" applyNumberFormat="1" applyFont="1" applyBorder="1" applyAlignment="1">
      <alignment horizontal="center"/>
    </xf>
    <xf numFmtId="165" fontId="5" fillId="0" borderId="51" xfId="0" applyFont="1" applyBorder="1" applyAlignment="1">
      <alignment horizontal="center" vertical="center" wrapText="1"/>
    </xf>
    <xf numFmtId="165" fontId="5" fillId="0" borderId="26" xfId="0" applyFont="1" applyBorder="1" applyAlignment="1">
      <alignment horizontal="center" vertical="center" wrapText="1"/>
    </xf>
    <xf numFmtId="165" fontId="5" fillId="0" borderId="5" xfId="0" applyFont="1" applyBorder="1" applyAlignment="1">
      <alignment horizontal="center"/>
    </xf>
    <xf numFmtId="165" fontId="5" fillId="0" borderId="37" xfId="0" applyFont="1" applyBorder="1" applyAlignment="1">
      <alignment horizontal="center"/>
    </xf>
    <xf numFmtId="165" fontId="4" fillId="0" borderId="8" xfId="0" applyFont="1" applyBorder="1" applyAlignment="1">
      <alignment horizontal="center"/>
    </xf>
    <xf numFmtId="165" fontId="4" fillId="0" borderId="9" xfId="0" applyFont="1" applyBorder="1" applyAlignment="1">
      <alignment horizontal="center"/>
    </xf>
    <xf numFmtId="165" fontId="4" fillId="0" borderId="6" xfId="0" applyFont="1" applyBorder="1" applyAlignment="1">
      <alignment horizontal="center"/>
    </xf>
  </cellXfs>
  <cellStyles count="17">
    <cellStyle name="Excel Built-in Normal" xfId="1" xr:uid="{C701F4FD-D369-C54B-A2E9-3D93C77F230E}"/>
    <cellStyle name="Millares 127" xfId="2" xr:uid="{E37A1F34-FFF6-A949-AF0D-0906B1A4D027}"/>
    <cellStyle name="Millares 3 90" xfId="3" xr:uid="{C0329FB1-E7BF-A04E-8CE3-0C7BA4F78E60}"/>
    <cellStyle name="Moneda 10 10" xfId="4" xr:uid="{CF614692-7947-9F47-812A-E677BDD0E815}"/>
    <cellStyle name="Moneda 2" xfId="5" xr:uid="{18769F85-B506-564F-B4B5-1D097BD10351}"/>
    <cellStyle name="Moneda 2 2" xfId="6" xr:uid="{16F0AA3A-E51B-954F-A5FB-EB577A1A6E37}"/>
    <cellStyle name="Moneda 2 4" xfId="7" xr:uid="{BCA24B70-F585-FA4E-B9A3-A083C5C292DC}"/>
    <cellStyle name="Normal" xfId="0" builtinId="0"/>
    <cellStyle name="Normal 10" xfId="8" xr:uid="{21A57B6B-6199-7443-9CAE-F3308B026FC6}"/>
    <cellStyle name="Normal 138" xfId="9" xr:uid="{EACC1FF0-F3D5-A042-829F-2CB2C141EEBB}"/>
    <cellStyle name="Normal 2 10" xfId="10" xr:uid="{86CE7FC1-BFB3-FC40-A69B-D23A4C72F612}"/>
    <cellStyle name="Normal 3 2 3" xfId="11" xr:uid="{761B6C2D-A3FF-3445-A102-99ADC31F258C}"/>
    <cellStyle name="Normal 4" xfId="12" xr:uid="{9E089BB1-ADBD-5C46-B726-2C4AD0784928}"/>
    <cellStyle name="Normal 7" xfId="13" xr:uid="{EB9DF060-B823-2A4A-8B91-203D3B1965AE}"/>
    <cellStyle name="Normal 87" xfId="14" xr:uid="{1F1E556B-9E08-BE40-A43B-5CB3A529FC87}"/>
    <cellStyle name="Porcentaje" xfId="16" builtinId="5"/>
    <cellStyle name="Porcentaje 2" xfId="15" xr:uid="{EC2D3A6E-EC10-E74B-A598-BF4BBF31377D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217714</xdr:colOff>
      <xdr:row>0</xdr:row>
      <xdr:rowOff>108858</xdr:rowOff>
    </xdr:from>
    <xdr:to>
      <xdr:col>0</xdr:col>
      <xdr:colOff>2982686</xdr:colOff>
      <xdr:row>3</xdr:row>
      <xdr:rowOff>372292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B5CEFD-2D9D-4C39-A0A2-3A7B669AB01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97" t="2209" r="66305" b="89991"/>
        <a:stretch/>
      </xdr:blipFill>
      <xdr:spPr bwMode="auto">
        <a:xfrm>
          <a:off x="468085" y="108858"/>
          <a:ext cx="2764972" cy="112122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137160</xdr:colOff>
      <xdr:row>0</xdr:row>
      <xdr:rowOff>60960</xdr:rowOff>
    </xdr:from>
    <xdr:to>
      <xdr:col>8</xdr:col>
      <xdr:colOff>1463040</xdr:colOff>
      <xdr:row>4</xdr:row>
      <xdr:rowOff>182880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8DAC971-15AA-4DA8-9D6F-A377313382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037320" y="60960"/>
          <a:ext cx="3627120" cy="150876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artinez/AppData/Local/Microsoft/Windows/Temporary%20Internet%20Files/Content.Outlook/FK6F7HFC/Presupusto%20Acac&#237;as%209%20%2003%20201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-%20PRESUPUESTO,%20%20APUSY%20MEMORIAS%20ALCALDIA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1,01"/>
      <sheetName val="2,01"/>
      <sheetName val="3,01"/>
      <sheetName val="3,02"/>
      <sheetName val="3,03"/>
      <sheetName val="4,01"/>
      <sheetName val="5,01"/>
      <sheetName val="5,02"/>
      <sheetName val="6,01"/>
      <sheetName val="6,02"/>
      <sheetName val="6,03"/>
      <sheetName val="7,01"/>
      <sheetName val="7,02"/>
      <sheetName val="APU 1,01"/>
      <sheetName val="APU 2,01"/>
      <sheetName val="APU 3,01"/>
      <sheetName val="APU 3,02"/>
      <sheetName val="APU 3,03"/>
      <sheetName val="APU 4,01"/>
      <sheetName val="APU 5,01"/>
      <sheetName val="APU 5,02"/>
      <sheetName val="APU 6,01"/>
      <sheetName val="APU 6,02"/>
      <sheetName val="APU 6,03"/>
      <sheetName val="APU 7,01"/>
      <sheetName val="APU 7,02"/>
      <sheetName val="CRONOGRAMA"/>
    </sheetNames>
    <sheetDataSet>
      <sheetData sheetId="0">
        <row r="29">
          <cell r="G29">
            <v>74626866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FA5AF-58D9-5645-8E38-394C67D7F381}">
  <sheetPr>
    <tabColor indexed="53"/>
  </sheetPr>
  <dimension ref="A1:K88"/>
  <sheetViews>
    <sheetView tabSelected="1" view="pageBreakPreview" zoomScale="50" zoomScaleNormal="50" zoomScaleSheetLayoutView="50" workbookViewId="0">
      <selection activeCell="I15" sqref="I15"/>
    </sheetView>
  </sheetViews>
  <sheetFormatPr baseColWidth="10" defaultColWidth="11" defaultRowHeight="13.8" x14ac:dyDescent="0.25"/>
  <cols>
    <col min="1" max="1" width="22.71875" style="1" customWidth="1"/>
    <col min="2" max="2" width="8.83203125" style="1" customWidth="1"/>
    <col min="3" max="4" width="8.5546875" style="1" customWidth="1"/>
    <col min="5" max="5" width="8.33203125" style="1" customWidth="1"/>
    <col min="6" max="6" width="7.71875" style="1" customWidth="1"/>
    <col min="7" max="7" width="7.21875" style="1" customWidth="1"/>
    <col min="8" max="8" width="9.5546875" style="1" customWidth="1"/>
    <col min="9" max="9" width="11" style="1" customWidth="1"/>
    <col min="10" max="10" width="2.88671875" style="1" customWidth="1"/>
    <col min="11" max="16384" width="11" style="1"/>
  </cols>
  <sheetData>
    <row r="1" spans="1:9" ht="27" customHeight="1" x14ac:dyDescent="0.25">
      <c r="A1" s="109"/>
      <c r="B1" s="118" t="s">
        <v>1</v>
      </c>
      <c r="C1" s="119"/>
      <c r="D1" s="119"/>
      <c r="E1" s="119"/>
      <c r="F1" s="120"/>
      <c r="G1" s="130"/>
      <c r="H1" s="131"/>
      <c r="I1" s="132"/>
    </row>
    <row r="2" spans="1:9" ht="21" customHeight="1" x14ac:dyDescent="0.25">
      <c r="A2" s="110"/>
      <c r="B2" s="121" t="s">
        <v>28</v>
      </c>
      <c r="C2" s="122"/>
      <c r="D2" s="122"/>
      <c r="E2" s="122"/>
      <c r="F2" s="123"/>
      <c r="G2" s="133"/>
      <c r="H2" s="134"/>
      <c r="I2" s="135"/>
    </row>
    <row r="3" spans="1:9" ht="19.5" customHeight="1" x14ac:dyDescent="0.25">
      <c r="A3" s="110"/>
      <c r="B3" s="124" t="s">
        <v>46</v>
      </c>
      <c r="C3" s="125"/>
      <c r="D3" s="125"/>
      <c r="E3" s="125"/>
      <c r="F3" s="126"/>
      <c r="G3" s="133"/>
      <c r="H3" s="134"/>
      <c r="I3" s="135"/>
    </row>
    <row r="4" spans="1:9" ht="40.200000000000003" customHeight="1" x14ac:dyDescent="0.25">
      <c r="A4" s="110"/>
      <c r="B4" s="121" t="s">
        <v>61</v>
      </c>
      <c r="C4" s="122"/>
      <c r="D4" s="122"/>
      <c r="E4" s="122"/>
      <c r="F4" s="123"/>
      <c r="G4" s="133"/>
      <c r="H4" s="134"/>
      <c r="I4" s="135"/>
    </row>
    <row r="5" spans="1:9" ht="19.5" customHeight="1" thickBot="1" x14ac:dyDescent="0.3">
      <c r="A5" s="110"/>
      <c r="B5" s="127" t="s">
        <v>29</v>
      </c>
      <c r="C5" s="128"/>
      <c r="D5" s="128"/>
      <c r="E5" s="128"/>
      <c r="F5" s="129"/>
      <c r="G5" s="136"/>
      <c r="H5" s="137"/>
      <c r="I5" s="138"/>
    </row>
    <row r="6" spans="1:9" ht="42" customHeight="1" thickBot="1" x14ac:dyDescent="0.3">
      <c r="A6" s="114" t="s">
        <v>62</v>
      </c>
      <c r="B6" s="115"/>
      <c r="C6" s="115"/>
      <c r="D6" s="115"/>
      <c r="E6" s="115"/>
      <c r="F6" s="115"/>
      <c r="G6" s="115"/>
      <c r="H6" s="115"/>
      <c r="I6" s="116"/>
    </row>
    <row r="7" spans="1:9" x14ac:dyDescent="0.25">
      <c r="A7" s="111" t="s">
        <v>3</v>
      </c>
      <c r="B7" s="112"/>
      <c r="C7" s="112"/>
      <c r="D7" s="112"/>
      <c r="E7" s="112"/>
      <c r="F7" s="112"/>
      <c r="G7" s="112"/>
      <c r="H7" s="112"/>
      <c r="I7" s="113"/>
    </row>
    <row r="8" spans="1:9" ht="8.25" customHeight="1" x14ac:dyDescent="0.25">
      <c r="A8" s="2"/>
      <c r="I8" s="3"/>
    </row>
    <row r="9" spans="1:9" x14ac:dyDescent="0.25">
      <c r="A9" s="4" t="s">
        <v>10</v>
      </c>
      <c r="F9" s="117" t="s">
        <v>50</v>
      </c>
      <c r="G9" s="117"/>
      <c r="I9" s="6">
        <f>[2]PPTO!$G$29</f>
        <v>74626866</v>
      </c>
    </row>
    <row r="10" spans="1:9" ht="5.25" customHeight="1" x14ac:dyDescent="0.25">
      <c r="A10" s="2"/>
      <c r="I10" s="3"/>
    </row>
    <row r="11" spans="1:9" x14ac:dyDescent="0.25">
      <c r="A11" s="2" t="s">
        <v>11</v>
      </c>
      <c r="I11" s="3"/>
    </row>
    <row r="12" spans="1:9" ht="8.25" customHeight="1" thickBot="1" x14ac:dyDescent="0.3">
      <c r="A12" s="2"/>
      <c r="I12" s="3"/>
    </row>
    <row r="13" spans="1:9" ht="23.25" customHeight="1" x14ac:dyDescent="0.25">
      <c r="A13" s="106" t="s">
        <v>2</v>
      </c>
      <c r="B13" s="70" t="s">
        <v>4</v>
      </c>
      <c r="C13" s="71"/>
      <c r="D13" s="102"/>
      <c r="E13" s="102"/>
      <c r="F13" s="103"/>
      <c r="G13" s="104" t="s">
        <v>8</v>
      </c>
      <c r="H13" s="106" t="s">
        <v>7</v>
      </c>
      <c r="I13" s="100" t="s">
        <v>12</v>
      </c>
    </row>
    <row r="14" spans="1:9" ht="56.4" customHeight="1" x14ac:dyDescent="0.25">
      <c r="A14" s="107"/>
      <c r="B14" s="7" t="s">
        <v>5</v>
      </c>
      <c r="C14" s="8" t="s">
        <v>6</v>
      </c>
      <c r="D14" s="9" t="s">
        <v>51</v>
      </c>
      <c r="E14" s="9" t="s">
        <v>49</v>
      </c>
      <c r="F14" s="10" t="s">
        <v>0</v>
      </c>
      <c r="G14" s="105"/>
      <c r="H14" s="107"/>
      <c r="I14" s="101"/>
    </row>
    <row r="15" spans="1:9" s="19" customFormat="1" ht="37.950000000000003" customHeight="1" thickBot="1" x14ac:dyDescent="0.4">
      <c r="A15" s="11" t="s">
        <v>59</v>
      </c>
      <c r="B15" s="12">
        <v>3558750</v>
      </c>
      <c r="C15" s="13">
        <v>1.5409999999999999</v>
      </c>
      <c r="D15" s="14">
        <f>B15*C15</f>
        <v>5484033.75</v>
      </c>
      <c r="E15" s="63">
        <v>1</v>
      </c>
      <c r="F15" s="15">
        <f t="shared" ref="F15:F16" si="0">+E15*D15</f>
        <v>5484033.75</v>
      </c>
      <c r="G15" s="16">
        <v>2</v>
      </c>
      <c r="H15" s="17">
        <f t="shared" ref="H15:H16" si="1">F15*G15</f>
        <v>10968067.5</v>
      </c>
      <c r="I15" s="18">
        <f>H15*25/I9</f>
        <v>3.6743025963330687</v>
      </c>
    </row>
    <row r="16" spans="1:9" s="19" customFormat="1" ht="37.950000000000003" customHeight="1" thickBot="1" x14ac:dyDescent="0.4">
      <c r="A16" s="11" t="s">
        <v>60</v>
      </c>
      <c r="B16" s="12">
        <v>1100000</v>
      </c>
      <c r="C16" s="13">
        <v>1.5409999999999999</v>
      </c>
      <c r="D16" s="14">
        <f>B16*C16</f>
        <v>1695100</v>
      </c>
      <c r="E16" s="63">
        <v>0.5</v>
      </c>
      <c r="F16" s="15">
        <f t="shared" si="0"/>
        <v>847550</v>
      </c>
      <c r="G16" s="62">
        <v>2</v>
      </c>
      <c r="H16" s="17">
        <f t="shared" si="1"/>
        <v>1695100</v>
      </c>
      <c r="I16" s="18">
        <f>H16*25/I9</f>
        <v>0.56785849750142259</v>
      </c>
    </row>
    <row r="17" spans="1:11" ht="14.4" thickBot="1" x14ac:dyDescent="0.3">
      <c r="A17" s="2"/>
      <c r="G17" s="1" t="s">
        <v>9</v>
      </c>
      <c r="H17" s="20">
        <f>SUM(H15:H15)</f>
        <v>10968067.5</v>
      </c>
      <c r="I17" s="21">
        <f>SUM(I15:I16)</f>
        <v>4.2421610938344916</v>
      </c>
    </row>
    <row r="18" spans="1:11" ht="9" customHeight="1" x14ac:dyDescent="0.25">
      <c r="A18" s="2"/>
      <c r="I18" s="3"/>
    </row>
    <row r="19" spans="1:11" x14ac:dyDescent="0.25">
      <c r="A19" s="4" t="s">
        <v>13</v>
      </c>
      <c r="I19" s="3"/>
    </row>
    <row r="20" spans="1:11" ht="5.25" customHeight="1" thickBot="1" x14ac:dyDescent="0.3">
      <c r="A20" s="2"/>
      <c r="I20" s="3"/>
    </row>
    <row r="21" spans="1:11" ht="23.25" customHeight="1" x14ac:dyDescent="0.25">
      <c r="A21" s="106" t="s">
        <v>14</v>
      </c>
      <c r="B21" s="94" t="s">
        <v>15</v>
      </c>
      <c r="C21" s="95"/>
      <c r="D21" s="95"/>
      <c r="E21" s="95"/>
      <c r="F21" s="96"/>
      <c r="G21" s="140" t="s">
        <v>8</v>
      </c>
      <c r="H21" s="71" t="s">
        <v>7</v>
      </c>
      <c r="I21" s="75" t="s">
        <v>12</v>
      </c>
      <c r="K21" s="22"/>
    </row>
    <row r="22" spans="1:11" ht="33.6" customHeight="1" thickBot="1" x14ac:dyDescent="0.3">
      <c r="A22" s="139"/>
      <c r="B22" s="97"/>
      <c r="C22" s="98"/>
      <c r="D22" s="98"/>
      <c r="E22" s="98"/>
      <c r="F22" s="99"/>
      <c r="G22" s="141"/>
      <c r="H22" s="108"/>
      <c r="I22" s="93"/>
    </row>
    <row r="23" spans="1:11" x14ac:dyDescent="0.25">
      <c r="A23" s="23" t="s">
        <v>43</v>
      </c>
      <c r="B23" s="87">
        <v>520000</v>
      </c>
      <c r="C23" s="88"/>
      <c r="D23" s="88"/>
      <c r="E23" s="88"/>
      <c r="F23" s="89"/>
      <c r="G23" s="24">
        <v>1.5</v>
      </c>
      <c r="H23" s="25">
        <f>B23*G23</f>
        <v>780000</v>
      </c>
      <c r="I23" s="26">
        <f>H23*100/I9</f>
        <v>1.04519999540112</v>
      </c>
    </row>
    <row r="24" spans="1:11" x14ac:dyDescent="0.25">
      <c r="A24" s="27" t="s">
        <v>48</v>
      </c>
      <c r="B24" s="82">
        <v>0</v>
      </c>
      <c r="C24" s="83"/>
      <c r="D24" s="83"/>
      <c r="E24" s="83"/>
      <c r="F24" s="84"/>
      <c r="G24" s="28">
        <v>1</v>
      </c>
      <c r="H24" s="29">
        <f t="shared" ref="H24:H30" si="2">B24*G24</f>
        <v>0</v>
      </c>
      <c r="I24" s="30">
        <f>H24*100/I9</f>
        <v>0</v>
      </c>
    </row>
    <row r="25" spans="1:11" x14ac:dyDescent="0.25">
      <c r="A25" s="27" t="s">
        <v>57</v>
      </c>
      <c r="B25" s="82">
        <v>0</v>
      </c>
      <c r="C25" s="83"/>
      <c r="D25" s="83"/>
      <c r="E25" s="83"/>
      <c r="F25" s="84"/>
      <c r="G25" s="28">
        <v>1</v>
      </c>
      <c r="H25" s="29">
        <f t="shared" si="2"/>
        <v>0</v>
      </c>
      <c r="I25" s="30">
        <f>H25*100/I9</f>
        <v>0</v>
      </c>
    </row>
    <row r="26" spans="1:11" ht="27" customHeight="1" x14ac:dyDescent="0.25">
      <c r="A26" s="31" t="s">
        <v>47</v>
      </c>
      <c r="B26" s="82">
        <v>300000</v>
      </c>
      <c r="C26" s="83"/>
      <c r="D26" s="83"/>
      <c r="E26" s="83"/>
      <c r="F26" s="84"/>
      <c r="G26" s="28">
        <v>2</v>
      </c>
      <c r="H26" s="29">
        <f t="shared" si="2"/>
        <v>600000</v>
      </c>
      <c r="I26" s="30">
        <f>H26*100/I9</f>
        <v>0.80399999646240006</v>
      </c>
    </row>
    <row r="27" spans="1:11" x14ac:dyDescent="0.25">
      <c r="A27" s="27" t="s">
        <v>44</v>
      </c>
      <c r="B27" s="82">
        <v>0</v>
      </c>
      <c r="C27" s="83"/>
      <c r="D27" s="83"/>
      <c r="E27" s="83"/>
      <c r="F27" s="84"/>
      <c r="G27" s="28">
        <v>1</v>
      </c>
      <c r="H27" s="29">
        <f t="shared" si="2"/>
        <v>0</v>
      </c>
      <c r="I27" s="30">
        <f>H27*100/I9</f>
        <v>0</v>
      </c>
    </row>
    <row r="28" spans="1:11" x14ac:dyDescent="0.25">
      <c r="A28" s="27" t="s">
        <v>55</v>
      </c>
      <c r="B28" s="82">
        <v>0</v>
      </c>
      <c r="C28" s="83"/>
      <c r="D28" s="83"/>
      <c r="E28" s="83"/>
      <c r="F28" s="84"/>
      <c r="G28" s="28">
        <v>1</v>
      </c>
      <c r="H28" s="29">
        <f t="shared" si="2"/>
        <v>0</v>
      </c>
      <c r="I28" s="30">
        <f>H28*100/I9</f>
        <v>0</v>
      </c>
    </row>
    <row r="29" spans="1:11" x14ac:dyDescent="0.25">
      <c r="A29" s="32" t="s">
        <v>56</v>
      </c>
      <c r="B29" s="82">
        <v>0</v>
      </c>
      <c r="C29" s="83"/>
      <c r="D29" s="83"/>
      <c r="E29" s="83"/>
      <c r="F29" s="84"/>
      <c r="G29" s="28">
        <v>1</v>
      </c>
      <c r="H29" s="29">
        <f t="shared" si="2"/>
        <v>0</v>
      </c>
      <c r="I29" s="30">
        <f>H29*100/I9</f>
        <v>0</v>
      </c>
    </row>
    <row r="30" spans="1:11" ht="14.4" thickBot="1" x14ac:dyDescent="0.3">
      <c r="A30" s="33" t="s">
        <v>45</v>
      </c>
      <c r="B30" s="82">
        <v>0</v>
      </c>
      <c r="C30" s="83"/>
      <c r="D30" s="83"/>
      <c r="E30" s="83"/>
      <c r="F30" s="84"/>
      <c r="G30" s="34">
        <v>1</v>
      </c>
      <c r="H30" s="35">
        <f t="shared" si="2"/>
        <v>0</v>
      </c>
      <c r="I30" s="36">
        <f>H30*100/I9</f>
        <v>0</v>
      </c>
    </row>
    <row r="31" spans="1:11" ht="14.4" thickBot="1" x14ac:dyDescent="0.3">
      <c r="A31" s="2"/>
      <c r="G31" s="1" t="s">
        <v>9</v>
      </c>
      <c r="H31" s="37">
        <f>SUM(H23:H30)</f>
        <v>1380000</v>
      </c>
      <c r="I31" s="21">
        <f>SUM(I23:I30)</f>
        <v>1.84919999186352</v>
      </c>
    </row>
    <row r="32" spans="1:11" ht="12" customHeight="1" thickBot="1" x14ac:dyDescent="0.3">
      <c r="A32" s="2"/>
      <c r="I32" s="38"/>
    </row>
    <row r="33" spans="1:9" ht="14.4" thickBot="1" x14ac:dyDescent="0.3">
      <c r="A33" s="90" t="s">
        <v>16</v>
      </c>
      <c r="B33" s="91"/>
      <c r="C33" s="91"/>
      <c r="D33" s="91"/>
      <c r="E33" s="91"/>
      <c r="F33" s="91"/>
      <c r="G33" s="92"/>
      <c r="H33" s="41"/>
      <c r="I33" s="41"/>
    </row>
    <row r="34" spans="1:9" ht="12" customHeight="1" x14ac:dyDescent="0.25">
      <c r="A34" s="2"/>
      <c r="I34" s="3"/>
    </row>
    <row r="35" spans="1:9" x14ac:dyDescent="0.25">
      <c r="A35" s="4" t="s">
        <v>30</v>
      </c>
      <c r="I35" s="3"/>
    </row>
    <row r="36" spans="1:9" ht="5.25" customHeight="1" thickBot="1" x14ac:dyDescent="0.3">
      <c r="A36" s="2"/>
      <c r="I36" s="3"/>
    </row>
    <row r="37" spans="1:9" ht="15.75" customHeight="1" x14ac:dyDescent="0.25">
      <c r="A37" s="70" t="s">
        <v>14</v>
      </c>
      <c r="B37" s="71"/>
      <c r="C37" s="71"/>
      <c r="D37" s="85"/>
      <c r="E37" s="85"/>
      <c r="F37" s="66" t="s">
        <v>17</v>
      </c>
      <c r="G37" s="67"/>
      <c r="H37" s="74" t="s">
        <v>12</v>
      </c>
      <c r="I37" s="75"/>
    </row>
    <row r="38" spans="1:9" ht="15.75" customHeight="1" x14ac:dyDescent="0.25">
      <c r="A38" s="72"/>
      <c r="B38" s="73"/>
      <c r="C38" s="73"/>
      <c r="D38" s="86"/>
      <c r="E38" s="86"/>
      <c r="F38" s="68"/>
      <c r="G38" s="69"/>
      <c r="H38" s="76"/>
      <c r="I38" s="77"/>
    </row>
    <row r="39" spans="1:9" x14ac:dyDescent="0.25">
      <c r="A39" s="78" t="s">
        <v>31</v>
      </c>
      <c r="B39" s="79"/>
      <c r="C39" s="79"/>
      <c r="D39" s="45"/>
      <c r="E39" s="45"/>
      <c r="F39" s="80">
        <f>I9*0.01</f>
        <v>746268.66</v>
      </c>
      <c r="G39" s="81"/>
      <c r="H39" s="64">
        <v>1.1100000000000001</v>
      </c>
      <c r="I39" s="65"/>
    </row>
    <row r="40" spans="1:9" x14ac:dyDescent="0.25">
      <c r="A40" s="78" t="s">
        <v>32</v>
      </c>
      <c r="B40" s="79"/>
      <c r="C40" s="79"/>
      <c r="D40" s="45"/>
      <c r="E40" s="45"/>
      <c r="F40" s="80">
        <f>I9*0.04</f>
        <v>2985074.64</v>
      </c>
      <c r="G40" s="81"/>
      <c r="H40" s="64">
        <v>4</v>
      </c>
      <c r="I40" s="65"/>
    </row>
    <row r="41" spans="1:9" x14ac:dyDescent="0.25">
      <c r="A41" s="78" t="s">
        <v>33</v>
      </c>
      <c r="B41" s="79"/>
      <c r="C41" s="79"/>
      <c r="D41" s="45"/>
      <c r="E41" s="45"/>
      <c r="F41" s="80">
        <f>I9*0.02</f>
        <v>1492537.32</v>
      </c>
      <c r="G41" s="81"/>
      <c r="H41" s="64">
        <v>2</v>
      </c>
      <c r="I41" s="65"/>
    </row>
    <row r="42" spans="1:9" x14ac:dyDescent="0.25">
      <c r="A42" s="78" t="s">
        <v>34</v>
      </c>
      <c r="B42" s="79"/>
      <c r="C42" s="79"/>
      <c r="D42" s="45"/>
      <c r="E42" s="45"/>
      <c r="F42" s="80">
        <f>I9*0.02</f>
        <v>1492537.32</v>
      </c>
      <c r="G42" s="81"/>
      <c r="H42" s="64">
        <v>2</v>
      </c>
      <c r="I42" s="65"/>
    </row>
    <row r="43" spans="1:9" x14ac:dyDescent="0.25">
      <c r="A43" s="78" t="s">
        <v>35</v>
      </c>
      <c r="B43" s="79"/>
      <c r="C43" s="79"/>
      <c r="D43" s="45"/>
      <c r="E43" s="45"/>
      <c r="F43" s="80">
        <f>I9*0.01</f>
        <v>746268.66</v>
      </c>
      <c r="G43" s="81"/>
      <c r="H43" s="64">
        <v>1</v>
      </c>
      <c r="I43" s="65"/>
    </row>
    <row r="44" spans="1:9" x14ac:dyDescent="0.25">
      <c r="A44" s="78" t="s">
        <v>36</v>
      </c>
      <c r="B44" s="79"/>
      <c r="C44" s="79"/>
      <c r="D44" s="45"/>
      <c r="E44" s="45"/>
      <c r="F44" s="80">
        <f>I9*0.01</f>
        <v>746268.66</v>
      </c>
      <c r="G44" s="81"/>
      <c r="H44" s="64">
        <v>1</v>
      </c>
      <c r="I44" s="65"/>
    </row>
    <row r="45" spans="1:9" x14ac:dyDescent="0.25">
      <c r="A45" s="146" t="s">
        <v>37</v>
      </c>
      <c r="B45" s="147"/>
      <c r="C45" s="148"/>
      <c r="D45" s="44"/>
      <c r="E45" s="47"/>
      <c r="F45" s="80">
        <f>I9*0.02</f>
        <v>1492537.32</v>
      </c>
      <c r="G45" s="81"/>
      <c r="H45" s="64">
        <v>2</v>
      </c>
      <c r="I45" s="65"/>
    </row>
    <row r="46" spans="1:9" x14ac:dyDescent="0.25">
      <c r="A46" s="146" t="s">
        <v>38</v>
      </c>
      <c r="B46" s="147"/>
      <c r="C46" s="148"/>
      <c r="D46" s="44"/>
      <c r="E46" s="47"/>
      <c r="F46" s="80">
        <f>I9*0.003</f>
        <v>223880.598</v>
      </c>
      <c r="G46" s="81"/>
      <c r="H46" s="64">
        <v>0.3</v>
      </c>
      <c r="I46" s="65"/>
    </row>
    <row r="47" spans="1:9" x14ac:dyDescent="0.25">
      <c r="A47" s="78" t="s">
        <v>39</v>
      </c>
      <c r="B47" s="79"/>
      <c r="C47" s="79"/>
      <c r="D47" s="45"/>
      <c r="E47" s="45"/>
      <c r="F47" s="80">
        <f>I9*0.015</f>
        <v>1119402.99</v>
      </c>
      <c r="G47" s="81"/>
      <c r="H47" s="64">
        <v>1.5</v>
      </c>
      <c r="I47" s="65"/>
    </row>
    <row r="48" spans="1:9" x14ac:dyDescent="0.25">
      <c r="A48" s="146" t="s">
        <v>40</v>
      </c>
      <c r="B48" s="147"/>
      <c r="C48" s="148"/>
      <c r="D48" s="44"/>
      <c r="E48" s="47"/>
      <c r="F48" s="80">
        <f>I9*0.05</f>
        <v>3731343.3000000003</v>
      </c>
      <c r="G48" s="81"/>
      <c r="H48" s="64">
        <v>5</v>
      </c>
      <c r="I48" s="65"/>
    </row>
    <row r="49" spans="1:9" x14ac:dyDescent="0.25">
      <c r="A49" s="48" t="s">
        <v>58</v>
      </c>
      <c r="B49" s="49"/>
      <c r="C49" s="50"/>
      <c r="D49" s="51"/>
      <c r="E49" s="49"/>
      <c r="F49" s="80">
        <f>I9*0.05</f>
        <v>3731343.3000000003</v>
      </c>
      <c r="G49" s="81"/>
      <c r="H49" s="64">
        <v>1</v>
      </c>
      <c r="I49" s="65"/>
    </row>
    <row r="50" spans="1:9" ht="15" customHeight="1" thickBot="1" x14ac:dyDescent="0.3">
      <c r="A50" s="151" t="s">
        <v>41</v>
      </c>
      <c r="B50" s="152"/>
      <c r="C50" s="152"/>
      <c r="D50" s="52"/>
      <c r="E50" s="52"/>
      <c r="F50" s="80">
        <f>I9*0.01</f>
        <v>746268.66</v>
      </c>
      <c r="G50" s="81"/>
      <c r="H50" s="149">
        <v>1</v>
      </c>
      <c r="I50" s="150"/>
    </row>
    <row r="51" spans="1:9" ht="16.5" customHeight="1" thickBot="1" x14ac:dyDescent="0.3">
      <c r="A51" s="39" t="s">
        <v>42</v>
      </c>
      <c r="B51" s="40"/>
      <c r="C51" s="40"/>
      <c r="D51" s="40"/>
      <c r="E51" s="40"/>
      <c r="F51" s="144">
        <f>SUM(F39:G50)</f>
        <v>19253731.427999999</v>
      </c>
      <c r="G51" s="145"/>
      <c r="H51" s="142">
        <f>SUM(H39:I50)</f>
        <v>21.91</v>
      </c>
      <c r="I51" s="143"/>
    </row>
    <row r="52" spans="1:9" ht="13.5" customHeight="1" x14ac:dyDescent="0.25">
      <c r="A52" s="2"/>
      <c r="I52" s="3"/>
    </row>
    <row r="53" spans="1:9" x14ac:dyDescent="0.25">
      <c r="A53" s="4" t="s">
        <v>18</v>
      </c>
      <c r="I53" s="3"/>
    </row>
    <row r="54" spans="1:9" ht="3.75" customHeight="1" thickBot="1" x14ac:dyDescent="0.3">
      <c r="A54" s="2"/>
      <c r="I54" s="3"/>
    </row>
    <row r="55" spans="1:9" x14ac:dyDescent="0.25">
      <c r="A55" s="70" t="s">
        <v>14</v>
      </c>
      <c r="B55" s="71"/>
      <c r="C55" s="71"/>
      <c r="D55" s="155" t="s">
        <v>54</v>
      </c>
      <c r="E55" s="85" t="s">
        <v>52</v>
      </c>
      <c r="F55" s="66" t="s">
        <v>53</v>
      </c>
      <c r="G55" s="67"/>
      <c r="H55" s="74" t="s">
        <v>12</v>
      </c>
      <c r="I55" s="75"/>
    </row>
    <row r="56" spans="1:9" x14ac:dyDescent="0.25">
      <c r="A56" s="72"/>
      <c r="B56" s="73"/>
      <c r="C56" s="73"/>
      <c r="D56" s="156"/>
      <c r="E56" s="86"/>
      <c r="F56" s="68"/>
      <c r="G56" s="69"/>
      <c r="H56" s="76"/>
      <c r="I56" s="77"/>
    </row>
    <row r="57" spans="1:9" x14ac:dyDescent="0.25">
      <c r="A57" s="78"/>
      <c r="B57" s="79"/>
      <c r="C57" s="79"/>
      <c r="D57" s="54"/>
      <c r="E57" s="46"/>
      <c r="F57" s="153"/>
      <c r="G57" s="154"/>
      <c r="H57" s="64"/>
      <c r="I57" s="65"/>
    </row>
    <row r="58" spans="1:9" x14ac:dyDescent="0.25">
      <c r="A58" s="78"/>
      <c r="B58" s="79"/>
      <c r="C58" s="79"/>
      <c r="D58" s="45"/>
      <c r="E58" s="45"/>
      <c r="F58" s="46"/>
      <c r="G58" s="55"/>
      <c r="H58" s="64"/>
      <c r="I58" s="65"/>
    </row>
    <row r="59" spans="1:9" x14ac:dyDescent="0.25">
      <c r="A59" s="78"/>
      <c r="B59" s="79"/>
      <c r="C59" s="79"/>
      <c r="D59" s="45"/>
      <c r="E59" s="45"/>
      <c r="F59" s="46"/>
      <c r="G59" s="55"/>
      <c r="H59" s="64"/>
      <c r="I59" s="65"/>
    </row>
    <row r="60" spans="1:9" x14ac:dyDescent="0.25">
      <c r="A60" s="78"/>
      <c r="B60" s="79"/>
      <c r="C60" s="79"/>
      <c r="D60" s="45"/>
      <c r="E60" s="45"/>
      <c r="F60" s="46"/>
      <c r="G60" s="55"/>
      <c r="H60" s="64"/>
      <c r="I60" s="65"/>
    </row>
    <row r="61" spans="1:9" ht="14.4" thickBot="1" x14ac:dyDescent="0.3">
      <c r="A61" s="151"/>
      <c r="B61" s="152"/>
      <c r="C61" s="152"/>
      <c r="D61" s="52"/>
      <c r="E61" s="52"/>
      <c r="F61" s="53"/>
      <c r="G61" s="56"/>
      <c r="H61" s="149"/>
      <c r="I61" s="150"/>
    </row>
    <row r="62" spans="1:9" ht="15" customHeight="1" thickBot="1" x14ac:dyDescent="0.3">
      <c r="A62" s="39" t="s">
        <v>19</v>
      </c>
      <c r="B62" s="40"/>
      <c r="C62" s="40"/>
      <c r="D62" s="40"/>
      <c r="E62" s="40"/>
      <c r="F62" s="157"/>
      <c r="G62" s="158"/>
      <c r="H62" s="142">
        <f>SUM(H57:I61)</f>
        <v>0</v>
      </c>
      <c r="I62" s="143"/>
    </row>
    <row r="63" spans="1:9" ht="24" customHeight="1" thickBot="1" x14ac:dyDescent="0.3">
      <c r="A63" s="142" t="s">
        <v>21</v>
      </c>
      <c r="B63" s="161"/>
      <c r="C63" s="143"/>
      <c r="D63" s="57"/>
      <c r="E63" s="57"/>
      <c r="F63" s="157"/>
      <c r="G63" s="158"/>
      <c r="H63" s="142">
        <f>H51+I31+I17+H62</f>
        <v>28.001361085698015</v>
      </c>
      <c r="I63" s="143"/>
    </row>
    <row r="64" spans="1:9" ht="24" customHeight="1" x14ac:dyDescent="0.25">
      <c r="A64" s="58"/>
      <c r="B64" s="5"/>
      <c r="C64" s="5"/>
      <c r="D64" s="5"/>
      <c r="E64" s="5"/>
      <c r="F64" s="59"/>
      <c r="G64" s="59"/>
      <c r="H64" s="59"/>
      <c r="I64" s="60"/>
    </row>
    <row r="65" spans="1:9" x14ac:dyDescent="0.25">
      <c r="A65" s="159" t="s">
        <v>20</v>
      </c>
      <c r="B65" s="117"/>
      <c r="C65" s="117"/>
      <c r="D65" s="117"/>
      <c r="E65" s="117"/>
      <c r="F65" s="117"/>
      <c r="G65" s="117"/>
      <c r="H65" s="117"/>
      <c r="I65" s="160"/>
    </row>
    <row r="66" spans="1:9" ht="14.4" thickBot="1" x14ac:dyDescent="0.3">
      <c r="A66" s="2"/>
      <c r="I66" s="3"/>
    </row>
    <row r="67" spans="1:9" x14ac:dyDescent="0.25">
      <c r="A67" s="70" t="s">
        <v>14</v>
      </c>
      <c r="B67" s="71"/>
      <c r="C67" s="71"/>
      <c r="D67" s="42"/>
      <c r="E67" s="42"/>
      <c r="F67" s="66" t="s">
        <v>17</v>
      </c>
      <c r="G67" s="67"/>
      <c r="H67" s="74" t="s">
        <v>12</v>
      </c>
      <c r="I67" s="75"/>
    </row>
    <row r="68" spans="1:9" x14ac:dyDescent="0.25">
      <c r="A68" s="72"/>
      <c r="B68" s="73"/>
      <c r="C68" s="73"/>
      <c r="D68" s="43"/>
      <c r="E68" s="43"/>
      <c r="F68" s="68"/>
      <c r="G68" s="69"/>
      <c r="H68" s="76"/>
      <c r="I68" s="77"/>
    </row>
    <row r="69" spans="1:9" ht="14.4" thickBot="1" x14ac:dyDescent="0.3">
      <c r="A69" s="151" t="s">
        <v>27</v>
      </c>
      <c r="B69" s="152"/>
      <c r="C69" s="152"/>
      <c r="D69" s="52"/>
      <c r="E69" s="52"/>
      <c r="F69" s="53"/>
      <c r="G69" s="56"/>
      <c r="H69" s="149"/>
      <c r="I69" s="150"/>
    </row>
    <row r="70" spans="1:9" ht="14.4" thickBot="1" x14ac:dyDescent="0.3">
      <c r="A70" s="2"/>
      <c r="I70" s="3"/>
    </row>
    <row r="71" spans="1:9" ht="24" customHeight="1" thickBot="1" x14ac:dyDescent="0.3">
      <c r="A71" s="142" t="s">
        <v>22</v>
      </c>
      <c r="B71" s="161"/>
      <c r="C71" s="143"/>
      <c r="D71" s="57"/>
      <c r="E71" s="57"/>
      <c r="F71" s="157"/>
      <c r="G71" s="158"/>
      <c r="H71" s="157">
        <v>1</v>
      </c>
      <c r="I71" s="158"/>
    </row>
    <row r="72" spans="1:9" x14ac:dyDescent="0.25">
      <c r="A72" s="2"/>
      <c r="I72" s="3"/>
    </row>
    <row r="73" spans="1:9" x14ac:dyDescent="0.25">
      <c r="A73" s="159" t="s">
        <v>23</v>
      </c>
      <c r="B73" s="117"/>
      <c r="C73" s="117"/>
      <c r="D73" s="117"/>
      <c r="E73" s="117"/>
      <c r="F73" s="117"/>
      <c r="G73" s="117"/>
      <c r="H73" s="117"/>
      <c r="I73" s="160"/>
    </row>
    <row r="74" spans="1:9" ht="14.4" thickBot="1" x14ac:dyDescent="0.3">
      <c r="A74" s="2"/>
      <c r="I74" s="3"/>
    </row>
    <row r="75" spans="1:9" x14ac:dyDescent="0.25">
      <c r="A75" s="70" t="s">
        <v>14</v>
      </c>
      <c r="B75" s="71"/>
      <c r="C75" s="71"/>
      <c r="D75" s="42"/>
      <c r="E75" s="42"/>
      <c r="F75" s="66" t="s">
        <v>17</v>
      </c>
      <c r="G75" s="67"/>
      <c r="H75" s="74" t="s">
        <v>12</v>
      </c>
      <c r="I75" s="75"/>
    </row>
    <row r="76" spans="1:9" x14ac:dyDescent="0.25">
      <c r="A76" s="72"/>
      <c r="B76" s="73"/>
      <c r="C76" s="73"/>
      <c r="D76" s="43"/>
      <c r="E76" s="43"/>
      <c r="F76" s="68"/>
      <c r="G76" s="69"/>
      <c r="H76" s="76"/>
      <c r="I76" s="77"/>
    </row>
    <row r="77" spans="1:9" ht="14.4" thickBot="1" x14ac:dyDescent="0.3">
      <c r="A77" s="151" t="s">
        <v>24</v>
      </c>
      <c r="B77" s="152"/>
      <c r="C77" s="152"/>
      <c r="D77" s="52"/>
      <c r="E77" s="52"/>
      <c r="F77" s="53"/>
      <c r="G77" s="56"/>
      <c r="H77" s="149"/>
      <c r="I77" s="150"/>
    </row>
    <row r="78" spans="1:9" ht="24" customHeight="1" thickBot="1" x14ac:dyDescent="0.3">
      <c r="A78" s="142" t="s">
        <v>25</v>
      </c>
      <c r="B78" s="161"/>
      <c r="C78" s="143"/>
      <c r="D78" s="57"/>
      <c r="E78" s="57"/>
      <c r="F78" s="157"/>
      <c r="G78" s="158"/>
      <c r="H78" s="157">
        <v>5</v>
      </c>
      <c r="I78" s="158"/>
    </row>
    <row r="79" spans="1:9" x14ac:dyDescent="0.25">
      <c r="A79" s="2"/>
      <c r="I79" s="3"/>
    </row>
    <row r="80" spans="1:9" ht="14.4" thickBot="1" x14ac:dyDescent="0.3">
      <c r="A80" s="2"/>
      <c r="I80" s="3"/>
    </row>
    <row r="81" spans="1:9" ht="14.4" thickBot="1" x14ac:dyDescent="0.3">
      <c r="A81" s="142" t="s">
        <v>26</v>
      </c>
      <c r="B81" s="161"/>
      <c r="C81" s="161"/>
      <c r="D81" s="161"/>
      <c r="E81" s="161"/>
      <c r="F81" s="161"/>
      <c r="G81" s="161"/>
      <c r="H81" s="143"/>
      <c r="I81" s="61">
        <f>H63+H71+H78</f>
        <v>34.001361085698015</v>
      </c>
    </row>
    <row r="88" spans="1:9" x14ac:dyDescent="0.25">
      <c r="I88" s="1">
        <v>0</v>
      </c>
    </row>
  </sheetData>
  <mergeCells count="111">
    <mergeCell ref="H67:I68"/>
    <mergeCell ref="A65:I65"/>
    <mergeCell ref="A67:C68"/>
    <mergeCell ref="F67:G68"/>
    <mergeCell ref="A63:C63"/>
    <mergeCell ref="F63:G63"/>
    <mergeCell ref="A81:H81"/>
    <mergeCell ref="A77:C77"/>
    <mergeCell ref="H77:I77"/>
    <mergeCell ref="A78:C78"/>
    <mergeCell ref="F78:G78"/>
    <mergeCell ref="H78:I78"/>
    <mergeCell ref="F75:G76"/>
    <mergeCell ref="A73:I73"/>
    <mergeCell ref="A75:C76"/>
    <mergeCell ref="A69:C69"/>
    <mergeCell ref="H69:I69"/>
    <mergeCell ref="A71:C71"/>
    <mergeCell ref="F71:G71"/>
    <mergeCell ref="H71:I71"/>
    <mergeCell ref="H75:I76"/>
    <mergeCell ref="F55:G56"/>
    <mergeCell ref="A57:C57"/>
    <mergeCell ref="A58:C58"/>
    <mergeCell ref="A55:C56"/>
    <mergeCell ref="H55:I56"/>
    <mergeCell ref="F57:G57"/>
    <mergeCell ref="D55:D56"/>
    <mergeCell ref="E55:E56"/>
    <mergeCell ref="H63:I63"/>
    <mergeCell ref="H59:I59"/>
    <mergeCell ref="H60:I60"/>
    <mergeCell ref="H62:I62"/>
    <mergeCell ref="A61:C61"/>
    <mergeCell ref="H61:I61"/>
    <mergeCell ref="A60:C60"/>
    <mergeCell ref="F62:G62"/>
    <mergeCell ref="A59:C59"/>
    <mergeCell ref="H57:I57"/>
    <mergeCell ref="H58:I58"/>
    <mergeCell ref="H51:I51"/>
    <mergeCell ref="H43:I43"/>
    <mergeCell ref="H44:I44"/>
    <mergeCell ref="A43:C43"/>
    <mergeCell ref="F51:G51"/>
    <mergeCell ref="A44:C44"/>
    <mergeCell ref="A47:C47"/>
    <mergeCell ref="A48:C48"/>
    <mergeCell ref="H45:I45"/>
    <mergeCell ref="H46:I46"/>
    <mergeCell ref="H48:I48"/>
    <mergeCell ref="F47:G47"/>
    <mergeCell ref="F48:G48"/>
    <mergeCell ref="F50:G50"/>
    <mergeCell ref="H47:I47"/>
    <mergeCell ref="H50:I50"/>
    <mergeCell ref="A50:C50"/>
    <mergeCell ref="H49:I49"/>
    <mergeCell ref="F49:G49"/>
    <mergeCell ref="A45:C45"/>
    <mergeCell ref="A46:C46"/>
    <mergeCell ref="I21:I22"/>
    <mergeCell ref="B21:F22"/>
    <mergeCell ref="I13:I14"/>
    <mergeCell ref="B13:F13"/>
    <mergeCell ref="G13:G14"/>
    <mergeCell ref="H13:H14"/>
    <mergeCell ref="H21:H22"/>
    <mergeCell ref="A1:A5"/>
    <mergeCell ref="A13:A14"/>
    <mergeCell ref="A7:I7"/>
    <mergeCell ref="A6:I6"/>
    <mergeCell ref="F9:G9"/>
    <mergeCell ref="B1:F1"/>
    <mergeCell ref="B2:F2"/>
    <mergeCell ref="B3:F3"/>
    <mergeCell ref="B4:F4"/>
    <mergeCell ref="B5:F5"/>
    <mergeCell ref="G1:I5"/>
    <mergeCell ref="A21:A22"/>
    <mergeCell ref="G21:G22"/>
    <mergeCell ref="B27:F27"/>
    <mergeCell ref="B23:F23"/>
    <mergeCell ref="B24:F24"/>
    <mergeCell ref="B25:F25"/>
    <mergeCell ref="B26:F26"/>
    <mergeCell ref="F40:G40"/>
    <mergeCell ref="F41:G41"/>
    <mergeCell ref="B28:F28"/>
    <mergeCell ref="A33:G33"/>
    <mergeCell ref="B29:F29"/>
    <mergeCell ref="H39:I39"/>
    <mergeCell ref="F37:G38"/>
    <mergeCell ref="A37:C38"/>
    <mergeCell ref="H37:I38"/>
    <mergeCell ref="A39:C39"/>
    <mergeCell ref="A40:C40"/>
    <mergeCell ref="F45:G45"/>
    <mergeCell ref="F46:G46"/>
    <mergeCell ref="B30:F30"/>
    <mergeCell ref="H42:I42"/>
    <mergeCell ref="A41:C41"/>
    <mergeCell ref="H41:I41"/>
    <mergeCell ref="H40:I40"/>
    <mergeCell ref="F39:G39"/>
    <mergeCell ref="D37:D38"/>
    <mergeCell ref="E37:E38"/>
    <mergeCell ref="F42:G42"/>
    <mergeCell ref="F43:G43"/>
    <mergeCell ref="F44:G44"/>
    <mergeCell ref="A42:C42"/>
  </mergeCells>
  <phoneticPr fontId="0" type="noConversion"/>
  <pageMargins left="0.82677165354330717" right="0.39370078740157483" top="0.62992125984251968" bottom="0.59055118110236227" header="0" footer="0"/>
  <pageSetup scale="50" fitToHeight="0" orientation="portrait" r:id="rId1"/>
  <headerFooter alignWithMargins="0">
    <oddHeader xml:space="preserve">&amp;C&amp;"Arial,Normal"&amp;10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AIU</vt:lpstr>
      <vt:lpstr>AIU!Área_de_impresión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daissy</dc:creator>
  <cp:lastModifiedBy>Equipo</cp:lastModifiedBy>
  <cp:lastPrinted>2025-11-26T16:15:07Z</cp:lastPrinted>
  <dcterms:created xsi:type="dcterms:W3CDTF">1997-08-29T13:44:30Z</dcterms:created>
  <dcterms:modified xsi:type="dcterms:W3CDTF">2026-09-17T23:09:14Z</dcterms:modified>
</cp:coreProperties>
</file>