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kamariablancovargas/Library/Mobile Documents/com~apple~CloudDocs/11_SECRETARIA HABITAT/8_RADICACIONES CONTRATACION/260819_ALPES-CARACOLI_LP_FINAL/"/>
    </mc:Choice>
  </mc:AlternateContent>
  <xr:revisionPtr revIDLastSave="0" documentId="13_ncr:1_{DB5B2929-386F-4047-BCB3-AF76BD4E6E44}" xr6:coauthVersionLast="47" xr6:coauthVersionMax="47" xr10:uidLastSave="{00000000-0000-0000-0000-000000000000}"/>
  <bookViews>
    <workbookView xWindow="2080" yWindow="660" windowWidth="19940" windowHeight="17120" xr2:uid="{72B1BB7B-025F-524A-9C77-7629883FE4A4}"/>
  </bookViews>
  <sheets>
    <sheet name="FORMATO OBRA  ALPES" sheetId="12" r:id="rId1"/>
    <sheet name="FM" sheetId="6" r:id="rId2"/>
  </sheets>
  <definedNames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iu2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iu2">#REF!</definedName>
    <definedName name="________EXC6">#REF!</definedName>
    <definedName name="________EXC7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iu2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8">#REF!</definedName>
    <definedName name="_______EXC9">#REF!</definedName>
    <definedName name="_______r">#REF!</definedName>
    <definedName name="______aiu2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r">#REF!</definedName>
    <definedName name="______SAL1">#REF!</definedName>
    <definedName name="______tab1">#REF!</definedName>
    <definedName name="______tab2">#REF!</definedName>
    <definedName name="______tab3">#REF!</definedName>
    <definedName name="______TAB4">#REF!</definedName>
    <definedName name="_____aiu2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SAL1">#REF!</definedName>
    <definedName name="_____tab1">#REF!</definedName>
    <definedName name="_____tab2">#REF!</definedName>
    <definedName name="_____tab3">#REF!</definedName>
    <definedName name="_____TAB4">#REF!</definedName>
    <definedName name="_____Vol1">#REF!</definedName>
    <definedName name="____aiu2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#REF!</definedName>
    <definedName name="___aiu2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#REF!</definedName>
    <definedName name="__1Excel_BuiltIn_Print_Area_1_1_1">#REF!</definedName>
    <definedName name="__2Excel_BuiltIn_Print_Titles_1_1_1_1">#REF!</definedName>
    <definedName name="__aiu2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r">#REF!</definedName>
    <definedName name="__SAL1">#REF!</definedName>
    <definedName name="__tab1">#REF!</definedName>
    <definedName name="__tab2">#REF!</definedName>
    <definedName name="__tab3">#REF!</definedName>
    <definedName name="__TAB4">#REF!</definedName>
    <definedName name="__Vol1">#REF!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A1" localSheetId="0" hidden="1">{#N/A,#N/A,TRUE,"1842CWN0"}</definedName>
    <definedName name="_A1" hidden="1">{#N/A,#N/A,TRUE,"1842CWN0"}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BGC1">#REF!</definedName>
    <definedName name="_BGC3">#REF!</definedName>
    <definedName name="_BGC5">#REF!</definedName>
    <definedName name="_c">#REF!</definedName>
    <definedName name="_CAC1">#REF!</definedName>
    <definedName name="_CAC3">#REF!</definedName>
    <definedName name="_CAC5">#REF!</definedName>
    <definedName name="_Co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localSheetId="0" hidden="1">'FORMATO OBRA  ALPES'!$O$6:$T$87</definedName>
    <definedName name="_IPC2002">#REF!</definedName>
    <definedName name="_Key1" hidden="1">#REF!</definedName>
    <definedName name="_Key2" hidden="1">#REF!</definedName>
    <definedName name="_MA2">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r">#REF!</definedName>
    <definedName name="_Regression_Int" hidden="1">1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tab1">#REF!</definedName>
    <definedName name="_tab2">#REF!</definedName>
    <definedName name="_tab3">#REF!</definedName>
    <definedName name="_TAB4">#REF!</definedName>
    <definedName name="_Vol1">#REF!</definedName>
    <definedName name="\a">#REF!</definedName>
    <definedName name="\b">#REF!</definedName>
    <definedName name="\c">#REF!</definedName>
    <definedName name="\eliminar" localSheetId="0">#REF!</definedName>
    <definedName name="\eliminar">#REF!</definedName>
    <definedName name="\eliminar1" localSheetId="0">#REF!</definedName>
    <definedName name="\eliminar1">#REF!</definedName>
    <definedName name="\l">#REF!</definedName>
    <definedName name="\q">#REF!</definedName>
    <definedName name="a">#REF!</definedName>
    <definedName name="A_impresión_IM">#REF!</definedName>
    <definedName name="A3445556">#REF!</definedName>
    <definedName name="AA" localSheetId="0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">#REF!</definedName>
    <definedName name="AAAA">#REF!</definedName>
    <definedName name="AAAAAAAAAA">#REF!</definedName>
    <definedName name="AAAAAAAAAAAAAAAAAAAA">#REF!</definedName>
    <definedName name="AAAAAAAAAAAAAAAAAAAAAAAAAAAAAAAAAAA">#REF!</definedName>
    <definedName name="AAC">#REF!</definedName>
    <definedName name="AADOQUINVEH">#REF!</definedName>
    <definedName name="AANDENES">#REF!</definedName>
    <definedName name="AAS" localSheetId="0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>#REF!</definedName>
    <definedName name="AC">#REF!</definedName>
    <definedName name="ACABADO_PISO">#REF!</definedName>
    <definedName name="ACALZADA">#REF!</definedName>
    <definedName name="Accesorios_de_1_2">#REF!</definedName>
    <definedName name="Accesorios_de_3_4">#REF!</definedName>
    <definedName name="AccessDatabase" hidden="1">"C:\C-314\VOLUMENES\volfin4.mdb"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DMINISTRADOR">#REF!</definedName>
    <definedName name="admon">#REF!</definedName>
    <definedName name="adoq">#REF!</definedName>
    <definedName name="AGO">#REF!</definedName>
    <definedName name="Agua">#REF!</definedName>
    <definedName name="aiu">#REF!</definedName>
    <definedName name="AIU_ADMON">#REF!</definedName>
    <definedName name="AIU_IMP">#REF!</definedName>
    <definedName name="aiu_mat">#REF!</definedName>
    <definedName name="AIU_UTIL">#REF!</definedName>
    <definedName name="Ajuste">#REF!</definedName>
    <definedName name="Alambre_Negro_No.18">#REF!</definedName>
    <definedName name="Alcaparro_2.00_m">#REF!</definedName>
    <definedName name="alfabeto">#REF!</definedName>
    <definedName name="Almacenista">#REF!</definedName>
    <definedName name="AMBIENTAL">#REF!</definedName>
    <definedName name="Andamio_Sección">#REF!</definedName>
    <definedName name="Andamios">#REF!</definedName>
    <definedName name="Angulo_en_aluminio_1_2__x_1_2__x_1_16">#REF!</definedName>
    <definedName name="Angulo_hierro_2_1_2__x_3_13">#REF!</definedName>
    <definedName name="Anticorrosivo_Rojo_Claro">#REF!</definedName>
    <definedName name="Aparatos_Telefonicos_para_extensiones">#REF!</definedName>
    <definedName name="Aparatos_Telefonicos_secretariales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oyo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_1.3_4000">#REF!</definedName>
    <definedName name="APU_mortero_1.3_imp">#REF!</definedName>
    <definedName name="APU_mortero_1.4_imp">#REF!</definedName>
    <definedName name="APU_mortero.1.4_3000">#REF!</definedName>
    <definedName name="APU_mortero1.5_2000">#REF!</definedName>
    <definedName name="APU_Pradizacion">#REF!</definedName>
    <definedName name="APU_Sangegado">#REF!</definedName>
    <definedName name="AREA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sasdasda">#REF!</definedName>
    <definedName name="ASB">#REF!</definedName>
    <definedName name="Aseo_general">#REF!</definedName>
    <definedName name="Aseo_General___3_HS__Sal__Mínimo">#REF!</definedName>
    <definedName name="Asta_Para_Banderas">#REF!</definedName>
    <definedName name="AU">#REF!</definedName>
    <definedName name="AUTOPISTA">#REF!</definedName>
    <definedName name="AUXILIAR">#REF!</definedName>
    <definedName name="Auxiliar_de_Contabilidad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">#REF!</definedName>
    <definedName name="B_impresión_IM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>#REF!</definedName>
    <definedName name="Base_en_recebo_B___200">#REF!</definedName>
    <definedName name="Base_granular">#REF!</definedName>
    <definedName name="Bateas">#REF!</definedName>
    <definedName name="BBBBBBBBBBBBBBB">#REF!</definedName>
    <definedName name="Bebederos_para_parque">#REF!</definedName>
    <definedName name="BGBGBGBGBGB">#REF!</definedName>
    <definedName name="Bicicletero">#REF!</definedName>
    <definedName name="Bisagra_aluminio_Extruído_3">#REF!</definedName>
    <definedName name="Bisagra_común_de_3">#REF!</definedName>
    <definedName name="BL">#REF!</definedName>
    <definedName name="bn">#REF!</definedName>
    <definedName name="BO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BuiltIn_Print_Area">#REF!</definedName>
    <definedName name="BuiltIn_Print_Area___0">#REF!</definedName>
    <definedName name="C_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entadores_de_Paso">#REF!</definedName>
    <definedName name="campamentos">#REF!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">#REF!</definedName>
    <definedName name="Caolin">#REF!</definedName>
    <definedName name="CAOS">#REF!</definedName>
    <definedName name="CAP">#REF!</definedName>
    <definedName name="Cargador_frontal">#REF!</definedName>
    <definedName name="CARRETERA1">#REF!</definedName>
    <definedName name="CARRETERA2">#REF!</definedName>
    <definedName name="Casetón_en_fibra_de_vidrio.">#REF!</definedName>
    <definedName name="Caucho_Sabanero_1.50_m">#REF!</definedName>
    <definedName name="CC">#REF!</definedName>
    <definedName name="ccto210">#REF!</definedName>
    <definedName name="cd">#REF!</definedName>
    <definedName name="CDC">#REF!</definedName>
    <definedName name="CDS_V_INDICES_CIRCUITO_CAUSA">#REF!</definedName>
    <definedName name="Cedro_caqueta_pieza">#REF!</definedName>
    <definedName name="Celosía_en_aluminio">#REF!</definedName>
    <definedName name="CEMENT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hazos_de_Madera_10_X_10">#REF!</definedName>
    <definedName name="CHE">#REF!</definedName>
    <definedName name="Cheque_1">#REF!</definedName>
    <definedName name="Cheque_1_1_2">#REF!</definedName>
    <definedName name="Cheque_2">#REF!</definedName>
    <definedName name="Cheque_3">#REF!</definedName>
    <definedName name="Cinta_teflón">#REF!</definedName>
    <definedName name="CIRCUITOS">#REF!</definedName>
    <definedName name="CIRCUNVALAR">#REF!</definedName>
    <definedName name="civ" localSheetId="0" hidden="1">{#N/A,#N/A,TRUE,"1842CWN0"}</definedName>
    <definedName name="civ" hidden="1">{#N/A,#N/A,TRUE,"1842CWN0"}</definedName>
    <definedName name="CL">#REF!</definedName>
    <definedName name="Cocineta_estufa_a_gas_dos_puestos">#REF!</definedName>
    <definedName name="Cod">#REF!</definedName>
    <definedName name="CODIGO1">#REF!</definedName>
    <definedName name="CODIGO2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S">#REF!</definedName>
    <definedName name="Color_mineral">#REF!</definedName>
    <definedName name="ColTap">#REF!</definedName>
    <definedName name="Compresor_2_Martillos_185_PCM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DI1">#REF!</definedName>
    <definedName name="Conexión_Siamesa">#REF!</definedName>
    <definedName name="Conexión_Siamesa_de_2_1_2__X_2_1_2__X_3">#REF!</definedName>
    <definedName name="consol">#REF!</definedName>
    <definedName name="Consultor">#REF!</definedName>
    <definedName name="CONTRATISTA">#REF!</definedName>
    <definedName name="Contrato">#REF!</definedName>
    <definedName name="CONTRATO.No">#REF!</definedName>
    <definedName name="Coordinador">#REF!</definedName>
    <definedName name="COSTODIRECTO">#REF!</definedName>
    <definedName name="Costopérdidas">#REF!</definedName>
    <definedName name="CotizacionARP">#REF!</definedName>
    <definedName name="CT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_Albañilería_OF_Ayudante">#REF!</definedName>
    <definedName name="CUAESTRUCT">#REF!</definedName>
    <definedName name="CUAPRUEBAS">#REF!</definedName>
    <definedName name="Cubierta_sándwich___Deck_Aluzinc_333C_mm_Cal_26">#REF!</definedName>
    <definedName name="Cubierta_Trapezoidal_Acesco_3_05">#REF!</definedName>
    <definedName name="Cuchillas">#REF!</definedName>
    <definedName name="Cupula_tragante_4_x2">#REF!</definedName>
    <definedName name="CVa">#REF!</definedName>
    <definedName name="D">#REF!</definedName>
    <definedName name="d_percápita">#REF!</definedName>
    <definedName name="_xlnm.Database">#REF!</definedName>
    <definedName name="Datos">#REF!</definedName>
    <definedName name="dd" localSheetId="0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E" localSheetId="0" hidden="1">{#N/A,#N/A,TRUE,"1842CWN0"}</definedName>
    <definedName name="DDE" hidden="1">{#N/A,#N/A,TRUE,"1842CWN0"}</definedName>
    <definedName name="Decision">#REF!</definedName>
    <definedName name="DESC1">#REF!</definedName>
    <definedName name="DESC521">#REF!</definedName>
    <definedName name="DESCRP1">#REF!</definedName>
    <definedName name="DESCRP2">#REF!</definedName>
    <definedName name="Desinfeccion_del_Sistema_de_Agua_Potable">#REF!</definedName>
    <definedName name="DEX">#REF!</definedName>
    <definedName name="DFDE" localSheetId="0" hidden="1">{#N/A,#N/A,TRUE,"1842CWN0"}</definedName>
    <definedName name="DFDE" hidden="1">{#N/A,#N/A,TRUE,"1842CWN0"}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GFEE" localSheetId="0" hidden="1">{#N/A,#N/A,TRUE,"1842CWN0"}</definedName>
    <definedName name="DGFEE" hidden="1">{#N/A,#N/A,TRUE,"1842CWN0"}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iametros">#REF!</definedName>
    <definedName name="DIC">#REF!</definedName>
    <definedName name="DifConsultoriaFMMin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olvente_Thinner">#REF!</definedName>
    <definedName name="Dispensador_Jabon_Liquido_Ref._B_4063">#REF!</definedName>
    <definedName name="Dispensador_Toallas_de_Papel_Ref._B_369">#REF!</definedName>
    <definedName name="Documentacion_y_Marquillado">#REF!</definedName>
    <definedName name="Domos_acrílicos_1.10_x_1.10">#REF!</definedName>
    <definedName name="Dp">#REF!</definedName>
    <definedName name="ducha_antivandalica_mezclador">#REF!</definedName>
    <definedName name="DURACION">#REF!*30</definedName>
    <definedName name="Durmiente_3_m">#REF!</definedName>
    <definedName name="Durmiente_Abarco_4m">#REF!</definedName>
    <definedName name="Durmiente_Ordinario_4m">#REF!</definedName>
    <definedName name="Dv">#REF!</definedName>
    <definedName name="DWPRICE" hidden="1">#REF!</definedName>
    <definedName name="ee">#REF!</definedName>
    <definedName name="EEEEE">#REF!</definedName>
    <definedName name="EF">#REF!</definedName>
    <definedName name="Emeflex_3_00_mm">#REF!</definedName>
    <definedName name="EMPRESA">#REF!</definedName>
    <definedName name="Endurecedor">#REF!</definedName>
    <definedName name="ENE">#REF!</definedName>
    <definedName name="Ensayo">#REF!</definedName>
    <definedName name="Entramado_piso__repisas_8_4_3">#REF!</definedName>
    <definedName name="EQU_Y_HERR">#REF!</definedName>
    <definedName name="EQUI">#REF!</definedName>
    <definedName name="EQUIPO">#REF!</definedName>
    <definedName name="EQUIPO_1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s">#REF!</definedName>
    <definedName name="ES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T10A">#REF!</definedName>
    <definedName name="EST10V1">#REF!</definedName>
    <definedName name="EST11A">#REF!</definedName>
    <definedName name="ESTACON">#REF!</definedName>
    <definedName name="ESTADO">#REF!</definedName>
    <definedName name="Estopa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_LA228__LA223_Incluye_Poste_12m_750_kg">#REF!</definedName>
    <definedName name="Estufa_Electrica_2_Puestos">#REF!</definedName>
    <definedName name="Estufas">#REF!</definedName>
    <definedName name="Exacavacion_mecanica">#REF!</definedName>
    <definedName name="Excavacion_manual_con_retiro">#REF!</definedName>
    <definedName name="Excel_BuiltIn__FilterDatabase">#REF!</definedName>
    <definedName name="Excel_BuiltIn__FilterDatabase_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Extractor_de_Olores_con_Persiana_Ref.">#REF!</definedName>
    <definedName name="FactorCostoPotencia">#REF!</definedName>
    <definedName name="FactorMultFinalFMMin">#REF!</definedName>
    <definedName name="FactorMultiplicaCalculadoFMMin">#REF!</definedName>
    <definedName name="FE">1.32</definedName>
    <definedName name="FEB">#REF!</definedName>
    <definedName name="FECH">#REF!</definedName>
    <definedName name="FECHA">#REF!,#REF!,#REF!</definedName>
    <definedName name="FECHA.CONTRATO">#REF!</definedName>
    <definedName name="fhg" localSheetId="0" hidden="1">{#N/A,#N/A,TRUE,"1842CWN0"}</definedName>
    <definedName name="fhg" hidden="1">{#N/A,#N/A,TRUE,"1842CWN0"}</definedName>
    <definedName name="Fijamix_Alfa">#REF!</definedName>
    <definedName name="Flexometro">#REF!</definedName>
    <definedName name="Flotador_Metálico_1_1_2__Bronce">#REF!</definedName>
    <definedName name="Flotador_Metálico_2__Bronce">#REF!</definedName>
    <definedName name="FM">1.18</definedName>
    <definedName name="FMA">#REF!</definedName>
    <definedName name="FMB">#REF!</definedName>
    <definedName name="FMC">#REF!</definedName>
    <definedName name="FMD">#REF!</definedName>
    <definedName name="FME">#REF!</definedName>
    <definedName name="FO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ularioCantidades">#REF!</definedName>
    <definedName name="FR">1.15</definedName>
    <definedName name="FS">1.32</definedName>
    <definedName name="fsafa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ncho_teja_eternit_55_MM">#REF!</definedName>
    <definedName name="GAOAD">#REF!</definedName>
    <definedName name="gaod">#REF!</definedName>
    <definedName name="gastos_contrato">#REF!</definedName>
    <definedName name="GB7UKJMGHMGFFHR">#REF!</definedName>
    <definedName name="Geotextil_tejido_ST_200">#REF!</definedName>
    <definedName name="GG">#REF!</definedName>
    <definedName name="GGGGGGGGGGGGGGGGG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iferia_Lavaplatos_Flamingo_Ref._90500_000_000">#REF!</definedName>
    <definedName name="Guardaescoba_en_Aluminio__incl._Instalacion">#REF!</definedName>
    <definedName name="h">#REF!</definedName>
    <definedName name="hab___viv">#REF!</definedName>
    <definedName name="Herramienta_menor">#REF!</definedName>
    <definedName name="herramientas">#REF!</definedName>
    <definedName name="Hid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noraProfesionales">#REF!</definedName>
    <definedName name="HonoraTecnicos">#REF!</definedName>
    <definedName name="horat">#REF!</definedName>
    <definedName name="Horno_Microondas">#REF!</definedName>
    <definedName name="HTML_CodePage" hidden="1">1252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i">#REF!</definedName>
    <definedName name="IF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ncremento_Fluido_3000_psi">#REF!</definedName>
    <definedName name="INDI1">#REF!</definedName>
    <definedName name="inf">#REF!</definedName>
    <definedName name="inst_provis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U">#REF!</definedName>
    <definedName name="InTap">#REF!</definedName>
    <definedName name="INTEGRAL">#REF!</definedName>
    <definedName name="Interventor">#REF!</definedName>
    <definedName name="IntVal">#REF!</definedName>
    <definedName name="INV_11">#REF!</definedName>
    <definedName name="Io">#REF!</definedName>
    <definedName name="Item">#REF!</definedName>
    <definedName name="ITEM1">#REF!</definedName>
    <definedName name="ITEM2">#REF!</definedName>
    <definedName name="ITEM2.10">#REF!</definedName>
    <definedName name="ITEM2.11">#REF!</definedName>
    <definedName name="ITEM2.12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Codos">#REF!</definedName>
    <definedName name="IVA_UTIL">#REF!</definedName>
    <definedName name="Jardines">#REF!</definedName>
    <definedName name="javi">#REF!</definedName>
    <definedName name="JAVI1">#REF!</definedName>
    <definedName name="jklj">#N/A</definedName>
    <definedName name="JOI">#REF!</definedName>
    <definedName name="Jornal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L">#REF!</definedName>
    <definedName name="JUN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0" hidden="1">{#N/A,#N/A,TRUE,"1842CWN0"}</definedName>
    <definedName name="KDL" hidden="1">{#N/A,#N/A,TRUE,"1842CWN0"}</definedName>
    <definedName name="KK">#REF!</definedName>
    <definedName name="KPKPKPKKPKPK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ICITACION">#REF!</definedName>
    <definedName name="Lija">#REF!</definedName>
    <definedName name="List_cuadrillas">#REF!</definedName>
    <definedName name="ListaCantidad">#REF!</definedName>
    <definedName name="ListaItem">#REF!</definedName>
    <definedName name="ListaUni">#REF!</definedName>
    <definedName name="Listón_1.5x3x3">#REF!</definedName>
    <definedName name="Listón_M.H._Guayacán">#REF!</definedName>
    <definedName name="LL">#REF!</definedName>
    <definedName name="Llave_automatica_Ref._71100_000_000">#REF!</definedName>
    <definedName name="Llave_Manguera">#REF!</definedName>
    <definedName name="LOCA">#REF!</definedName>
    <definedName name="LOCAL">#REF!</definedName>
    <definedName name="LOCALIZACION_Y_REPLANTEO">#REF!</definedName>
    <definedName name="LOLJKNK">#REF!</definedName>
    <definedName name="Longitud">#REF!</definedName>
    <definedName name="Longitud1">#REF!</definedName>
    <definedName name="Longitud2">#REF!</definedName>
    <definedName name="LP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cetas">#REF!</definedName>
    <definedName name="Madera_teca_suministro__instalacion__pulida_y_lacada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RA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_obra_apoyo">#REF!</definedName>
    <definedName name="mano_obra_direccion">#REF!</definedName>
    <definedName name="mano_obra_directa">#REF!</definedName>
    <definedName name="mantenimiento">#REF!</definedName>
    <definedName name="Manto_Fiber_GLass_600_XT">#REF!</definedName>
    <definedName name="Manual_de_Operación_y_Mantenimiento">#REF!</definedName>
    <definedName name="MAQUINAR">#REF!</definedName>
    <definedName name="MAR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molina">#REF!</definedName>
    <definedName name="Marquesinas_en_lamina_puntos_fijos">#REF!</definedName>
    <definedName name="MAT">#REF!</definedName>
    <definedName name="MATER">#REF!</definedName>
    <definedName name="materiales" localSheetId="0">#REF!</definedName>
    <definedName name="MATERIALES">#REF!</definedName>
    <definedName name="MATERIALES_">#REF!</definedName>
    <definedName name="MaterialTub">#REF!</definedName>
    <definedName name="MAY">#REF!</definedName>
    <definedName name="Mecheros_Bunsen">#REF!</definedName>
    <definedName name="Medidores__Domestico__2">#REF!</definedName>
    <definedName name="Medidores__Incendio__1_1_2">#REF!</definedName>
    <definedName name="meses">#REF!</definedName>
    <definedName name="Mesones_de_atención_en_granito_color_gris_jaspe.">#REF!</definedName>
    <definedName name="met" localSheetId="0" hidden="1">{#N/A,#N/A,TRUE,"1842CWN0"}</definedName>
    <definedName name="met" hidden="1">{#N/A,#N/A,TRUE,"1842CWN0"}</definedName>
    <definedName name="metal" localSheetId="0" hidden="1">{#N/A,#N/A,TRUE,"1842CWN0"}</definedName>
    <definedName name="metal" hidden="1">{#N/A,#N/A,TRUE,"1842CWN0"}</definedName>
    <definedName name="Metal_Deck_Cal_22">#REF!</definedName>
    <definedName name="Mineral">#REF!</definedName>
    <definedName name="Mínimo">#REF!</definedName>
    <definedName name="MO">#REF!</definedName>
    <definedName name="MOD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U">#REF!</definedName>
    <definedName name="MZ">#REF!</definedName>
    <definedName name="Nevera">#REF!</definedName>
    <definedName name="NGNHG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ÑÑÑÑ">#REF!</definedName>
    <definedName name="NOMBRE">#REF!</definedName>
    <definedName name="Norte">#REF!</definedName>
    <definedName name="NOV">#REF!</definedName>
    <definedName name="NUEVO">#REF!</definedName>
    <definedName name="NUNI">#REF!</definedName>
    <definedName name="OBJETO.CONTRATO">#REF!</definedName>
    <definedName name="Obra">#REF!</definedName>
    <definedName name="obser" localSheetId="0">#REF!</definedName>
    <definedName name="obser">#REF!</definedName>
    <definedName name="OBSERVACION">#REF!</definedName>
    <definedName name="OCT">#REF!</definedName>
    <definedName name="Oficial">#REF!</definedName>
    <definedName name="OJO">#REF!</definedName>
    <definedName name="Organizador_de_Cables_de_Puenteo">#REF!</definedName>
    <definedName name="Orinal_Mediano_Ref._08860">#REF!</definedName>
    <definedName name="ORO">#REF!</definedName>
    <definedName name="P_1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abmeril_Pliego_9_x11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B">#REF!</definedName>
    <definedName name="Pegacor">#REF!</definedName>
    <definedName name="Pegante_Colbón">#REF!</definedName>
    <definedName name="Percha_en_AI_Doble_Ref._FB_5502">#REF!</definedName>
    <definedName name="PERIODO">#REF!</definedName>
    <definedName name="Persianas_Luxalon_Cortasol_84RLSL5">#REF!</definedName>
    <definedName name="PESO14.2">#REF!</definedName>
    <definedName name="PESO14.3">#REF!</definedName>
    <definedName name="PESO14.4">#REF!</definedName>
    <definedName name="Piedra_Media_Zonga">#REF!</definedName>
    <definedName name="Pintura_blanca_para_trafico">#REF!</definedName>
    <definedName name="Pintura_electrostática">#REF!</definedName>
    <definedName name="Piso_olimpia_base_20___20">#REF!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MT">#REF!</definedName>
    <definedName name="Poceta_en_acero_inoxidable_tipo_SOCODA">#REF!</definedName>
    <definedName name="Pocetas_en_granito_lavado_blanco_Huila_grano_1.">#REF!</definedName>
    <definedName name="Porcelanato_Gris_Dolphin_Ref.">#REF!</definedName>
    <definedName name="Porta_candado_simple_3_.">#REF!</definedName>
    <definedName name="Porta_Papel_Doble_con_Tapa_Ref._B_288">#REF!</definedName>
    <definedName name="PPtoNorte">#REF!</definedName>
    <definedName name="pre">#REF!</definedName>
    <definedName name="Precio">#REF!</definedName>
    <definedName name="precio2">#REF!</definedName>
    <definedName name="PrecioS">#REF!</definedName>
    <definedName name="PrestacionesSeguridadOtrosFMMin">#REF!</definedName>
    <definedName name="PresuDerivGuatDef">#REF!</definedName>
    <definedName name="PresuPresaDef">#REF!</definedName>
    <definedName name="PRESUPUESTADO">#REF!</definedName>
    <definedName name="_xlnm.Print_Area" localSheetId="1">FM!$A$1:$H$48</definedName>
    <definedName name="_xlnm.Print_Area" localSheetId="0">'FORMATO OBRA  ALPES'!$A$1:$T$102</definedName>
    <definedName name="_xlnm.Print_Area">#REF!</definedName>
    <definedName name="Print_Area_MI">#REF!</definedName>
    <definedName name="_xlnm.Print_Titles" localSheetId="0">'FORMATO OBRA  ALPES'!$1:$9</definedName>
    <definedName name="_xlnm.Print_Titles">#N/A</definedName>
    <definedName name="PRINT_TITLES_MI">#N/A</definedName>
    <definedName name="PROP">#REF!</definedName>
    <definedName name="Proponente">#REF!</definedName>
    <definedName name="PROVISIONALES" hidden="1">#REF!</definedName>
    <definedName name="PRUEBA">#REF!</definedName>
    <definedName name="PRUEBA2">#REF!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Q">#REF!</definedName>
    <definedName name="qqq">#REF!</definedName>
    <definedName name="Recebo_común">#REF!</definedName>
    <definedName name="_xlnm.Recorder">#REF!</definedName>
    <definedName name="registro_aparatos">#REF!</definedName>
    <definedName name="Registro_Toya_3_4">#REF!</definedName>
    <definedName name="Regulador_Trifasico_de_1_KVA">#REF!</definedName>
    <definedName name="Regulador_Trifasico_de_20_KVA">#REF!</definedName>
    <definedName name="Regulador_Trifasico_de_9_KVA">#REF!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P.CONTRATANTE">#REF!</definedName>
    <definedName name="REP.CONTRATISTA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SIDENTE">#REF!</definedName>
    <definedName name="Resistenciaconductor">#REF!</definedName>
    <definedName name="RESU">#REF!</definedName>
    <definedName name="Retro_excavadora">#REF!</definedName>
    <definedName name="Salarios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eccionador_de_Maniobras_de_17.5_KV_630_A">#REF!</definedName>
    <definedName name="Seguetas">#REF!</definedName>
    <definedName name="SEM_02">#N/A</definedName>
    <definedName name="SEP">#REF!</definedName>
    <definedName name="Servicio_de_Volqueta">#REF!</definedName>
    <definedName name="servicios">#REF!</definedName>
    <definedName name="SF">#REF!</definedName>
    <definedName name="SGI_V_INDICES_CIRCUITO_CAUSA">#REF!</definedName>
    <definedName name="SHARED_FORMULA_0">#REF!</definedName>
    <definedName name="SHARED_FORMULA_1">#REF!</definedName>
    <definedName name="SHARED_FORMULA_2">#REF!</definedName>
    <definedName name="SHARED_FORMULA_3">#REF!</definedName>
    <definedName name="SHARED_FORMULA_4">#REF!</definedName>
    <definedName name="SHARED_FORMULA_5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J">#REF!</definedName>
    <definedName name="skjkfjskl">#N/A</definedName>
    <definedName name="SM">#REF!</definedName>
    <definedName name="SMLMV">#REF!</definedName>
    <definedName name="SMMV">#REF!</definedName>
    <definedName name="SOCIAL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SS">#REF!</definedName>
    <definedName name="st">#REF!</definedName>
    <definedName name="Strip_Telefonico_de_30_Pares__Caja_Metalica_de_50x50x20_cm.">#REF!</definedName>
    <definedName name="SU">#REF!</definedName>
    <definedName name="Sub_Contrato_a_Todo_Costo_Alfombra">#REF!</definedName>
    <definedName name="Sub_Contrato_a_Todo_Costo_Cielo_Raso">#REF!</definedName>
    <definedName name="SUBA">#REF!</definedName>
    <definedName name="subcontratos">#REF!</definedName>
    <definedName name="Subestacion_Tipo_Pedestal_225_Kva__11400_208_120V_60Hz_D_Y5_N._CTS_523">#REF!</definedName>
    <definedName name="SUBESTACIONES">#REF!</definedName>
    <definedName name="SUBTRANS">#REF!</definedName>
    <definedName name="SUELLEN">#REF!</definedName>
    <definedName name="suma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t">#REF!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2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s_Hidro_Acumuladores">#REF!</definedName>
    <definedName name="Tapa_Registro_R20x20">#REF!</definedName>
    <definedName name="Tapaporos_nogal">#REF!</definedName>
    <definedName name="TB">#REF!</definedName>
    <definedName name="TE">#REF!</definedName>
    <definedName name="Teja_eternit_No_6">#REF!</definedName>
    <definedName name="TERRITORIAL">#REF!</definedName>
    <definedName name="Thiner">#REF!</definedName>
    <definedName name="Tintilla_para_madera">#REF!</definedName>
    <definedName name="TipoCosteo">#REF!</definedName>
    <definedName name="TipoCosteoNivelRiesgo">#REF!</definedName>
    <definedName name="Tiras_Alistado_3_x_3_x_3">#REF!</definedName>
    <definedName name="TITULO">#REF!</definedName>
    <definedName name="Títulos_a_imprimir_IM">#REF!</definedName>
    <definedName name="To">#REF!</definedName>
    <definedName name="Toma_telefónica">#REF!</definedName>
    <definedName name="Toma_Trifásica">#REF!</definedName>
    <definedName name="Tornillo_para_Madera_1__No.6">#REF!</definedName>
    <definedName name="Tornillo_para_madera_2__No_9">#REF!</definedName>
    <definedName name="Total">#REF!</definedName>
    <definedName name="total_hh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xement_1_A_Impermeabilizante_Integral">#REF!</definedName>
    <definedName name="Trafico_liviano_espesor_6_cm._Ref._R25CE_Fibrit">#REF!</definedName>
    <definedName name="TRANSPOR_">#REF!</definedName>
    <definedName name="Transporte_Andamio">#REF!</definedName>
    <definedName name="Traperos">#REF!</definedName>
    <definedName name="TRAT">#REF!</definedName>
    <definedName name="TRIMESTRE">#REF!</definedName>
    <definedName name="Triplex_Andes_Pizano_14_mm">#REF!</definedName>
    <definedName name="TRM">#REF!</definedName>
    <definedName name="TU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u">#REF!</definedName>
    <definedName name="Ubicación">#REF!</definedName>
    <definedName name="UM">#REF!</definedName>
    <definedName name="UNIDAD1">#REF!</definedName>
    <definedName name="UNIDAD521">#REF!</definedName>
    <definedName name="Unidades">#REF!</definedName>
    <definedName name="UNITARIO">#REF!</definedName>
    <definedName name="Unitarios">#REF!</definedName>
    <definedName name="US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DES">#REF!</definedName>
    <definedName name="Valla_Informativa_Licencia_2.00X1.00">#REF!</definedName>
    <definedName name="valor_fin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#REF!</definedName>
    <definedName name="Vara_de_Clavo">#REF!</definedName>
    <definedName name="variacion">#REF!</definedName>
    <definedName name="vas">#REF!</definedName>
    <definedName name="VE">#REF!</definedName>
    <definedName name="VI">#REF!</definedName>
    <definedName name="VIA">#REF!</definedName>
    <definedName name="Vibrador_a_Gasolina">#REF!</definedName>
    <definedName name="Vibrocompactador_a_gasolina">#REF!</definedName>
    <definedName name="Viniltex">#REF!</definedName>
    <definedName name="Viniltex_blanco">#REF!</definedName>
    <definedName name="Volqueta_3.00_m">#REF!</definedName>
    <definedName name="Volqueta_Viaje_6_m3">#REF!</definedName>
    <definedName name="wrn.civil._.works." localSheetId="0" hidden="1">{#N/A,#N/A,TRUE,"1842CWN0"}</definedName>
    <definedName name="wrn.civil._.works." hidden="1">{#N/A,#N/A,TRUE,"1842CWN0"}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>#REF!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">#REF!</definedName>
    <definedName name="wrn.OBRASC.">#REF!</definedName>
    <definedName name="wrn.via." hidden="1">{"via1",#N/A,TRUE,"general";"via2",#N/A,TRUE,"general";"via3",#N/A,TRUE,"general"}</definedName>
    <definedName name="www">#REF!</definedName>
    <definedName name="x">#REF!</definedName>
    <definedName name="XSW" localSheetId="0" hidden="1">{#N/A,#N/A,TRUE,"1842CWN0"}</definedName>
    <definedName name="XSW" hidden="1">{#N/A,#N/A,TRUE,"1842CWN0"}</definedName>
    <definedName name="xx">#REF!</definedName>
    <definedName name="xxx">#REF!</definedName>
    <definedName name="XXXX" hidden="1">#REF!</definedName>
    <definedName name="XZS" hidden="1">#REF!</definedName>
    <definedName name="y">#REF!</definedName>
    <definedName name="yata">#REF!</definedName>
    <definedName name="Yeso">#REF!</definedName>
    <definedName name="yota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ocalo_en_acero_inoxidable_e_0_10_ML">#REF!</definedName>
    <definedName name="Zorra_Metalica__Ruedas_de_Caucho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59" i="12" l="1"/>
  <c r="L58" i="12"/>
  <c r="L55" i="12"/>
  <c r="L50" i="12"/>
  <c r="L47" i="12"/>
  <c r="K12" i="12" l="1"/>
  <c r="K11" i="12"/>
  <c r="K10" i="12"/>
  <c r="I48" i="12" l="1"/>
  <c r="K56" i="12" l="1"/>
  <c r="K53" i="12"/>
  <c r="K52" i="12"/>
  <c r="K51" i="12"/>
  <c r="K45" i="12"/>
  <c r="K44" i="12"/>
  <c r="K43" i="12"/>
  <c r="K42" i="12"/>
  <c r="K41" i="12"/>
  <c r="K40" i="12"/>
  <c r="K39" i="12"/>
  <c r="K38" i="12"/>
  <c r="K37" i="12"/>
  <c r="K36" i="12"/>
  <c r="K33" i="12"/>
  <c r="K32" i="12"/>
  <c r="K31" i="12"/>
  <c r="K28" i="12"/>
  <c r="K27" i="12"/>
  <c r="K26" i="12"/>
  <c r="K25" i="12"/>
  <c r="K24" i="12"/>
  <c r="K23" i="12"/>
  <c r="K22" i="12"/>
  <c r="K21" i="12"/>
  <c r="K20" i="12"/>
  <c r="K19" i="12"/>
  <c r="K16" i="12"/>
  <c r="K15" i="12"/>
  <c r="K14" i="12"/>
  <c r="K13" i="12"/>
  <c r="L9" i="12" s="1"/>
  <c r="T68" i="12"/>
  <c r="T67" i="12"/>
  <c r="T66" i="12"/>
  <c r="T65" i="12"/>
  <c r="T64" i="12"/>
  <c r="T63" i="12"/>
  <c r="T62" i="12"/>
  <c r="T61" i="12"/>
  <c r="T60" i="12"/>
  <c r="T59" i="12"/>
  <c r="T57" i="12"/>
  <c r="T56" i="12"/>
  <c r="T55" i="12"/>
  <c r="T54" i="12"/>
  <c r="T53" i="12"/>
  <c r="T42" i="12"/>
  <c r="T31" i="12"/>
  <c r="T30" i="12"/>
  <c r="T29" i="12"/>
  <c r="T28" i="12"/>
  <c r="T27" i="12"/>
  <c r="T26" i="12"/>
  <c r="T25" i="12"/>
  <c r="T24" i="12"/>
  <c r="T23" i="12"/>
  <c r="T22" i="12"/>
  <c r="T21" i="12"/>
  <c r="T20" i="12"/>
  <c r="T18" i="12"/>
  <c r="T17" i="12"/>
  <c r="T16" i="12"/>
  <c r="T15" i="12"/>
  <c r="T14" i="12"/>
  <c r="T12" i="12"/>
  <c r="T11" i="12"/>
  <c r="L35" i="12" l="1"/>
  <c r="L30" i="12"/>
  <c r="L18" i="12"/>
  <c r="T80" i="12"/>
  <c r="T79" i="12" s="1"/>
  <c r="J48" i="12" l="1"/>
  <c r="K48" i="12" s="1"/>
  <c r="L60" i="12" s="1"/>
  <c r="Q89" i="12" s="1"/>
  <c r="B46" i="6"/>
  <c r="C43" i="6"/>
  <c r="C39" i="6"/>
  <c r="C31" i="6"/>
  <c r="C16" i="6"/>
  <c r="C3" i="6"/>
  <c r="C46" i="6" l="1"/>
  <c r="T37" i="12" l="1"/>
  <c r="T47" i="12"/>
  <c r="T40" i="12"/>
  <c r="T50" i="12"/>
  <c r="T73" i="12"/>
  <c r="T13" i="12"/>
  <c r="T75" i="12"/>
  <c r="T76" i="12"/>
  <c r="T44" i="12"/>
  <c r="T48" i="12"/>
  <c r="T45" i="12"/>
  <c r="T49" i="12"/>
  <c r="T51" i="12"/>
  <c r="T38" i="12"/>
  <c r="T39" i="12"/>
  <c r="T36" i="12"/>
  <c r="T46" i="12"/>
  <c r="T41" i="12"/>
  <c r="T33" i="12"/>
  <c r="T72" i="12"/>
  <c r="T35" i="12"/>
  <c r="T34" i="12"/>
  <c r="T70" i="12" l="1"/>
  <c r="T69" i="12" s="1"/>
  <c r="T74" i="12"/>
  <c r="T43" i="12"/>
  <c r="T71" i="12"/>
  <c r="T19" i="12" l="1"/>
  <c r="T32" i="12" l="1"/>
  <c r="T58" i="12" l="1"/>
  <c r="T10" i="12"/>
  <c r="T52" i="12"/>
  <c r="T78" i="12" l="1"/>
  <c r="T77" i="12" s="1"/>
  <c r="T82" i="12" l="1"/>
  <c r="T85" i="12" s="1"/>
  <c r="T84" i="12" l="1"/>
  <c r="T83" i="12"/>
  <c r="T87" i="12" s="1"/>
  <c r="Q91" i="12" s="1"/>
  <c r="Q93" i="12" s="1"/>
</calcChain>
</file>

<file path=xl/sharedStrings.xml><?xml version="1.0" encoding="utf-8"?>
<sst xmlns="http://schemas.openxmlformats.org/spreadsheetml/2006/main" count="416" uniqueCount="329">
  <si>
    <t>INTERVENCIONES INTEGRALES DEL HÁBITAT</t>
  </si>
  <si>
    <t>ÍTEM</t>
  </si>
  <si>
    <t>ACTIVIDAD</t>
  </si>
  <si>
    <t>UNIDAD</t>
  </si>
  <si>
    <t>PENDIENTE
EJECUCIÓN</t>
  </si>
  <si>
    <t>VALOR 
PARCIAL</t>
  </si>
  <si>
    <t>GL</t>
  </si>
  <si>
    <t>ETAPA 2 CULMINACIÓN DE OBRAS</t>
  </si>
  <si>
    <t>REPLANTEO, DEMOLICIONES Y EXCAVACIONES</t>
  </si>
  <si>
    <t>1.1</t>
  </si>
  <si>
    <t xml:space="preserve">REPLANTEO GENERAL </t>
  </si>
  <si>
    <t>1.3</t>
  </si>
  <si>
    <t>1.6</t>
  </si>
  <si>
    <t xml:space="preserve">DEMOLICION DE POZOS, CAJAS Y CAMARAS DE EMPRESAS DE SERVICIOS PÚBLICOS (INCLUYE MARTILLO NEUMÁTICO DE 60 LB, COMPRESOR Y CARGUE). </t>
  </si>
  <si>
    <t>1.7</t>
  </si>
  <si>
    <t>1.8</t>
  </si>
  <si>
    <t>1.9</t>
  </si>
  <si>
    <t>1.10</t>
  </si>
  <si>
    <t>EXCAVACIÓN MANUAL EN MATERIAL COMÚN (INCL CARGUE, TRANSPORTE Y DISPOSICION FINAL)</t>
  </si>
  <si>
    <t>1.13</t>
  </si>
  <si>
    <t>RELLENOS Y PAVIMENTOS</t>
  </si>
  <si>
    <t>2.1</t>
  </si>
  <si>
    <t>NIVELACION Y COMPACTACIÓN DE SUBRASANTE</t>
  </si>
  <si>
    <t>2.2</t>
  </si>
  <si>
    <t xml:space="preserve">ESTABILIZACIÓN DE SUBRASANTE CON RAJÓN, INCLUYE EQUIPO DE COMPACTACIÓN (SUMINISTRO, EXTENDIDO, NIVELACIÓN Y COMPACTACIÓN CON EQUIPO MECÁNICO) </t>
  </si>
  <si>
    <t>2.4</t>
  </si>
  <si>
    <t>2.5</t>
  </si>
  <si>
    <t>2.6</t>
  </si>
  <si>
    <t>2.7</t>
  </si>
  <si>
    <t>2.8</t>
  </si>
  <si>
    <t>2.9</t>
  </si>
  <si>
    <t xml:space="preserve">CORTE Y AMPLIACIÓN DE JUNTA EN PAVIMENTO DE CONCRETO HIDRÁULICO. </t>
  </si>
  <si>
    <t>2.10</t>
  </si>
  <si>
    <t>2.11</t>
  </si>
  <si>
    <t xml:space="preserve">ESTAMPADO PARA CONCRETO MR DE POMPEYANOS, ACCESOS VEHICULARES A PREDIOS Y VÍAS (ACABADO Y CURADO, SUMINISTRO Y MANO DE OBRA, INCLUYE JUEGO DE MOLDES, COLOR ENDURECEDOR DE CUARZO, DESMOLDANTE EN POLVO COLOR, SELLADOR ACRÍLICO TRANSPARENTE SEMILUSTRE). </t>
  </si>
  <si>
    <t>2.13</t>
  </si>
  <si>
    <t>2.14</t>
  </si>
  <si>
    <t>ACABADOS DE PISOS Y PREFABRICADOS</t>
  </si>
  <si>
    <t>3.1</t>
  </si>
  <si>
    <t>3.2</t>
  </si>
  <si>
    <t>3.5</t>
  </si>
  <si>
    <t>PISOS EN LOSETA PREFABRICADA TÁCTIL ALERTA Y /O GUÍA (SUMINISTRO E INSTALACIÓN INCLUYE 4 CM DE MORTERO 1:5 HECHO EN OBRA)</t>
  </si>
  <si>
    <t>3.6</t>
  </si>
  <si>
    <t>ADOQUIN DEMARCADOR VISUAL A-26</t>
  </si>
  <si>
    <t>3.7</t>
  </si>
  <si>
    <t>3.8</t>
  </si>
  <si>
    <t>CONCRETO DE 4000 PSI PARA RAMPAS ACCESOS Y ESCALERAS (PREMEZCLADO INCLUYE SUMINISTRO, FORMALETA, COLOCACIÓN, NO INCLUYE REFUERZO NI CURADO</t>
  </si>
  <si>
    <t>3.9</t>
  </si>
  <si>
    <t>3.10</t>
  </si>
  <si>
    <t>LADRILLO PRENSADO (SUMINISTRO E INSTALACION)</t>
  </si>
  <si>
    <t>3.11</t>
  </si>
  <si>
    <t>3.15</t>
  </si>
  <si>
    <t>MUROS ESTRUCTURALES</t>
  </si>
  <si>
    <t>4.1</t>
  </si>
  <si>
    <t>4.2</t>
  </si>
  <si>
    <t>4.3</t>
  </si>
  <si>
    <t>4.4</t>
  </si>
  <si>
    <t>4.5</t>
  </si>
  <si>
    <t>4.6</t>
  </si>
  <si>
    <t>4.7</t>
  </si>
  <si>
    <t>4.8</t>
  </si>
  <si>
    <t>MOBILIARIO URBANO</t>
  </si>
  <si>
    <t>5.1</t>
  </si>
  <si>
    <t>5.2</t>
  </si>
  <si>
    <t>BOLARDO EN HIERRO TIPO M-62 (SUMINISTRO E INSTALACIÓN, INCLUYE BASE EN CONCRETO 1500 PSI, PREMEZCLADO)</t>
  </si>
  <si>
    <t>5.4</t>
  </si>
  <si>
    <t>CANECA DE ACERO INOXIDABLE TIPO BARCELONA (SUMINISTRO E INSTALACIÓN. INCLUYE CONCRETO PARA ANCLAJE DE 3000 PSI PREMEZCLADO GRAVA COMÚN..</t>
  </si>
  <si>
    <t>5.7</t>
  </si>
  <si>
    <t>RELLENO EN TIERRA NEGRA PARA EMPRADIZACIÓN (SUMINISTRO Y EXTENDIDO).</t>
  </si>
  <si>
    <t>5.11</t>
  </si>
  <si>
    <t xml:space="preserve">HIEDRA UÑA DE GATO (SUMINISTRO E INSTALACION). </t>
  </si>
  <si>
    <t>REDES HIDRAULICAS</t>
  </si>
  <si>
    <t>6.1</t>
  </si>
  <si>
    <t>6.2</t>
  </si>
  <si>
    <t>6.3</t>
  </si>
  <si>
    <t>POZO DE INSPECCION D=1.7 M (INCL. SUMINISTRO E INSTALACION). INCLUYE CILINDRO POZO DE INSPECCION EN MAMPOSTERIA, CONO PREFABRICADO, PLACA FONDO.</t>
  </si>
  <si>
    <t>6.4</t>
  </si>
  <si>
    <t>6.5</t>
  </si>
  <si>
    <t>SUMIDERO ALCANTARILLADO PLUVIAL EN VIA</t>
  </si>
  <si>
    <t>6.8</t>
  </si>
  <si>
    <t>6.9</t>
  </si>
  <si>
    <t>6.11</t>
  </si>
  <si>
    <t>6.14</t>
  </si>
  <si>
    <t>6.32</t>
  </si>
  <si>
    <t>SUMIDERO ALCANTARILLADO PLUVIAL EN VIA NS-047-1V4 EAAB</t>
  </si>
  <si>
    <t>SEÑALIZACION Y DEMARCACION VIAL</t>
  </si>
  <si>
    <t>7.1</t>
  </si>
  <si>
    <t>REDES ELECTRICAS</t>
  </si>
  <si>
    <t>8.1</t>
  </si>
  <si>
    <t>TENDIDO DE CABLE RED TRENZADA 2X2+2 ACSR XLPE SIÓN (BT) (INCLUYE CUADRILLA, EQUIPOS Y HERRAMIENTA MENOR)</t>
  </si>
  <si>
    <t>8.2</t>
  </si>
  <si>
    <t>REUBICACIÓN DE LUMINARIA EN POSTE DE CONCRETO 12M 1050 KG (INCLUYE CUADRILLA, EQUIPOS Y HERRAMIENTA MENOR)</t>
  </si>
  <si>
    <t>REDES TELECOMUNICACIONES</t>
  </si>
  <si>
    <t>9.1</t>
  </si>
  <si>
    <t>TENDIDO DE CABLE RED MULTIPAR (INCLUYE CUADRILLA, EQUIPOS Y HERRAMIENTA MENOR)</t>
  </si>
  <si>
    <t>9.2</t>
  </si>
  <si>
    <t>INSTALACIÓN DE ESTRUCTURA PARA RED DE TELECOMUNICACIONES INCLUYE CUADRILLA, EQUIPOS, ACCESORIOS Y HERRAMIENTA MENOR)</t>
  </si>
  <si>
    <t>OTROS</t>
  </si>
  <si>
    <t>ML</t>
  </si>
  <si>
    <t>UN</t>
  </si>
  <si>
    <t>10.04</t>
  </si>
  <si>
    <t>10.05</t>
  </si>
  <si>
    <t>10.06</t>
  </si>
  <si>
    <t>M3</t>
  </si>
  <si>
    <t>10.07</t>
  </si>
  <si>
    <t>M2</t>
  </si>
  <si>
    <t>UND</t>
  </si>
  <si>
    <t>RUBROS PARA SOSTENIBILIDAD SUDS</t>
  </si>
  <si>
    <t>RUBRO PROYECTADO PARA SUDS - INTERVENCIÓN SEGÚN ARTICULO 126-184 Y 185 DEL POT
(10% DEL ÁREA TOTAL)</t>
  </si>
  <si>
    <t>REEMBOLSABLES (RUBRO PARA LABORATORIOS, PRUEBAS DEL PROYECTO POR DISEÑOS Y OBRAS SEGÚN APRUEBE LA INTERVENTORÍA, VALLA, ETC.</t>
  </si>
  <si>
    <t>COSTO DIRECTO OBRA</t>
  </si>
  <si>
    <t>ADMINISTRACIÓN</t>
  </si>
  <si>
    <t>IMPREVISTOS</t>
  </si>
  <si>
    <t>UTILIDAD</t>
  </si>
  <si>
    <t>VR. UNITARIO</t>
  </si>
  <si>
    <t>DESCRIPCIÓN</t>
  </si>
  <si>
    <t>ESPECIALISTA</t>
  </si>
  <si>
    <t>AÑOS DE EXPERIENCIA</t>
  </si>
  <si>
    <t>%</t>
  </si>
  <si>
    <t xml:space="preserve">VR. PARCIAL </t>
  </si>
  <si>
    <t>VR. TOTAL</t>
  </si>
  <si>
    <t>SI</t>
  </si>
  <si>
    <t>NO</t>
  </si>
  <si>
    <t>PROF</t>
  </si>
  <si>
    <t>ESPEC</t>
  </si>
  <si>
    <t>PROFESIONAL MÍNIMO CALIFICABLE</t>
  </si>
  <si>
    <t>PROFESIÓN</t>
  </si>
  <si>
    <t>MESES</t>
  </si>
  <si>
    <t>DEDICACIÓN</t>
  </si>
  <si>
    <t>SALARIO</t>
  </si>
  <si>
    <t>SUBTOTAL</t>
  </si>
  <si>
    <t>Arquitectura</t>
  </si>
  <si>
    <t xml:space="preserve">Especialista en Vías </t>
  </si>
  <si>
    <t xml:space="preserve">Ingeniería Civil o de vías </t>
  </si>
  <si>
    <t>Especialista en Transporte y Movilidad</t>
  </si>
  <si>
    <t>Ingeniería de Transporte</t>
  </si>
  <si>
    <t>Especialista en redes eléctricas y Energía Solar</t>
  </si>
  <si>
    <t>Ingeniero Eléctrico</t>
  </si>
  <si>
    <t>Especialista en redes hidrosanitarias. Suds y saneamiento básico</t>
  </si>
  <si>
    <t>Ingeniería Civil o Sanitaria</t>
  </si>
  <si>
    <t>PROFESIONALES DE APOYO</t>
  </si>
  <si>
    <t>20.01</t>
  </si>
  <si>
    <t>Especialista en Estructuras</t>
  </si>
  <si>
    <t xml:space="preserve">Ingeniería Civil  </t>
  </si>
  <si>
    <t>20.02</t>
  </si>
  <si>
    <t>Especialista en geotecnia</t>
  </si>
  <si>
    <t>20.03</t>
  </si>
  <si>
    <t>Especialista en gestión ambiental  (construcción sostenible)</t>
  </si>
  <si>
    <t>Ingeniería Ambiental o Afines</t>
  </si>
  <si>
    <t>20.04</t>
  </si>
  <si>
    <t>Ingeniero forestal</t>
  </si>
  <si>
    <t>Ingeniería Forestal</t>
  </si>
  <si>
    <t>20.05</t>
  </si>
  <si>
    <t>Ingeniero Geologo</t>
  </si>
  <si>
    <t>Ingeniería gelógica</t>
  </si>
  <si>
    <t>20.06</t>
  </si>
  <si>
    <t>Ingeniero hidrolologo</t>
  </si>
  <si>
    <t>Ingeniería hidrologica</t>
  </si>
  <si>
    <t>20.07</t>
  </si>
  <si>
    <t>Arqueólogo</t>
  </si>
  <si>
    <t>Arqueología o afines</t>
  </si>
  <si>
    <t>20.08</t>
  </si>
  <si>
    <t>Profesional en presupuestos, especificaciones, cantidades, programación y APUS</t>
  </si>
  <si>
    <t xml:space="preserve">Ingeniero Civil </t>
  </si>
  <si>
    <t>20.09</t>
  </si>
  <si>
    <t>Profesional SST</t>
  </si>
  <si>
    <t>Ingeniero Industrial, SST o afines</t>
  </si>
  <si>
    <t>20.10</t>
  </si>
  <si>
    <t>Profesional en gestión social</t>
  </si>
  <si>
    <t>Trabajo Social, socióloga, psicóloga social, Antropóloga</t>
  </si>
  <si>
    <t>PROFESIONALES DE LEGALIZACIÓN Y GESTIÓN PREDIAL</t>
  </si>
  <si>
    <t>30.01</t>
  </si>
  <si>
    <t>Especialista en normatividad</t>
  </si>
  <si>
    <t>30.02</t>
  </si>
  <si>
    <t>Especialista derecho urbano</t>
  </si>
  <si>
    <t>Abogado</t>
  </si>
  <si>
    <t>30.03</t>
  </si>
  <si>
    <t>Técnico en manejo de registro fotográfico y topográfico</t>
  </si>
  <si>
    <t>Técnico en fotografía y dibujo</t>
  </si>
  <si>
    <t>OTRO PERSONAL</t>
  </si>
  <si>
    <t>FORMACIÓN</t>
  </si>
  <si>
    <t>40.01</t>
  </si>
  <si>
    <t>Gestor urbano y soporte SIG</t>
  </si>
  <si>
    <t>Ingeniero geógrafo o catastral</t>
  </si>
  <si>
    <t>40.02</t>
  </si>
  <si>
    <t>Representación arquitectónica 2D</t>
  </si>
  <si>
    <t>40.03</t>
  </si>
  <si>
    <t>Representación arquitectónica 3D</t>
  </si>
  <si>
    <t>40.04</t>
  </si>
  <si>
    <t>Coordinador arquitectónica BIM</t>
  </si>
  <si>
    <t>40.05</t>
  </si>
  <si>
    <t>Ingeniero topógrafo</t>
  </si>
  <si>
    <t>Ingeniero-Topografía</t>
  </si>
  <si>
    <t>40.06</t>
  </si>
  <si>
    <t>Operario dron</t>
  </si>
  <si>
    <t>40.07</t>
  </si>
  <si>
    <t>Cadenero 1</t>
  </si>
  <si>
    <t>40.08</t>
  </si>
  <si>
    <t>Cadenero 2</t>
  </si>
  <si>
    <t>Aforador 1 para estudio de movilidad</t>
  </si>
  <si>
    <t>Aforador 2 para estudio de movilidad</t>
  </si>
  <si>
    <t>PERSONAL + FACTOR MULTIPLICADOR</t>
  </si>
  <si>
    <t>50.01</t>
  </si>
  <si>
    <t>FM</t>
  </si>
  <si>
    <t>EQUIPOS</t>
  </si>
  <si>
    <t>TIPO</t>
  </si>
  <si>
    <t>VALOR MENSUAL</t>
  </si>
  <si>
    <t>60.01</t>
  </si>
  <si>
    <t>Alquiler Equipo completo de topografía</t>
  </si>
  <si>
    <t>Estación completa</t>
  </si>
  <si>
    <t>60.02</t>
  </si>
  <si>
    <t>Alquiler Dron</t>
  </si>
  <si>
    <t>60.03</t>
  </si>
  <si>
    <t>Alquiler Vehículo Hasta 2600 cc</t>
  </si>
  <si>
    <t>1500 a 2600 cc</t>
  </si>
  <si>
    <t>Camioneta+Conductor</t>
  </si>
  <si>
    <t>REEMBOLSABLES (No imputa pago total)</t>
  </si>
  <si>
    <t>Rubro específico para pagos, previa aprobación de interventoría sobre 3 cotizaciones. Ver anexo técnico</t>
  </si>
  <si>
    <t>TOTAL COSTOS ESTUDIOS Y DISEÑOS</t>
  </si>
  <si>
    <t>IVA DE ESTUDIOS Y DISEÑOS</t>
  </si>
  <si>
    <t>PRESUPUESTO OFICIAL</t>
  </si>
  <si>
    <t>FACTOR MULTIPLICADOR CONSULTORIA</t>
  </si>
  <si>
    <t>SALARIOS</t>
  </si>
  <si>
    <t>PRESTACIONES SOCIALES 1</t>
  </si>
  <si>
    <t>Cesantía</t>
  </si>
  <si>
    <t>Intereses de Cesantías</t>
  </si>
  <si>
    <t>Prima</t>
  </si>
  <si>
    <t>Vacaciones</t>
  </si>
  <si>
    <t>Seguridad Social (salud)</t>
  </si>
  <si>
    <t>Seguridad Social (pensión)</t>
  </si>
  <si>
    <t>Aseguradora de Riesgos Profesionales</t>
  </si>
  <si>
    <t>Subsidio Familiar</t>
  </si>
  <si>
    <t>ICBF</t>
  </si>
  <si>
    <t>SENA</t>
  </si>
  <si>
    <t>Subsidio de Transporte</t>
  </si>
  <si>
    <t>Dotación</t>
  </si>
  <si>
    <t>COSTOS DIRECTOS 2</t>
  </si>
  <si>
    <t>Servicios públicos y oficina consultor</t>
  </si>
  <si>
    <t>Papelería oficina consultor</t>
  </si>
  <si>
    <t xml:space="preserve">Personal administrativo no facturado </t>
  </si>
  <si>
    <t>Personal profesional no facturado</t>
  </si>
  <si>
    <t>Implementación y programa preventivo de protección recursos hídricos, fauna, especies  verdes, manejo de vertimientos, etc.</t>
  </si>
  <si>
    <t>Equipos de oficina y campamento</t>
  </si>
  <si>
    <t>Equipos de plotter, escaneo y fotografía. Incluye impresiones</t>
  </si>
  <si>
    <t>Combustibles</t>
  </si>
  <si>
    <t xml:space="preserve">Papelería para entrega de Informes semanales, mensuales y finales en original </t>
  </si>
  <si>
    <t>Alquiler de equipos de topografía y otros necesarios para control de niveles, etc.</t>
  </si>
  <si>
    <t xml:space="preserve">Implementación y programa preventivo de salud en el trabajo y seguridad industrial, incluye Elementos de Protección Personal (EPP), capacitaciones, afiches, guías, manuales, señalización de obra y demás elementos que se requieran. </t>
  </si>
  <si>
    <t>Aerofotografías, software de seguimiento CAD- BIM</t>
  </si>
  <si>
    <t>Pruebas y laboratorios</t>
  </si>
  <si>
    <t>Trámites y aprobaciones ante entidades por cada especialidad de diseños y obras terminadas Incluye acompañamientos, papelería, etc.</t>
  </si>
  <si>
    <t>IMPUESTOS 3</t>
  </si>
  <si>
    <t>Rete fuente</t>
  </si>
  <si>
    <t>Rete IVA</t>
  </si>
  <si>
    <t>Rete ICA</t>
  </si>
  <si>
    <t>Estampilla Universidad Distrital</t>
  </si>
  <si>
    <t>Estampilla Procultura</t>
  </si>
  <si>
    <t>Estampilla Proadulto mayor</t>
  </si>
  <si>
    <t>Estampilla 50 años Universidad Pedagógica</t>
  </si>
  <si>
    <t>PÓLIZAS Y GARANTÍAS 4</t>
  </si>
  <si>
    <t>Cumplimiento</t>
  </si>
  <si>
    <t>Salarios y prestaciones sociales</t>
  </si>
  <si>
    <t>Calidad del Servicio</t>
  </si>
  <si>
    <t>Imprevistos</t>
  </si>
  <si>
    <t>Utilidad</t>
  </si>
  <si>
    <t>TOTAL FACTOR MULTIPLICADOR (1+2+3+4)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</si>
  <si>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Estos porcentajes y valores son indicativos.</t>
    </r>
  </si>
  <si>
    <t xml:space="preserve">TOTAL COSTO OBRA </t>
  </si>
  <si>
    <t>VALOR TOTAL E Y D - OBRA</t>
  </si>
  <si>
    <t>Técnico</t>
  </si>
  <si>
    <t>RUBROS PARA ACTIVIDADES RODUCTO DEL AJUSTE Y APROPIACIÓN DE LOS DISEÑOS</t>
  </si>
  <si>
    <t>RUBRO PROYECTADO PARA PRODUCTO DEL AJUSTE Y APROPIACIÓN DE LOS DISEÑOS</t>
  </si>
  <si>
    <t>DEMOLICIÓN PISOS DE CONCRETO (INCLUYE CARGUE). NO INCLUYE TRANSPORTE Y DISPOSICIÓN FINAL DE SOBRANTES. RENDIMIENTO ESTIMADO PARA ESPESORES DE 0.20M</t>
  </si>
  <si>
    <t>M</t>
  </si>
  <si>
    <t>DEMOLICION PISOS DE CONCRETO (ESPESOR VARIABLE. INCLUYE CARGUE). NO INCLUYE TRANSPORTE Y DISPOSICIÓN FINAL DE SOBRANTES. RENDIMIENTO ESTIMADO PARA UN ESPESOR DE 0.10M</t>
  </si>
  <si>
    <t xml:space="preserve">DEMOLICIÓN CONCRETO ESTRUCTURAL (INCLUYE CARGUE). NO INCLUYE TRANSPORTE Y DISPOSICIÓN FINAL DE SOBRANTES. </t>
  </si>
  <si>
    <t>EXCAVACION MECANICA EN MATERIAL COMUN (INCLUYE CARGUE)</t>
  </si>
  <si>
    <t>TRANSPORTE Y DISPOSICION FINAL DE ESCOMBROS EN SITIO AUTORIZADO (DISTANCIA DE TRANSPORTE 21 KM). A DISTANCIA MAYOR DEL ACARREO LIBRE (90 M) EN SITIO AUTORIZADO POR LA ENTIDAD AMBIENTAL COMPETENTE.</t>
  </si>
  <si>
    <t xml:space="preserve">SUBBASE GRANULAR CLASE C (SBG _ C) (SUMINISTRO, EXTENDIDO, NIVELACIÓN, HUMEDECIMIENTO Y COMPACTACIÓN CON VIBRO COMPACTADOR). </t>
  </si>
  <si>
    <t>IMPRIMACIÓN CON EMULSIÓN ASFÁLTICA CLR-0 (SUMINISTRO, BARRIDO, SUPERFICIE Y RIEGO).</t>
  </si>
  <si>
    <t>MEZCLA ASFÁLTICA EN CALIENTE TIPO DENSO MD12 ASFALTO CONVENCIONAL 80-100  (CEMENTO ASFÁLTICO 80-100) (SUMINISTRO, EXTENDIDO, NIVELACIÓN Y COMPACTACIÓN CON VIBROCOMPACTADOR Y COMPACTADOR DE LLANTAS)</t>
  </si>
  <si>
    <t>LOSA DE CONCRETO MR 43 (SUMINISTRO, FORMALETEADO, COLOCACIÓN Y ACABADO, NO INCLUYE ACERO, CURADO, JUNTAS)-TEXTURIZADO SIMILAR A A-20.</t>
  </si>
  <si>
    <t xml:space="preserve">CURADO DE LOSAS DE CONCRETO (SUMINISTRO Y APLICACIÓN) </t>
  </si>
  <si>
    <t xml:space="preserve">SELLADO DE JUNTAS EN PAVIMENTO DE CONCRETO HIDRÁULICO (INCLUYE LIMPIEZA, SUMINISTRO E INSTALACIÓN DE FONDO Y SELLANTE) </t>
  </si>
  <si>
    <t>ACERO DE REFUERZO (INCLUYE SUMINISTRO, FIGURADO Y FIJACIÓN)</t>
  </si>
  <si>
    <t>KG</t>
  </si>
  <si>
    <t>CANASTILLA PASAJUNTAS (INCLUYE SUMINISTRO Y FIJACIÓN)</t>
  </si>
  <si>
    <t>GEOTEXTIL NT 2000 PARA SEPARACION SUBRASANTE/CAPAS GRANULARES (INCLUYE SUMINISTRO E INSTALACIÓN)</t>
  </si>
  <si>
    <t>CAÑUELA TIPO A120 (SUMINISTRO E INSTALACIÓN. INCLUYE 3CM MORTERO 2000 PSI)</t>
  </si>
  <si>
    <t>BORDILLO PREFABRICADO A80 (SUMINISTRO E INSTALACIÓN. INCLUYE 3CM MORTERO DE NIVELACIÓN 2000 PSI)</t>
  </si>
  <si>
    <t>PISO EN LOSETA PREFABRICADA A30 (SUMINISTRO E INSTALACIÓN. INCLUYE BASE 4CM ARENA NIVELACIÓN Y ARENA DE SELLO)</t>
  </si>
  <si>
    <t>FRANJA DE AJUSTE EN CONCRETO 3000 PSI E= 10 CM  ANCHO ENTRE 12-20CM</t>
  </si>
  <si>
    <t>MALLA ELECTROSOLDADA DE 0,15X0,15 M (∅=8MM) (INCLUYE SUMINISTRO, FIJACIÒN E INSTALACIÒN )</t>
  </si>
  <si>
    <t>MURO TIPO 1 - ZARPA EN CONCRETO DE 3000 PSI DE 2,20MX0,30M, DENTELLÓN DE 0,70MX0,30M- MURO DOBLE EN LADRILLO ESTRUCTURAL DE PERFORACIÓN VERTICAL H=3,30M, INCLUYE EXCAVACIÓN, RETIRO DE ESCOMBROS, MORTEROS, MATERIAL SELECCIONADO COMPACTADO, REFUERZO DE 60,000 PSI, GROUTING 2500 PSI, IMPERMEABILIZACIÓN FACHADA.</t>
  </si>
  <si>
    <t>MURO TIPO 2 - ZARPA EN CONCRETO DE 3000 PSI DE 2,00MX0,30M, DENTELLÓN DE 0,45MX0,30M- MURO DOBLE EN LADRILLO ESTRUCTURAL DE PERFORACIÓN VERTICAL H=2,75M, INCLUYE EXCAVACIÓN, RETIRO DE ESCOMBROS, MORTEROS, MATERIAL SELECCIONADO COMPACTADO, REFUERZO DE 60,000 PSI, GROUTING 2500 PSI, IMPERMEABILIZACIÓN FACHADA.</t>
  </si>
  <si>
    <t>MURO TIPO 3 - ZARPA EN CONCRETO DE 3000 PSI DE 1,80MX0,30M, DENTELLÓN DE 0,25MX0,30M- MURO DOBLE EN LADRILLO ESTRUCTURAL DE PERFORACIÓN VERTICAL H=2,35M, INCLUYE EXCAVACIÓN, RETIRO DE ESCOMBROS, MORTEROS, MATERIAL SELECCIONADO COMPACTADO, REFUERZO DE 60,000 PSI, GROUTING 2500 PSI, IMPERMEABILIZACIÓN FACHADA.</t>
  </si>
  <si>
    <t>MURO TIPO 4 - ZARPA EN CONCRETO DE 3000 PSI DE 2,60MX0,25M, MURO DOBLE EN LADRILLO ESTRUCTURAL DE PERFORACIÓN VERTICAL H=1,85M, INCLUYE EXCAVACIÓN, RETIRO DE ESCOMBROS, MORTEROS, MATERIAL SELECCIONADO COMPACTADO, REFUERZO DE 60,000 PSI, GROUTING 2500 PSI, IMPERMEABILIZACIÓN FACHADA.</t>
  </si>
  <si>
    <t>MURO TIPO 5 - ZARPA EN CONCRETO DE 3000 PSI DE 1,10MX0,25M, MURO SENCILLO EN LADRILLO ESTRUCTURAL DE PERFORACIÓN VERTICAL H=1,45M, INCLUYE EXCAVACIÓN, RETIRO DE ESCOMBROS, MORTEROS, MATERIAL SELECCIONADO COMPACTADO, REFUERZO DE 60,000 PSI, GROUTING 2500 PSI, IMPERMEABILIZACIÓN FACHADA.</t>
  </si>
  <si>
    <t>MURO TIPO 6- ZARPA EN CONCRETO DE 3000 PSI DE 1,00MX0,25M,MURO EN LADRILLO ESTRUCTURAL DE PERFORACIÓN VERTICAL H=1,25M, INCLUYE EXCAVACIÓN, RETIRO DE ESCOMBROS, MORTEROS, MATERIAL SELECCIONADO COMPACTADO, REFUERZO DE 60,000 PSI, GROUTING 2500 PSI, IMPERMEABILIZACIÓN FACHADA.</t>
  </si>
  <si>
    <t>MURO TIPO 7- ZARPA EN CONCRETO DE 3000 PSI DE 0,90MX0,25M, MURO EN LADRILLO ESTRUCTURAL DE PERFORACIÓN VERTICAL H=0,95M, INCLUYE EXCAVACIÓN, RETIRO DE ESCOMBROS, MORTEROS, MATERIAL SELECCIONADO COMPACTADO, REFUERZO DE 60,000 PSI, GROUTING 2500 PSI, IMPERMEABILIZACIÓN FACHADA.</t>
  </si>
  <si>
    <t>MURO TIPO 8- ZARPA EN CONCRETO DE 3000 PSI DE 0,80MX0,25M, MURO EN LADRILLO ESTRUCTURAL DE PERFORACIÓN VERTICAL H=0,75M, INCLUYE EXCAVACIÓN, RETIRO DE ESCOMBROS, MORTEROS, MATERIAL SELECCIONADO COMPACTADO, REFUERZO DE 60,000 PSI, GROUTING 2500 PSI, IMPERMEABILIZACIÓN FACHADA.</t>
  </si>
  <si>
    <t>BARANDA METALICA M81 (SUMINISTRO, INSTALACIÓN Y PINTURA)</t>
  </si>
  <si>
    <t>CAJA DE INSPECCIÓN DE 0.6X0.6M (H=0.6M. INCLUYE SUMINISTRO Y CONSTRUCCIÓN. INCLUYE MARCO Y TAPA. NO INC. BASE Y CAÑUELA)</t>
  </si>
  <si>
    <t xml:space="preserve">ACOMETIDA DOMICILIARIA DE 3" A 1/2". SUMINISTRO E INSTALACION. (INCLUYE TUBERÍA PF, REPOSICIÓN DE CAJILLA EN POLIPROPILENO PARA MEDIDOR, REGISTROS Y ACCESORIOS. LONGITUD PROMEDIO =6.5MT). </t>
  </si>
  <si>
    <t>PLACA CUBIERTA D=1.70M POZO INSPEC. (FUNDIDA EN SITIO. INC. SUM, FORMALET., REFUERZO E INST. INCL. TAPA EN POLIPROPILENO)</t>
  </si>
  <si>
    <t xml:space="preserve">EXCAVACION MECANICA PARA REDES PROFUNDIDAD 0M - 3.5M (INCLUYE CARGUE) </t>
  </si>
  <si>
    <t>RELLENO EN RECEBO COMUN (SUMINISTRO E INSTALACIÓN  EXTENDIDO MANUAL, HUMEDECIMIENTO Y COMPACTACIÓN TRANSPORTE A 28 KM).</t>
  </si>
  <si>
    <t xml:space="preserve">BASE GRANULAR CLASE A (BG_A) (SUMINISTRO, EXTENDIDO, NIVELACIÓN, HUMEDECIMIENTO Y COMPACTACIÓN CON VIBROCOMPACTADOR)  </t>
  </si>
  <si>
    <t>TUBERIA PVC U.M. EXT CORRUGADO/INT LISO U.M. NORMA NTC 3722-1 D=10" (INCLUYE SUMINISTRO E INSTALACIÓN</t>
  </si>
  <si>
    <t>SEÑAL VERTICAL GRUPO DE REGLAMENTARIAS TIPO CIRCULO D=75CM. INCLUYE SUMINISTRO E INSTALACION.</t>
  </si>
  <si>
    <t>VALORES UNITARIOS PROPUESTA ECONOMICA</t>
  </si>
  <si>
    <t>___________________________________________________ 
NOMBRE DEL REPRESENTANTE LEGAL
IDENTIFICACIÓN DEL REPRESENTANTE 
FIRMA DEL REPRESENTANTE LEGAL</t>
  </si>
  <si>
    <t>DIRECCIÓN DE HABITAT Y ENTORNOS
SUBSECRETARÍA DE INTERVENCIONES INTEGRALES</t>
  </si>
  <si>
    <t>Área: 2355 M2</t>
  </si>
  <si>
    <t>TOTAL PRESUPUESTO ETAPA 1 - ESTUDIOS Y DISEÑOS</t>
  </si>
  <si>
    <t>TOTAL PRESUPUESTO ETAPA 2 - EJECUCIÓN DE OBRA</t>
  </si>
  <si>
    <t>FORMATO PRESUPUESTO ETAPA 1 -  ESTUDIOS Y DISEÑOS LOS ALPES</t>
  </si>
  <si>
    <t>FORMATO PRESUPUESTO ETAPA 2 - EJECUCIÓN DE OBRAS LOS ALPES</t>
  </si>
  <si>
    <r>
      <t xml:space="preserve">TIEMPO DE EJECUCIÓN: 5 </t>
    </r>
    <r>
      <rPr>
        <b/>
        <sz val="16"/>
        <rFont val="Arial Narrow"/>
        <family val="2"/>
      </rPr>
      <t>meses</t>
    </r>
  </si>
  <si>
    <r>
      <t xml:space="preserve">TIEMPO DE EJECUCIÓN: 7 </t>
    </r>
    <r>
      <rPr>
        <b/>
        <sz val="16"/>
        <rFont val="Arial Narrow"/>
        <family val="2"/>
      </rPr>
      <t>meses</t>
    </r>
  </si>
  <si>
    <r>
      <rPr>
        <b/>
        <sz val="18"/>
        <color rgb="FF000000"/>
        <rFont val="Aptos Narrow"/>
      </rPr>
      <t>NOTAS:</t>
    </r>
    <r>
      <rPr>
        <sz val="18"/>
        <color rgb="FF000000"/>
        <rFont val="Aptos Narrow"/>
        <family val="2"/>
      </rPr>
      <t xml:space="preserve">
1- El proponente con la presentación de su oferta no debe superar los valores unitarios estimados por la SDHT para los profesionales, equipos y Factor Multiplicador de la Etapa 1.
2- El proponente no debe modificar el rubro definido para los gastos reembolsables de la Etapa 2.
3- El proponente con la presentación de su oferta, acepta haber realizado una lectura integral de los documentos del proceso de selección  y asi mismo dar cumplimiento a las condiciones establecidas en los Estudios Previos, Pliego de Condiciones, Anexo Técnico y demas apendices y documentos que hacen parte integral  del proceso de contratación.
4 - El proponente con la presentación de su oferta , acepta la entrega de los productos de la Etapa 1 y  la ejecución fisica de las obras de la Etapa 2, en los tiempos señalados en los documentos del proceso de selección.
5 - Unicamente modificar valores en amarillo del valor de la oferta ecónomica.
6 - El proponente con la presentación de su oferta acepta la forma de pago señalada en los Estudios Previos del contrato y la minuta del mismo, en ese sentido, acepta la formas de pagos definidas para la Etapa 1 y la Etapa 2.
7 - El proponente con la presentación de su oferta acepta dar cumplimiento a los requisitos señalados en la condiciones  particulares definidas del Anexo Técnico, de manera transversal y para cada una de las Etapas de desarrollo del contrato.
8 - La presente estimación tiene carácter meramente referencial y no genera obligación alguna para la Entidad. Es responsabilidad exclusiva del Oferente realizar los análisis, verificaciones y cálculos necesarios para determinar la totalidad de los costos, recursos, actividades y demás conceptos requeridos para la correcta, completa y oportuna ejecución del objeto contractual, sin que la omisión o subestimación de cualquiera de ellos dé lugar a reclamaciones posteriores.
9 - En ningún caso el Proponente podrá ofertar un porcentaje de imprevistos inferior al establecido por la Entidad. Asimismo, el porcentaje total correspondiente al AIU (Administración, Imprevistos y Utilidad) no podrá exceder el límite definido por la Entidad. Las propuestas que incumplan estos parámetros podrán ser rechazadas por no ajustarse a las condiciones del proceso.</t>
    </r>
  </si>
  <si>
    <t>OBJETO: REALIZAR EL DIAGNÓSTICO, ACTUALIZACIÓN DE ESTUDIOS, DISEÑOS Y CULMINACIÓN DE LAS OBRAS EN ESPACIO PÚBLICO PARA EL MEJORAMIENTO INTEGRAL DE LOS BARRIOS ALPES Y CARACOLI, QUE HACEN PARTE DEL TERRITORIO PRIORIZADO POR LA SECRETARÍA DISTRITAL DEL HÁBITAT EN LA CONURBACIÓN CIUDAD BOLÍVAR
.</t>
  </si>
  <si>
    <t>10.01</t>
  </si>
  <si>
    <t>Director de la Consultoría</t>
  </si>
  <si>
    <t>Ingeniería Civil o Arquitectura</t>
  </si>
  <si>
    <t>10.02</t>
  </si>
  <si>
    <t>Especialista en diseño arquitectónico</t>
  </si>
  <si>
    <t>10.03</t>
  </si>
  <si>
    <t>Especialista en paisajismo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</si>
</sst>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(* #,##0.00_);_(* \(#,##0.00\);_(* &quot;-&quot;??_);_(@_)"/>
    <numFmt numFmtId="164" formatCode="&quot;$&quot;\ * #,##0.00"/>
    <numFmt numFmtId="165" formatCode="_-&quot;$&quot;\ * #,##0.00_-;\-&quot;$&quot;\ * #,##0.00_-;_-&quot;$&quot;\ * &quot;-&quot;??_-;_-@_-"/>
    <numFmt numFmtId="166" formatCode="_-* #,##0.00\ _€_-;\-* #,##0.00\ _€_-;_-* &quot;-&quot;??\ _€_-;_-@_-"/>
    <numFmt numFmtId="167" formatCode="_(&quot;$&quot;\ * #,##0.00_);_(&quot;$&quot;\ * \(#,##0.00\);_(&quot;$&quot;\ * &quot;-&quot;??_);_(@_)"/>
    <numFmt numFmtId="168" formatCode="_(&quot;$&quot;\ * #,##0_);_(&quot;$&quot;\ * \(#,##0\);_(&quot;$&quot;\ * &quot;-&quot;??_);_(@_)"/>
    <numFmt numFmtId="169" formatCode="0.0%"/>
    <numFmt numFmtId="170" formatCode="_-&quot;$&quot;\ * #,##0_-;\-&quot;$&quot;\ * #,##0_-;_-&quot;$&quot;\ * &quot;-&quot;_-;_-@_-"/>
    <numFmt numFmtId="171" formatCode="_-[$$-409]* #,##0_ ;_-[$$-409]* \-#,##0\ ;_-[$$-409]* &quot;-&quot;??_ ;_-@_ "/>
    <numFmt numFmtId="172" formatCode="_-[$$-409]* #,##0.00_ ;_-[$$-409]* \-#,##0.00\ ;_-[$$-409]* &quot;-&quot;??_ ;_-@_ "/>
    <numFmt numFmtId="173" formatCode="_-* #,##0_-;\-* #,##0_-;_-* &quot;-&quot;_-;_-@_-"/>
    <numFmt numFmtId="174" formatCode="[$-C0A]mmm\-yy;@"/>
    <numFmt numFmtId="175" formatCode="_-&quot;$&quot;* #,##0_-;\-&quot;$&quot;* #,##0_-;_-&quot;$&quot;* &quot;-&quot;_-;_-@_-"/>
    <numFmt numFmtId="176" formatCode="_ * #,##0.00_ ;_ * \-#,##0.00_ ;_ * &quot;-&quot;??_ ;_ @_ "/>
    <numFmt numFmtId="177" formatCode="0.000%"/>
    <numFmt numFmtId="178" formatCode="0.0000%"/>
    <numFmt numFmtId="179" formatCode="_-&quot;$&quot;* #,##0.00_-;\-&quot;$&quot;* #,##0.00_-;_-&quot;$&quot;* &quot;-&quot;??_-;_-@_-"/>
    <numFmt numFmtId="180" formatCode="_-&quot;$&quot;\ * #,##0.00_-;\-&quot;$&quot;\ * #,##0.00_-;_-&quot;$&quot;\ * &quot;-&quot;_-;_-@_-"/>
    <numFmt numFmtId="181" formatCode="[$$-240A]\ #,##0.00"/>
  </numFmts>
  <fonts count="4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2"/>
      <color theme="0"/>
      <name val="Arial"/>
      <family val="2"/>
    </font>
    <font>
      <b/>
      <sz val="11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sz val="12"/>
      <color theme="1"/>
      <name val="Arial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6"/>
      <name val="Arial Narrow"/>
      <family val="2"/>
    </font>
    <font>
      <sz val="16"/>
      <color theme="1"/>
      <name val="Arial"/>
      <family val="2"/>
    </font>
    <font>
      <sz val="16"/>
      <color theme="1"/>
      <name val="Arial Narrow"/>
      <family val="2"/>
    </font>
    <font>
      <b/>
      <sz val="18"/>
      <name val="Arial Narrow"/>
      <family val="2"/>
    </font>
    <font>
      <sz val="18"/>
      <color theme="1"/>
      <name val="Arial"/>
      <family val="2"/>
    </font>
    <font>
      <sz val="18"/>
      <name val="Arial Narrow"/>
      <family val="2"/>
    </font>
    <font>
      <sz val="18"/>
      <color theme="1"/>
      <name val="Arial Narrow"/>
      <family val="2"/>
    </font>
    <font>
      <sz val="18"/>
      <color rgb="FF000000"/>
      <name val="Aptos Narrow"/>
      <family val="2"/>
    </font>
    <font>
      <sz val="12"/>
      <color theme="0"/>
      <name val="Arial"/>
      <family val="2"/>
    </font>
    <font>
      <b/>
      <sz val="12"/>
      <color rgb="FF0070C0"/>
      <name val="Arial"/>
      <family val="2"/>
    </font>
    <font>
      <b/>
      <sz val="12"/>
      <color rgb="FF000000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0"/>
      <name val="Arial"/>
      <family val="2"/>
    </font>
    <font>
      <b/>
      <sz val="16"/>
      <color theme="1"/>
      <name val="Arial Narrow"/>
      <family val="2"/>
    </font>
    <font>
      <b/>
      <sz val="18"/>
      <color rgb="FF000000"/>
      <name val="Aptos Narrow"/>
    </font>
    <font>
      <sz val="18"/>
      <color rgb="FF000000"/>
      <name val="Aptos Narrow"/>
    </font>
    <font>
      <b/>
      <sz val="16"/>
      <color theme="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0D0D0"/>
        <bgColor rgb="FF000000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1" fillId="0" borderId="0"/>
    <xf numFmtId="0" fontId="3" fillId="0" borderId="0"/>
    <xf numFmtId="17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4" fontId="11" fillId="0" borderId="0"/>
    <xf numFmtId="9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2" fillId="0" borderId="0" applyFont="0" applyFill="0" applyBorder="0" applyAlignment="0" applyProtection="0"/>
    <xf numFmtId="176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79" fontId="3" fillId="0" borderId="0" applyFont="0" applyFill="0" applyBorder="0" applyAlignment="0" applyProtection="0"/>
  </cellStyleXfs>
  <cellXfs count="307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6" fontId="4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170" fontId="10" fillId="0" borderId="0" xfId="6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0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wrapText="1"/>
    </xf>
    <xf numFmtId="43" fontId="10" fillId="0" borderId="0" xfId="4" applyFont="1" applyFill="1" applyBorder="1" applyAlignment="1">
      <alignment horizont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 vertical="center"/>
    </xf>
    <xf numFmtId="170" fontId="9" fillId="0" borderId="0" xfId="0" applyNumberFormat="1" applyFont="1"/>
    <xf numFmtId="9" fontId="9" fillId="0" borderId="0" xfId="0" applyNumberFormat="1" applyFont="1" applyAlignment="1">
      <alignment horizontal="center" vertical="center"/>
    </xf>
    <xf numFmtId="0" fontId="8" fillId="0" borderId="0" xfId="7" applyFont="1" applyAlignment="1">
      <alignment vertical="center" wrapText="1"/>
    </xf>
    <xf numFmtId="168" fontId="7" fillId="0" borderId="0" xfId="0" applyNumberFormat="1" applyFont="1"/>
    <xf numFmtId="168" fontId="7" fillId="0" borderId="0" xfId="5" applyNumberFormat="1" applyFont="1" applyFill="1" applyBorder="1"/>
    <xf numFmtId="0" fontId="8" fillId="0" borderId="0" xfId="7" applyFont="1" applyAlignment="1">
      <alignment horizontal="right" vertical="center" wrapText="1"/>
    </xf>
    <xf numFmtId="0" fontId="10" fillId="0" borderId="0" xfId="7" applyFont="1" applyAlignment="1">
      <alignment horizontal="center" vertical="center" wrapText="1"/>
    </xf>
    <xf numFmtId="10" fontId="10" fillId="0" borderId="0" xfId="7" applyNumberFormat="1" applyFont="1" applyAlignment="1">
      <alignment vertical="center" wrapText="1"/>
    </xf>
    <xf numFmtId="171" fontId="10" fillId="0" borderId="0" xfId="7" applyNumberFormat="1" applyFont="1" applyAlignment="1">
      <alignment vertical="center" wrapText="1"/>
    </xf>
    <xf numFmtId="168" fontId="8" fillId="0" borderId="0" xfId="7" applyNumberFormat="1" applyFont="1" applyAlignment="1">
      <alignment vertical="center" wrapText="1"/>
    </xf>
    <xf numFmtId="0" fontId="8" fillId="0" borderId="0" xfId="7" applyFont="1" applyAlignment="1">
      <alignment horizontal="center" vertical="center" wrapText="1"/>
    </xf>
    <xf numFmtId="172" fontId="8" fillId="0" borderId="0" xfId="7" applyNumberFormat="1" applyFont="1" applyAlignment="1">
      <alignment vertical="center" wrapText="1"/>
    </xf>
    <xf numFmtId="9" fontId="10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7" fillId="10" borderId="4" xfId="20" applyFont="1" applyFill="1" applyBorder="1" applyAlignment="1">
      <alignment vertical="center"/>
    </xf>
    <xf numFmtId="10" fontId="7" fillId="10" borderId="4" xfId="21" applyNumberFormat="1" applyFont="1" applyFill="1" applyBorder="1" applyAlignment="1">
      <alignment vertical="center"/>
    </xf>
    <xf numFmtId="169" fontId="7" fillId="10" borderId="4" xfId="21" applyNumberFormat="1" applyFont="1" applyFill="1" applyBorder="1" applyAlignment="1">
      <alignment vertical="center"/>
    </xf>
    <xf numFmtId="177" fontId="7" fillId="10" borderId="4" xfId="21" applyNumberFormat="1" applyFont="1" applyFill="1" applyBorder="1" applyAlignment="1">
      <alignment vertical="center"/>
    </xf>
    <xf numFmtId="0" fontId="9" fillId="0" borderId="4" xfId="20" applyFont="1" applyBorder="1" applyAlignment="1">
      <alignment vertical="center"/>
    </xf>
    <xf numFmtId="10" fontId="9" fillId="0" borderId="4" xfId="21" applyNumberFormat="1" applyFont="1" applyBorder="1" applyAlignment="1">
      <alignment vertical="center"/>
    </xf>
    <xf numFmtId="169" fontId="9" fillId="0" borderId="4" xfId="21" applyNumberFormat="1" applyFont="1" applyBorder="1" applyAlignment="1">
      <alignment vertical="center"/>
    </xf>
    <xf numFmtId="10" fontId="3" fillId="0" borderId="0" xfId="0" applyNumberFormat="1" applyFont="1" applyAlignment="1">
      <alignment vertical="center"/>
    </xf>
    <xf numFmtId="10" fontId="9" fillId="0" borderId="4" xfId="21" applyNumberFormat="1" applyFont="1" applyBorder="1" applyAlignment="1">
      <alignment horizontal="right" vertical="center"/>
    </xf>
    <xf numFmtId="0" fontId="9" fillId="0" borderId="4" xfId="20" applyFont="1" applyBorder="1" applyAlignment="1">
      <alignment vertical="center" wrapText="1"/>
    </xf>
    <xf numFmtId="10" fontId="9" fillId="0" borderId="4" xfId="21" applyNumberFormat="1" applyFont="1" applyFill="1" applyBorder="1" applyAlignment="1">
      <alignment horizontal="right" vertical="center"/>
    </xf>
    <xf numFmtId="169" fontId="9" fillId="0" borderId="4" xfId="21" applyNumberFormat="1" applyFont="1" applyFill="1" applyBorder="1" applyAlignment="1">
      <alignment vertical="center"/>
    </xf>
    <xf numFmtId="177" fontId="7" fillId="10" borderId="4" xfId="21" applyNumberFormat="1" applyFont="1" applyFill="1" applyBorder="1" applyAlignment="1">
      <alignment horizontal="right" vertical="center"/>
    </xf>
    <xf numFmtId="10" fontId="3" fillId="3" borderId="0" xfId="0" applyNumberFormat="1" applyFont="1" applyFill="1" applyAlignment="1">
      <alignment vertical="center"/>
    </xf>
    <xf numFmtId="177" fontId="9" fillId="0" borderId="4" xfId="21" applyNumberFormat="1" applyFont="1" applyBorder="1" applyAlignment="1">
      <alignment vertical="center"/>
    </xf>
    <xf numFmtId="0" fontId="9" fillId="0" borderId="36" xfId="20" applyFont="1" applyBorder="1" applyAlignment="1">
      <alignment vertical="center" wrapText="1"/>
    </xf>
    <xf numFmtId="0" fontId="0" fillId="0" borderId="4" xfId="0" applyBorder="1" applyAlignment="1">
      <alignment vertical="center"/>
    </xf>
    <xf numFmtId="178" fontId="3" fillId="0" borderId="0" xfId="0" applyNumberFormat="1" applyFont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43" fontId="4" fillId="0" borderId="0" xfId="0" applyNumberFormat="1" applyFont="1" applyAlignment="1">
      <alignment vertical="center"/>
    </xf>
    <xf numFmtId="43" fontId="5" fillId="0" borderId="0" xfId="1" applyFont="1" applyAlignment="1">
      <alignment vertical="center"/>
    </xf>
    <xf numFmtId="43" fontId="5" fillId="0" borderId="0" xfId="0" applyNumberFormat="1" applyFont="1" applyAlignment="1">
      <alignment vertical="center"/>
    </xf>
    <xf numFmtId="181" fontId="4" fillId="0" borderId="0" xfId="0" applyNumberFormat="1" applyFont="1" applyAlignment="1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left" vertical="center"/>
    </xf>
    <xf numFmtId="0" fontId="6" fillId="11" borderId="0" xfId="0" applyFont="1" applyFill="1" applyAlignment="1">
      <alignment vertical="center"/>
    </xf>
    <xf numFmtId="0" fontId="15" fillId="11" borderId="4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177" fontId="9" fillId="0" borderId="4" xfId="21" applyNumberFormat="1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2" fontId="22" fillId="0" borderId="0" xfId="0" applyNumberFormat="1" applyFont="1" applyAlignment="1">
      <alignment vertical="center"/>
    </xf>
    <xf numFmtId="181" fontId="22" fillId="0" borderId="0" xfId="0" applyNumberFormat="1" applyFont="1" applyAlignment="1">
      <alignment vertical="center"/>
    </xf>
    <xf numFmtId="164" fontId="22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170" fontId="23" fillId="0" borderId="0" xfId="6" applyFont="1" applyFill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170" fontId="28" fillId="0" borderId="0" xfId="0" applyNumberFormat="1" applyFont="1" applyAlignment="1">
      <alignment horizontal="left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2" fontId="29" fillId="0" borderId="0" xfId="0" applyNumberFormat="1" applyFont="1" applyAlignment="1">
      <alignment vertical="center"/>
    </xf>
    <xf numFmtId="181" fontId="29" fillId="0" borderId="0" xfId="0" applyNumberFormat="1" applyFont="1" applyAlignment="1">
      <alignment vertical="center"/>
    </xf>
    <xf numFmtId="164" fontId="29" fillId="0" borderId="0" xfId="0" applyNumberFormat="1" applyFont="1" applyAlignment="1">
      <alignment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 wrapText="1"/>
    </xf>
    <xf numFmtId="170" fontId="30" fillId="0" borderId="0" xfId="6" applyFont="1" applyFill="1" applyBorder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31" fillId="0" borderId="0" xfId="0" applyFont="1" applyAlignment="1">
      <alignment horizontal="center" vertical="center"/>
    </xf>
    <xf numFmtId="170" fontId="28" fillId="0" borderId="0" xfId="0" applyNumberFormat="1" applyFont="1" applyAlignment="1">
      <alignment vertical="center"/>
    </xf>
    <xf numFmtId="0" fontId="24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vertical="center"/>
    </xf>
    <xf numFmtId="0" fontId="19" fillId="6" borderId="4" xfId="0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vertical="center"/>
    </xf>
    <xf numFmtId="180" fontId="19" fillId="6" borderId="4" xfId="0" applyNumberFormat="1" applyFont="1" applyFill="1" applyBorder="1" applyAlignment="1">
      <alignment horizontal="left" vertical="center"/>
    </xf>
    <xf numFmtId="0" fontId="23" fillId="0" borderId="4" xfId="0" applyFont="1" applyBorder="1" applyAlignment="1">
      <alignment horizontal="center" vertical="center"/>
    </xf>
    <xf numFmtId="0" fontId="23" fillId="3" borderId="4" xfId="0" applyFont="1" applyFill="1" applyBorder="1" applyAlignment="1">
      <alignment vertical="center" wrapText="1"/>
    </xf>
    <xf numFmtId="0" fontId="23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 wrapText="1"/>
    </xf>
    <xf numFmtId="180" fontId="23" fillId="4" borderId="4" xfId="6" applyNumberFormat="1" applyFont="1" applyFill="1" applyBorder="1" applyAlignment="1">
      <alignment horizontal="left" vertical="center"/>
    </xf>
    <xf numFmtId="180" fontId="23" fillId="0" borderId="4" xfId="6" applyNumberFormat="1" applyFont="1" applyFill="1" applyBorder="1" applyAlignment="1">
      <alignment horizontal="left" vertical="center"/>
    </xf>
    <xf numFmtId="167" fontId="19" fillId="3" borderId="0" xfId="5" applyFont="1" applyFill="1" applyAlignment="1">
      <alignment horizontal="left" vertical="center"/>
    </xf>
    <xf numFmtId="0" fontId="33" fillId="11" borderId="10" xfId="0" applyFont="1" applyFill="1" applyBorder="1" applyAlignment="1">
      <alignment horizontal="center" vertical="center"/>
    </xf>
    <xf numFmtId="0" fontId="33" fillId="11" borderId="4" xfId="0" applyFont="1" applyFill="1" applyBorder="1" applyAlignment="1">
      <alignment horizontal="center" vertical="center"/>
    </xf>
    <xf numFmtId="2" fontId="33" fillId="11" borderId="4" xfId="0" applyNumberFormat="1" applyFont="1" applyFill="1" applyBorder="1" applyAlignment="1">
      <alignment vertical="center"/>
    </xf>
    <xf numFmtId="181" fontId="33" fillId="11" borderId="4" xfId="0" applyNumberFormat="1" applyFont="1" applyFill="1" applyBorder="1" applyAlignment="1">
      <alignment vertical="center"/>
    </xf>
    <xf numFmtId="164" fontId="33" fillId="11" borderId="9" xfId="0" applyNumberFormat="1" applyFont="1" applyFill="1" applyBorder="1" applyAlignment="1">
      <alignment vertical="center"/>
    </xf>
    <xf numFmtId="0" fontId="33" fillId="2" borderId="10" xfId="0" applyFont="1" applyFill="1" applyBorder="1" applyAlignment="1">
      <alignment horizontal="center" vertical="center"/>
    </xf>
    <xf numFmtId="0" fontId="33" fillId="2" borderId="4" xfId="0" applyFont="1" applyFill="1" applyBorder="1" applyAlignment="1">
      <alignment horizontal="left" vertical="center" wrapText="1"/>
    </xf>
    <xf numFmtId="0" fontId="33" fillId="2" borderId="4" xfId="0" applyFont="1" applyFill="1" applyBorder="1" applyAlignment="1">
      <alignment horizontal="center" vertical="center"/>
    </xf>
    <xf numFmtId="2" fontId="33" fillId="2" borderId="4" xfId="0" applyNumberFormat="1" applyFont="1" applyFill="1" applyBorder="1" applyAlignment="1">
      <alignment vertical="center"/>
    </xf>
    <xf numFmtId="181" fontId="33" fillId="2" borderId="5" xfId="0" applyNumberFormat="1" applyFont="1" applyFill="1" applyBorder="1" applyAlignment="1">
      <alignment vertical="center"/>
    </xf>
    <xf numFmtId="164" fontId="33" fillId="2" borderId="38" xfId="0" applyNumberFormat="1" applyFont="1" applyFill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/>
    </xf>
    <xf numFmtId="2" fontId="22" fillId="0" borderId="1" xfId="0" applyNumberFormat="1" applyFont="1" applyBorder="1" applyAlignment="1">
      <alignment vertical="center"/>
    </xf>
    <xf numFmtId="181" fontId="34" fillId="4" borderId="4" xfId="0" applyNumberFormat="1" applyFont="1" applyFill="1" applyBorder="1" applyAlignment="1">
      <alignment vertical="center"/>
    </xf>
    <xf numFmtId="181" fontId="22" fillId="0" borderId="9" xfId="0" applyNumberFormat="1" applyFont="1" applyBorder="1" applyAlignment="1">
      <alignment vertical="center"/>
    </xf>
    <xf numFmtId="2" fontId="22" fillId="0" borderId="4" xfId="0" applyNumberFormat="1" applyFont="1" applyBorder="1" applyAlignment="1">
      <alignment vertical="center"/>
    </xf>
    <xf numFmtId="0" fontId="23" fillId="3" borderId="0" xfId="0" applyFont="1" applyFill="1" applyAlignment="1">
      <alignment vertical="center" wrapText="1"/>
    </xf>
    <xf numFmtId="0" fontId="23" fillId="3" borderId="0" xfId="0" applyFont="1" applyFill="1" applyAlignment="1">
      <alignment horizontal="center" vertical="center" wrapText="1"/>
    </xf>
    <xf numFmtId="0" fontId="19" fillId="3" borderId="0" xfId="0" applyFont="1" applyFill="1" applyAlignment="1">
      <alignment horizontal="center" vertical="center"/>
    </xf>
    <xf numFmtId="170" fontId="23" fillId="3" borderId="0" xfId="6" applyFont="1" applyFill="1" applyBorder="1" applyAlignment="1">
      <alignment horizontal="right" vertical="center"/>
    </xf>
    <xf numFmtId="170" fontId="23" fillId="3" borderId="0" xfId="6" applyFont="1" applyFill="1" applyBorder="1" applyAlignment="1">
      <alignment horizontal="left" vertical="center"/>
    </xf>
    <xf numFmtId="2" fontId="33" fillId="2" borderId="4" xfId="0" applyNumberFormat="1" applyFont="1" applyFill="1" applyBorder="1" applyAlignment="1">
      <alignment horizontal="center" vertical="center"/>
    </xf>
    <xf numFmtId="181" fontId="33" fillId="2" borderId="4" xfId="0" applyNumberFormat="1" applyFont="1" applyFill="1" applyBorder="1" applyAlignment="1">
      <alignment vertical="center"/>
    </xf>
    <xf numFmtId="164" fontId="33" fillId="2" borderId="12" xfId="0" applyNumberFormat="1" applyFont="1" applyFill="1" applyBorder="1" applyAlignment="1">
      <alignment vertical="center"/>
    </xf>
    <xf numFmtId="0" fontId="23" fillId="3" borderId="11" xfId="0" applyFont="1" applyFill="1" applyBorder="1" applyAlignment="1">
      <alignment vertical="center" wrapText="1"/>
    </xf>
    <xf numFmtId="0" fontId="23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0" fontId="19" fillId="3" borderId="0" xfId="0" applyFont="1" applyFill="1" applyAlignment="1">
      <alignment horizontal="left" vertical="center"/>
    </xf>
    <xf numFmtId="0" fontId="2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164" fontId="33" fillId="2" borderId="9" xfId="0" applyNumberFormat="1" applyFont="1" applyFill="1" applyBorder="1" applyAlignment="1">
      <alignment vertical="center"/>
    </xf>
    <xf numFmtId="0" fontId="24" fillId="0" borderId="4" xfId="0" applyFont="1" applyBorder="1" applyAlignment="1">
      <alignment vertical="center"/>
    </xf>
    <xf numFmtId="181" fontId="22" fillId="0" borderId="38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3" borderId="0" xfId="0" applyFont="1" applyFill="1"/>
    <xf numFmtId="0" fontId="23" fillId="3" borderId="4" xfId="0" applyFont="1" applyFill="1" applyBorder="1" applyAlignment="1">
      <alignment horizontal="center" vertical="center"/>
    </xf>
    <xf numFmtId="177" fontId="23" fillId="0" borderId="4" xfId="3" applyNumberFormat="1" applyFont="1" applyFill="1" applyBorder="1" applyAlignment="1">
      <alignment horizontal="center" vertical="center"/>
    </xf>
    <xf numFmtId="10" fontId="23" fillId="3" borderId="0" xfId="3" applyNumberFormat="1" applyFont="1" applyFill="1" applyBorder="1" applyAlignment="1">
      <alignment horizontal="center" vertical="center"/>
    </xf>
    <xf numFmtId="2" fontId="23" fillId="0" borderId="4" xfId="0" applyNumberFormat="1" applyFont="1" applyBorder="1" applyAlignment="1">
      <alignment horizontal="center" vertical="center"/>
    </xf>
    <xf numFmtId="0" fontId="24" fillId="0" borderId="4" xfId="0" applyFont="1" applyBorder="1" applyAlignment="1">
      <alignment vertical="center" wrapText="1"/>
    </xf>
    <xf numFmtId="0" fontId="24" fillId="3" borderId="0" xfId="0" applyFont="1" applyFill="1" applyAlignment="1">
      <alignment vertical="center" wrapText="1"/>
    </xf>
    <xf numFmtId="0" fontId="24" fillId="3" borderId="0" xfId="0" applyFont="1" applyFill="1" applyAlignment="1">
      <alignment horizontal="right"/>
    </xf>
    <xf numFmtId="0" fontId="24" fillId="3" borderId="0" xfId="0" applyFont="1" applyFill="1" applyAlignment="1">
      <alignment vertical="center"/>
    </xf>
    <xf numFmtId="0" fontId="18" fillId="3" borderId="0" xfId="0" applyFont="1" applyFill="1" applyAlignment="1">
      <alignment horizontal="center" vertical="center"/>
    </xf>
    <xf numFmtId="0" fontId="35" fillId="8" borderId="4" xfId="0" applyFont="1" applyFill="1" applyBorder="1" applyAlignment="1">
      <alignment horizontal="center" vertical="center" wrapText="1"/>
    </xf>
    <xf numFmtId="180" fontId="19" fillId="6" borderId="7" xfId="0" applyNumberFormat="1" applyFont="1" applyFill="1" applyBorder="1" applyAlignment="1">
      <alignment horizontal="left" vertical="center"/>
    </xf>
    <xf numFmtId="10" fontId="19" fillId="7" borderId="8" xfId="3" applyNumberFormat="1" applyFont="1" applyFill="1" applyBorder="1" applyAlignment="1">
      <alignment horizontal="center" vertical="center"/>
    </xf>
    <xf numFmtId="180" fontId="19" fillId="6" borderId="14" xfId="0" applyNumberFormat="1" applyFont="1" applyFill="1" applyBorder="1" applyAlignment="1">
      <alignment horizontal="left" vertical="center"/>
    </xf>
    <xf numFmtId="10" fontId="19" fillId="7" borderId="34" xfId="3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180" fontId="36" fillId="9" borderId="33" xfId="0" applyNumberFormat="1" applyFont="1" applyFill="1" applyBorder="1" applyAlignment="1">
      <alignment horizontal="center" vertical="center"/>
    </xf>
    <xf numFmtId="10" fontId="36" fillId="9" borderId="34" xfId="3" applyNumberFormat="1" applyFont="1" applyFill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5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center" vertical="center"/>
    </xf>
    <xf numFmtId="2" fontId="22" fillId="0" borderId="5" xfId="0" applyNumberFormat="1" applyFont="1" applyBorder="1" applyAlignment="1">
      <alignment vertical="center"/>
    </xf>
    <xf numFmtId="0" fontId="20" fillId="5" borderId="16" xfId="0" applyFont="1" applyFill="1" applyBorder="1" applyAlignment="1">
      <alignment horizontal="center" vertical="center"/>
    </xf>
    <xf numFmtId="0" fontId="20" fillId="5" borderId="17" xfId="0" applyFont="1" applyFill="1" applyBorder="1" applyAlignment="1">
      <alignment horizontal="left" vertical="center" wrapText="1"/>
    </xf>
    <xf numFmtId="0" fontId="20" fillId="5" borderId="17" xfId="0" applyFont="1" applyFill="1" applyBorder="1" applyAlignment="1">
      <alignment horizontal="center" vertical="center"/>
    </xf>
    <xf numFmtId="2" fontId="20" fillId="5" borderId="17" xfId="0" applyNumberFormat="1" applyFont="1" applyFill="1" applyBorder="1" applyAlignment="1">
      <alignment vertical="center"/>
    </xf>
    <xf numFmtId="181" fontId="20" fillId="5" borderId="7" xfId="0" applyNumberFormat="1" applyFont="1" applyFill="1" applyBorder="1" applyAlignment="1">
      <alignment horizontal="center" vertical="center"/>
    </xf>
    <xf numFmtId="165" fontId="20" fillId="5" borderId="8" xfId="2" applyFont="1" applyFill="1" applyBorder="1" applyAlignment="1">
      <alignment vertical="center"/>
    </xf>
    <xf numFmtId="0" fontId="22" fillId="0" borderId="19" xfId="0" applyFont="1" applyBorder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/>
    </xf>
    <xf numFmtId="2" fontId="22" fillId="0" borderId="2" xfId="0" applyNumberFormat="1" applyFont="1" applyBorder="1" applyAlignment="1">
      <alignment vertical="center"/>
    </xf>
    <xf numFmtId="10" fontId="22" fillId="4" borderId="4" xfId="3" applyNumberFormat="1" applyFont="1" applyFill="1" applyBorder="1" applyAlignment="1">
      <alignment horizontal="center" vertical="center"/>
    </xf>
    <xf numFmtId="165" fontId="22" fillId="0" borderId="9" xfId="2" applyFont="1" applyBorder="1" applyAlignment="1">
      <alignment vertical="center"/>
    </xf>
    <xf numFmtId="10" fontId="22" fillId="0" borderId="2" xfId="3" applyNumberFormat="1" applyFont="1" applyFill="1" applyBorder="1" applyAlignment="1">
      <alignment horizontal="center" vertical="center"/>
    </xf>
    <xf numFmtId="165" fontId="22" fillId="0" borderId="9" xfId="2" applyFont="1" applyFill="1" applyBorder="1" applyAlignment="1">
      <alignment vertical="center"/>
    </xf>
    <xf numFmtId="0" fontId="20" fillId="5" borderId="20" xfId="0" applyFont="1" applyFill="1" applyBorder="1" applyAlignment="1">
      <alignment horizontal="center" vertical="center"/>
    </xf>
    <xf numFmtId="0" fontId="20" fillId="5" borderId="21" xfId="0" applyFont="1" applyFill="1" applyBorder="1" applyAlignment="1">
      <alignment horizontal="left" vertical="center"/>
    </xf>
    <xf numFmtId="0" fontId="20" fillId="5" borderId="21" xfId="0" applyFont="1" applyFill="1" applyBorder="1" applyAlignment="1">
      <alignment horizontal="center" vertical="center"/>
    </xf>
    <xf numFmtId="2" fontId="20" fillId="5" borderId="21" xfId="0" applyNumberFormat="1" applyFont="1" applyFill="1" applyBorder="1" applyAlignment="1">
      <alignment vertical="center"/>
    </xf>
    <xf numFmtId="181" fontId="20" fillId="5" borderId="21" xfId="0" applyNumberFormat="1" applyFont="1" applyFill="1" applyBorder="1" applyAlignment="1">
      <alignment vertical="center"/>
    </xf>
    <xf numFmtId="165" fontId="20" fillId="5" borderId="15" xfId="2" applyFont="1" applyFill="1" applyBorder="1" applyAlignment="1">
      <alignment vertical="center"/>
    </xf>
    <xf numFmtId="0" fontId="27" fillId="3" borderId="0" xfId="0" applyFont="1" applyFill="1" applyAlignment="1">
      <alignment horizontal="center" vertical="center"/>
    </xf>
    <xf numFmtId="0" fontId="26" fillId="3" borderId="0" xfId="0" applyFont="1" applyFill="1" applyAlignment="1">
      <alignment vertical="center"/>
    </xf>
    <xf numFmtId="0" fontId="25" fillId="3" borderId="0" xfId="0" applyFont="1" applyFill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left" vertical="center" wrapText="1"/>
    </xf>
    <xf numFmtId="0" fontId="22" fillId="3" borderId="4" xfId="0" applyFont="1" applyFill="1" applyBorder="1" applyAlignment="1">
      <alignment horizontal="center" vertical="center"/>
    </xf>
    <xf numFmtId="2" fontId="22" fillId="3" borderId="4" xfId="0" applyNumberFormat="1" applyFont="1" applyFill="1" applyBorder="1" applyAlignment="1">
      <alignment vertical="center"/>
    </xf>
    <xf numFmtId="181" fontId="22" fillId="3" borderId="4" xfId="0" applyNumberFormat="1" applyFont="1" applyFill="1" applyBorder="1" applyAlignment="1">
      <alignment vertical="center"/>
    </xf>
    <xf numFmtId="164" fontId="22" fillId="3" borderId="37" xfId="0" applyNumberFormat="1" applyFont="1" applyFill="1" applyBorder="1" applyAlignment="1">
      <alignment vertical="center"/>
    </xf>
    <xf numFmtId="0" fontId="22" fillId="3" borderId="13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left" vertical="center" wrapText="1"/>
    </xf>
    <xf numFmtId="0" fontId="22" fillId="3" borderId="14" xfId="0" applyFont="1" applyFill="1" applyBorder="1" applyAlignment="1">
      <alignment horizontal="center" vertical="center"/>
    </xf>
    <xf numFmtId="2" fontId="22" fillId="3" borderId="14" xfId="0" applyNumberFormat="1" applyFont="1" applyFill="1" applyBorder="1" applyAlignment="1">
      <alignment vertical="center"/>
    </xf>
    <xf numFmtId="181" fontId="22" fillId="3" borderId="14" xfId="0" applyNumberFormat="1" applyFont="1" applyFill="1" applyBorder="1" applyAlignment="1">
      <alignment vertical="center"/>
    </xf>
    <xf numFmtId="164" fontId="22" fillId="3" borderId="42" xfId="0" applyNumberFormat="1" applyFont="1" applyFill="1" applyBorder="1" applyAlignment="1">
      <alignment vertical="center"/>
    </xf>
    <xf numFmtId="170" fontId="19" fillId="3" borderId="0" xfId="0" applyNumberFormat="1" applyFont="1" applyFill="1" applyAlignment="1">
      <alignment horizontal="left" vertical="center"/>
    </xf>
    <xf numFmtId="0" fontId="23" fillId="3" borderId="0" xfId="0" applyFont="1" applyFill="1" applyAlignment="1">
      <alignment horizontal="left" vertical="center"/>
    </xf>
    <xf numFmtId="0" fontId="19" fillId="3" borderId="0" xfId="0" applyFont="1" applyFill="1" applyAlignment="1">
      <alignment vertical="center"/>
    </xf>
    <xf numFmtId="0" fontId="24" fillId="3" borderId="0" xfId="0" applyFont="1" applyFill="1" applyAlignment="1">
      <alignment horizontal="left" wrapText="1"/>
    </xf>
    <xf numFmtId="43" fontId="23" fillId="3" borderId="0" xfId="4" applyFont="1" applyFill="1" applyBorder="1" applyAlignment="1">
      <alignment horizontal="center"/>
    </xf>
    <xf numFmtId="0" fontId="23" fillId="3" borderId="0" xfId="0" applyFont="1" applyFill="1" applyAlignment="1">
      <alignment horizontal="right"/>
    </xf>
    <xf numFmtId="2" fontId="23" fillId="3" borderId="0" xfId="0" applyNumberFormat="1" applyFont="1" applyFill="1" applyAlignment="1">
      <alignment horizontal="center" vertical="center"/>
    </xf>
    <xf numFmtId="170" fontId="8" fillId="3" borderId="0" xfId="0" applyNumberFormat="1" applyFont="1" applyFill="1" applyAlignment="1">
      <alignment vertical="center"/>
    </xf>
    <xf numFmtId="0" fontId="4" fillId="3" borderId="0" xfId="0" applyFont="1" applyFill="1" applyAlignment="1">
      <alignment horizontal="left" vertical="center" wrapText="1"/>
    </xf>
    <xf numFmtId="2" fontId="4" fillId="3" borderId="0" xfId="0" applyNumberFormat="1" applyFont="1" applyFill="1" applyAlignment="1">
      <alignment vertical="center"/>
    </xf>
    <xf numFmtId="181" fontId="4" fillId="3" borderId="0" xfId="0" applyNumberFormat="1" applyFont="1" applyFill="1" applyAlignment="1">
      <alignment vertical="center"/>
    </xf>
    <xf numFmtId="164" fontId="4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180" fontId="10" fillId="4" borderId="4" xfId="6" applyNumberFormat="1" applyFont="1" applyFill="1" applyBorder="1" applyAlignment="1">
      <alignment horizontal="left" vertical="center"/>
    </xf>
    <xf numFmtId="180" fontId="10" fillId="0" borderId="4" xfId="6" applyNumberFormat="1" applyFont="1" applyFill="1" applyBorder="1" applyAlignment="1">
      <alignment horizontal="left" vertical="center"/>
    </xf>
    <xf numFmtId="0" fontId="10" fillId="0" borderId="4" xfId="0" applyFont="1" applyBorder="1" applyAlignment="1">
      <alignment vertical="center" wrapText="1"/>
    </xf>
    <xf numFmtId="0" fontId="9" fillId="3" borderId="0" xfId="0" applyFont="1" applyFill="1"/>
    <xf numFmtId="0" fontId="9" fillId="3" borderId="0" xfId="0" applyFont="1" applyFill="1" applyAlignment="1">
      <alignment horizontal="center" vertical="center"/>
    </xf>
    <xf numFmtId="0" fontId="38" fillId="0" borderId="6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7" fillId="11" borderId="30" xfId="0" applyFont="1" applyFill="1" applyBorder="1" applyAlignment="1">
      <alignment horizontal="center" vertical="center" wrapText="1"/>
    </xf>
    <xf numFmtId="0" fontId="37" fillId="11" borderId="31" xfId="0" applyFont="1" applyFill="1" applyBorder="1" applyAlignment="1">
      <alignment horizontal="center" vertical="center" wrapText="1"/>
    </xf>
    <xf numFmtId="0" fontId="37" fillId="11" borderId="32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181" fontId="17" fillId="2" borderId="40" xfId="0" applyNumberFormat="1" applyFont="1" applyFill="1" applyBorder="1" applyAlignment="1">
      <alignment horizontal="center" vertical="center" wrapText="1"/>
    </xf>
    <xf numFmtId="181" fontId="17" fillId="2" borderId="36" xfId="0" applyNumberFormat="1" applyFont="1" applyFill="1" applyBorder="1" applyAlignment="1">
      <alignment horizontal="center" vertical="center" wrapText="1"/>
    </xf>
    <xf numFmtId="181" fontId="17" fillId="2" borderId="33" xfId="0" applyNumberFormat="1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/>
    </xf>
    <xf numFmtId="0" fontId="41" fillId="9" borderId="20" xfId="0" applyFont="1" applyFill="1" applyBorder="1" applyAlignment="1">
      <alignment horizontal="center" wrapText="1"/>
    </xf>
    <xf numFmtId="0" fontId="41" fillId="9" borderId="21" xfId="0" applyFont="1" applyFill="1" applyBorder="1" applyAlignment="1">
      <alignment horizontal="center" wrapText="1"/>
    </xf>
    <xf numFmtId="0" fontId="41" fillId="9" borderId="42" xfId="0" applyFont="1" applyFill="1" applyBorder="1" applyAlignment="1">
      <alignment horizont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3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3" fontId="38" fillId="0" borderId="11" xfId="0" applyNumberFormat="1" applyFont="1" applyBorder="1" applyAlignment="1">
      <alignment horizontal="center" vertical="center"/>
    </xf>
    <xf numFmtId="0" fontId="37" fillId="11" borderId="4" xfId="0" applyFont="1" applyFill="1" applyBorder="1" applyAlignment="1">
      <alignment horizontal="center" vertical="center" wrapText="1"/>
    </xf>
    <xf numFmtId="165" fontId="21" fillId="0" borderId="23" xfId="2" applyFont="1" applyBorder="1" applyAlignment="1">
      <alignment horizontal="center" vertical="center"/>
    </xf>
    <xf numFmtId="165" fontId="21" fillId="0" borderId="24" xfId="2" applyFont="1" applyBorder="1" applyAlignment="1">
      <alignment horizontal="center" vertical="center"/>
    </xf>
    <xf numFmtId="165" fontId="21" fillId="0" borderId="44" xfId="2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19" fillId="3" borderId="0" xfId="0" applyFont="1" applyFill="1" applyAlignment="1">
      <alignment horizontal="center" vertical="center"/>
    </xf>
    <xf numFmtId="0" fontId="19" fillId="6" borderId="20" xfId="0" applyFont="1" applyFill="1" applyBorder="1" applyAlignment="1">
      <alignment horizontal="center" vertical="center"/>
    </xf>
    <xf numFmtId="0" fontId="19" fillId="6" borderId="21" xfId="0" applyFont="1" applyFill="1" applyBorder="1" applyAlignment="1">
      <alignment horizontal="center" vertical="center"/>
    </xf>
    <xf numFmtId="0" fontId="19" fillId="6" borderId="22" xfId="0" applyFont="1" applyFill="1" applyBorder="1" applyAlignment="1">
      <alignment horizontal="center" vertical="center"/>
    </xf>
    <xf numFmtId="0" fontId="36" fillId="9" borderId="23" xfId="0" applyFont="1" applyFill="1" applyBorder="1" applyAlignment="1">
      <alignment horizontal="center" vertical="center"/>
    </xf>
    <xf numFmtId="0" fontId="36" fillId="9" borderId="24" xfId="0" applyFont="1" applyFill="1" applyBorder="1" applyAlignment="1">
      <alignment horizontal="center" vertical="center"/>
    </xf>
    <xf numFmtId="0" fontId="36" fillId="9" borderId="4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/>
    </xf>
    <xf numFmtId="0" fontId="19" fillId="6" borderId="2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/>
    </xf>
    <xf numFmtId="0" fontId="40" fillId="0" borderId="25" xfId="0" applyFont="1" applyBorder="1" applyAlignment="1">
      <alignment horizontal="center" vertical="center" wrapText="1"/>
    </xf>
    <xf numFmtId="0" fontId="40" fillId="0" borderId="26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40" fillId="0" borderId="29" xfId="0" applyFont="1" applyBorder="1" applyAlignment="1">
      <alignment horizontal="center" vertical="center" wrapText="1"/>
    </xf>
    <xf numFmtId="0" fontId="40" fillId="0" borderId="30" xfId="0" applyFont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 wrapText="1"/>
    </xf>
    <xf numFmtId="0" fontId="40" fillId="0" borderId="32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165" fontId="21" fillId="5" borderId="23" xfId="2" applyFont="1" applyFill="1" applyBorder="1" applyAlignment="1">
      <alignment horizontal="center" vertical="center"/>
    </xf>
    <xf numFmtId="165" fontId="21" fillId="5" borderId="24" xfId="2" applyFont="1" applyFill="1" applyBorder="1" applyAlignment="1">
      <alignment horizontal="center" vertical="center"/>
    </xf>
    <xf numFmtId="165" fontId="21" fillId="5" borderId="44" xfId="2" applyFont="1" applyFill="1" applyBorder="1" applyAlignment="1">
      <alignment horizontal="center" vertical="center"/>
    </xf>
    <xf numFmtId="0" fontId="21" fillId="5" borderId="23" xfId="0" applyFont="1" applyFill="1" applyBorder="1" applyAlignment="1">
      <alignment horizontal="center" vertical="center"/>
    </xf>
    <xf numFmtId="0" fontId="21" fillId="5" borderId="24" xfId="0" applyFont="1" applyFill="1" applyBorder="1" applyAlignment="1">
      <alignment horizontal="center" vertical="center"/>
    </xf>
    <xf numFmtId="0" fontId="21" fillId="5" borderId="44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19" fillId="6" borderId="16" xfId="0" applyFont="1" applyFill="1" applyBorder="1" applyAlignment="1">
      <alignment horizontal="center" vertical="center"/>
    </xf>
    <xf numFmtId="0" fontId="19" fillId="6" borderId="17" xfId="0" applyFont="1" applyFill="1" applyBorder="1" applyAlignment="1">
      <alignment horizontal="center" vertical="center"/>
    </xf>
    <xf numFmtId="0" fontId="19" fillId="6" borderId="18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14" fillId="10" borderId="4" xfId="2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</cellXfs>
  <cellStyles count="23">
    <cellStyle name="Comma" xfId="1" builtinId="3"/>
    <cellStyle name="Comma 2" xfId="17" xr:uid="{5C4182B6-9C58-9B4B-9F03-9FE7B7A56D07}"/>
    <cellStyle name="Currency" xfId="2" builtinId="4"/>
    <cellStyle name="Millares [0] 3 2" xfId="9" xr:uid="{34FBFCFC-A976-9747-8D4A-4FD5E208A102}"/>
    <cellStyle name="Millares 10" xfId="13" xr:uid="{6BCA2148-9212-1C4C-805C-C8E994B47BFB}"/>
    <cellStyle name="Millares 10 2" xfId="18" xr:uid="{2CBF641D-7A15-D24E-B8AD-0DA19FD7E5C1}"/>
    <cellStyle name="Millares 2" xfId="4" xr:uid="{7D628249-35A6-4A45-97CC-92C271CE1A62}"/>
    <cellStyle name="Moneda [0] 2" xfId="6" xr:uid="{0EB1FCB0-751B-1843-AF7C-5A4FD42BF4F5}"/>
    <cellStyle name="Moneda [0] 2 2" xfId="14" xr:uid="{3BC5DB2C-91DB-764E-801E-D4CAB7722F58}"/>
    <cellStyle name="Moneda 2" xfId="5" xr:uid="{1F9100EA-D34E-6B4C-8DD1-901991D6308A}"/>
    <cellStyle name="Moneda 4" xfId="22" xr:uid="{EEC3CBE7-4E8A-DB43-86A9-2DD818736E54}"/>
    <cellStyle name="Normal" xfId="0" builtinId="0"/>
    <cellStyle name="Normal 10 2" xfId="11" xr:uid="{A60570F7-2246-A845-AD69-CCD980EBD3AD}"/>
    <cellStyle name="Normal 10 2 2" xfId="16" xr:uid="{70ECEF00-20DA-A343-90D1-65B634B9BBC4}"/>
    <cellStyle name="Normal 2 2" xfId="7" xr:uid="{0EB6EBBD-5C0F-664E-9BC9-E17CFE0E9CAD}"/>
    <cellStyle name="Normal 2 2 2 2 2" xfId="8" xr:uid="{B661AD51-43F6-D54B-9A3D-77845F3EE2D9}"/>
    <cellStyle name="Normal 5" xfId="20" xr:uid="{92F5F9DF-6E46-C749-B969-908CE565190E}"/>
    <cellStyle name="Per cent" xfId="3" builtinId="5"/>
    <cellStyle name="Porcentaje 2 2" xfId="12" xr:uid="{C7C11186-785A-FE4C-81DB-AE57E6ABDF31}"/>
    <cellStyle name="Porcentaje 2 2 2" xfId="10" xr:uid="{BFC9AFF3-3E74-F84A-8C9F-FBD7FC1DAC9B}"/>
    <cellStyle name="Porcentaje 2 2 2 2" xfId="19" xr:uid="{05F65A2A-050C-1F47-B60E-2C9F9A99434A}"/>
    <cellStyle name="Porcentaje 4" xfId="21" xr:uid="{870BC133-4044-874D-8CC1-4437923D5F58}"/>
    <cellStyle name="Porcentual 9" xfId="15" xr:uid="{4BB005B3-9EA8-0B4B-8122-A094B2854E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320766</xdr:colOff>
      <xdr:row>0</xdr:row>
      <xdr:rowOff>100876</xdr:rowOff>
    </xdr:from>
    <xdr:ext cx="1076234" cy="1169124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F962BAE3-0078-C041-B102-54AA714207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556966" y="100876"/>
          <a:ext cx="1076234" cy="1169124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103</xdr:row>
      <xdr:rowOff>0</xdr:rowOff>
    </xdr:from>
    <xdr:ext cx="304800" cy="301277"/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17A31967-65FC-354C-BEC8-EFB1F54142A5}"/>
            </a:ext>
            <a:ext uri="{147F2762-F138-4A5C-976F-8EAC2B608ADB}">
              <a16:predDERef xmlns:a16="http://schemas.microsoft.com/office/drawing/2014/main" pred="{755064CC-9A1E-43ED-B58F-653455DDB65A}"/>
            </a:ext>
          </a:extLst>
        </xdr:cNvPr>
        <xdr:cNvSpPr>
          <a:spLocks noChangeAspect="1" noChangeArrowheads="1"/>
        </xdr:cNvSpPr>
      </xdr:nvSpPr>
      <xdr:spPr bwMode="auto">
        <a:xfrm>
          <a:off x="4203700" y="17729200"/>
          <a:ext cx="304800" cy="3012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49</xdr:row>
      <xdr:rowOff>59507</xdr:rowOff>
    </xdr:from>
    <xdr:to>
      <xdr:col>7</xdr:col>
      <xdr:colOff>450297</xdr:colOff>
      <xdr:row>64</xdr:row>
      <xdr:rowOff>186317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E7FF00-81B8-2C43-9D44-D34119616D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99107"/>
          <a:ext cx="11715197" cy="2984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9101C-B356-6C43-B37B-6B3476C921F3}">
  <sheetPr>
    <tabColor rgb="FF92D050"/>
    <outlinePr summaryBelow="0"/>
  </sheetPr>
  <dimension ref="A1:AA159"/>
  <sheetViews>
    <sheetView tabSelected="1" view="pageBreakPreview" zoomScale="25" zoomScaleNormal="75" workbookViewId="0">
      <selection activeCell="A3" sqref="A3:T3"/>
    </sheetView>
  </sheetViews>
  <sheetFormatPr baseColWidth="10" defaultColWidth="11.5" defaultRowHeight="15" customHeight="1" outlineLevelRow="1"/>
  <cols>
    <col min="1" max="1" width="8.5" style="9" customWidth="1"/>
    <col min="2" max="2" width="29.5" style="16" customWidth="1"/>
    <col min="3" max="3" width="16.5" style="16" customWidth="1"/>
    <col min="4" max="7" width="8.33203125" style="16" customWidth="1"/>
    <col min="8" max="8" width="9.5" style="5" customWidth="1"/>
    <col min="9" max="9" width="16.5" style="17" customWidth="1"/>
    <col min="10" max="10" width="19.5" style="18" customWidth="1"/>
    <col min="11" max="11" width="20.33203125" style="6" customWidth="1"/>
    <col min="12" max="12" width="19.5" style="6" customWidth="1"/>
    <col min="13" max="13" width="8.33203125" style="5" customWidth="1"/>
    <col min="14" max="14" width="1.6640625" style="1" customWidth="1"/>
    <col min="15" max="15" width="7.5" style="2" customWidth="1"/>
    <col min="16" max="16" width="91.6640625" style="3" customWidth="1"/>
    <col min="17" max="17" width="8.83203125" style="2" customWidth="1"/>
    <col min="18" max="18" width="20.33203125" style="1" customWidth="1"/>
    <col min="19" max="19" width="19.1640625" style="58" customWidth="1"/>
    <col min="20" max="20" width="25.6640625" style="1" customWidth="1"/>
    <col min="21" max="21" width="1.33203125" style="1" customWidth="1"/>
    <col min="22" max="23" width="16.33203125" style="1" bestFit="1" customWidth="1"/>
    <col min="24" max="16384" width="11.5" style="1"/>
  </cols>
  <sheetData>
    <row r="1" spans="1:20" ht="106" customHeight="1">
      <c r="A1" s="228" t="s">
        <v>0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30"/>
    </row>
    <row r="2" spans="1:20" ht="61" customHeight="1">
      <c r="A2" s="253" t="s">
        <v>312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5"/>
    </row>
    <row r="3" spans="1:20" ht="81" customHeight="1" thickBot="1">
      <c r="A3" s="250" t="s">
        <v>321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2"/>
    </row>
    <row r="4" spans="1:20" ht="25" customHeight="1">
      <c r="A4" s="256" t="s">
        <v>318</v>
      </c>
      <c r="B4" s="256"/>
      <c r="C4" s="256"/>
      <c r="D4" s="256"/>
      <c r="E4" s="256"/>
      <c r="F4" s="256"/>
      <c r="G4" s="260" t="s">
        <v>313</v>
      </c>
      <c r="H4" s="260"/>
      <c r="I4" s="260"/>
      <c r="J4" s="260"/>
      <c r="K4" s="260"/>
      <c r="L4" s="260"/>
      <c r="M4" s="193"/>
      <c r="N4" s="193"/>
      <c r="O4" s="257" t="s">
        <v>319</v>
      </c>
      <c r="P4" s="258"/>
      <c r="Q4" s="258"/>
      <c r="R4" s="258"/>
      <c r="S4" s="258"/>
      <c r="T4" s="259"/>
    </row>
    <row r="5" spans="1:20" ht="24" customHeight="1" thickBot="1">
      <c r="A5" s="261" t="s">
        <v>316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191"/>
      <c r="N5" s="192"/>
      <c r="O5" s="231" t="s">
        <v>317</v>
      </c>
      <c r="P5" s="232"/>
      <c r="Q5" s="232"/>
      <c r="R5" s="232"/>
      <c r="S5" s="232"/>
      <c r="T5" s="233"/>
    </row>
    <row r="6" spans="1:20" ht="44" customHeight="1">
      <c r="A6" s="249" t="s">
        <v>1</v>
      </c>
      <c r="B6" s="278" t="s">
        <v>115</v>
      </c>
      <c r="C6" s="249"/>
      <c r="D6" s="278" t="s">
        <v>116</v>
      </c>
      <c r="E6" s="278"/>
      <c r="F6" s="278" t="s">
        <v>117</v>
      </c>
      <c r="G6" s="278"/>
      <c r="H6" s="249" t="s">
        <v>106</v>
      </c>
      <c r="I6" s="249" t="s">
        <v>118</v>
      </c>
      <c r="J6" s="249" t="s">
        <v>114</v>
      </c>
      <c r="K6" s="249" t="s">
        <v>119</v>
      </c>
      <c r="L6" s="249" t="s">
        <v>120</v>
      </c>
      <c r="M6" s="94"/>
      <c r="N6" s="95"/>
      <c r="O6" s="234" t="s">
        <v>1</v>
      </c>
      <c r="P6" s="237" t="s">
        <v>2</v>
      </c>
      <c r="Q6" s="240" t="s">
        <v>3</v>
      </c>
      <c r="R6" s="237" t="s">
        <v>4</v>
      </c>
      <c r="S6" s="243" t="s">
        <v>310</v>
      </c>
      <c r="T6" s="246" t="s">
        <v>5</v>
      </c>
    </row>
    <row r="7" spans="1:20" s="2" customFormat="1" ht="43.25" customHeight="1">
      <c r="A7" s="249"/>
      <c r="B7" s="278"/>
      <c r="C7" s="249"/>
      <c r="D7" s="97" t="s">
        <v>121</v>
      </c>
      <c r="E7" s="97" t="s">
        <v>122</v>
      </c>
      <c r="F7" s="97" t="s">
        <v>123</v>
      </c>
      <c r="G7" s="97" t="s">
        <v>124</v>
      </c>
      <c r="H7" s="249"/>
      <c r="I7" s="249"/>
      <c r="J7" s="249"/>
      <c r="K7" s="249"/>
      <c r="L7" s="249"/>
      <c r="M7" s="94"/>
      <c r="N7" s="98"/>
      <c r="O7" s="235"/>
      <c r="P7" s="238"/>
      <c r="Q7" s="241"/>
      <c r="R7" s="238"/>
      <c r="S7" s="244"/>
      <c r="T7" s="247"/>
    </row>
    <row r="8" spans="1:20" s="2" customFormat="1" ht="17" thickBot="1">
      <c r="A8" s="99"/>
      <c r="B8" s="100"/>
      <c r="C8" s="100"/>
      <c r="D8" s="100"/>
      <c r="E8" s="100"/>
      <c r="F8" s="100"/>
      <c r="G8" s="100"/>
      <c r="H8" s="99"/>
      <c r="I8" s="69"/>
      <c r="J8" s="77"/>
      <c r="K8" s="77"/>
      <c r="L8" s="77"/>
      <c r="M8" s="94"/>
      <c r="N8" s="98"/>
      <c r="O8" s="236"/>
      <c r="P8" s="239"/>
      <c r="Q8" s="242"/>
      <c r="R8" s="239"/>
      <c r="S8" s="245"/>
      <c r="T8" s="248"/>
    </row>
    <row r="9" spans="1:20" s="2" customFormat="1" ht="34">
      <c r="A9" s="96">
        <v>10</v>
      </c>
      <c r="B9" s="97" t="s">
        <v>125</v>
      </c>
      <c r="C9" s="96" t="s">
        <v>126</v>
      </c>
      <c r="D9" s="96"/>
      <c r="E9" s="96"/>
      <c r="F9" s="96"/>
      <c r="G9" s="96"/>
      <c r="H9" s="96" t="s">
        <v>127</v>
      </c>
      <c r="I9" s="96" t="s">
        <v>128</v>
      </c>
      <c r="J9" s="96" t="s">
        <v>129</v>
      </c>
      <c r="K9" s="96" t="s">
        <v>130</v>
      </c>
      <c r="L9" s="101">
        <f>SUM(K10:K16)</f>
        <v>0</v>
      </c>
      <c r="M9" s="94"/>
      <c r="N9" s="98"/>
      <c r="O9" s="110"/>
      <c r="P9" s="62" t="s">
        <v>7</v>
      </c>
      <c r="Q9" s="111"/>
      <c r="R9" s="112"/>
      <c r="S9" s="113"/>
      <c r="T9" s="114"/>
    </row>
    <row r="10" spans="1:20" s="61" customFormat="1" ht="33" customHeight="1">
      <c r="A10" s="219" t="s">
        <v>322</v>
      </c>
      <c r="B10" s="220" t="s">
        <v>323</v>
      </c>
      <c r="C10" s="221" t="s">
        <v>324</v>
      </c>
      <c r="D10" s="222">
        <v>1</v>
      </c>
      <c r="E10" s="220"/>
      <c r="F10" s="219">
        <v>8</v>
      </c>
      <c r="G10" s="219">
        <v>5</v>
      </c>
      <c r="H10" s="219">
        <v>5</v>
      </c>
      <c r="I10" s="219">
        <v>0.3</v>
      </c>
      <c r="J10" s="223"/>
      <c r="K10" s="224">
        <f>D10*(I10*H10)*J10</f>
        <v>0</v>
      </c>
      <c r="L10" s="109"/>
      <c r="M10" s="94"/>
      <c r="N10" s="95"/>
      <c r="O10" s="115">
        <v>1</v>
      </c>
      <c r="P10" s="116" t="s">
        <v>8</v>
      </c>
      <c r="Q10" s="117"/>
      <c r="R10" s="118"/>
      <c r="S10" s="119"/>
      <c r="T10" s="120">
        <f>SUM(T11:T18)</f>
        <v>0</v>
      </c>
    </row>
    <row r="11" spans="1:20" ht="37" customHeight="1">
      <c r="A11" s="219" t="s">
        <v>325</v>
      </c>
      <c r="B11" s="225" t="s">
        <v>326</v>
      </c>
      <c r="C11" s="221" t="s">
        <v>131</v>
      </c>
      <c r="D11" s="222">
        <v>1</v>
      </c>
      <c r="E11" s="222"/>
      <c r="F11" s="219">
        <v>6</v>
      </c>
      <c r="G11" s="221">
        <v>4</v>
      </c>
      <c r="H11" s="219">
        <v>3</v>
      </c>
      <c r="I11" s="219">
        <v>0.3</v>
      </c>
      <c r="J11" s="223"/>
      <c r="K11" s="224">
        <f>D11*(I11*H11)*J11</f>
        <v>0</v>
      </c>
      <c r="L11" s="109"/>
      <c r="M11" s="94"/>
      <c r="N11" s="95"/>
      <c r="O11" s="121" t="s">
        <v>9</v>
      </c>
      <c r="P11" s="122" t="s">
        <v>10</v>
      </c>
      <c r="Q11" s="123" t="s">
        <v>105</v>
      </c>
      <c r="R11" s="124">
        <v>95.740000000000009</v>
      </c>
      <c r="S11" s="125"/>
      <c r="T11" s="126">
        <f t="shared" ref="T11:T31" si="0">ROUND(R11*S11,0)</f>
        <v>0</v>
      </c>
    </row>
    <row r="12" spans="1:20" ht="54" customHeight="1" outlineLevel="1">
      <c r="A12" s="219" t="s">
        <v>327</v>
      </c>
      <c r="B12" s="225" t="s">
        <v>328</v>
      </c>
      <c r="C12" s="221" t="s">
        <v>131</v>
      </c>
      <c r="D12" s="222">
        <v>1</v>
      </c>
      <c r="E12" s="222"/>
      <c r="F12" s="219">
        <v>6</v>
      </c>
      <c r="G12" s="221">
        <v>4</v>
      </c>
      <c r="H12" s="219">
        <v>2</v>
      </c>
      <c r="I12" s="219">
        <v>0.2</v>
      </c>
      <c r="J12" s="223"/>
      <c r="K12" s="224">
        <f t="shared" ref="K12" si="1">D12*(I12*H12)*J12</f>
        <v>0</v>
      </c>
      <c r="L12" s="109"/>
      <c r="M12" s="94"/>
      <c r="N12" s="95"/>
      <c r="O12" s="121" t="s">
        <v>11</v>
      </c>
      <c r="P12" s="122" t="s">
        <v>272</v>
      </c>
      <c r="Q12" s="123" t="s">
        <v>103</v>
      </c>
      <c r="R12" s="127">
        <v>43.02</v>
      </c>
      <c r="S12" s="125"/>
      <c r="T12" s="126">
        <f t="shared" si="0"/>
        <v>0</v>
      </c>
    </row>
    <row r="13" spans="1:20" ht="46" customHeight="1" outlineLevel="1">
      <c r="A13" s="102" t="s">
        <v>100</v>
      </c>
      <c r="B13" s="103" t="s">
        <v>132</v>
      </c>
      <c r="C13" s="104" t="s">
        <v>133</v>
      </c>
      <c r="D13" s="105">
        <v>1</v>
      </c>
      <c r="E13" s="106"/>
      <c r="F13" s="102">
        <v>6</v>
      </c>
      <c r="G13" s="104">
        <v>4</v>
      </c>
      <c r="H13" s="102">
        <v>2</v>
      </c>
      <c r="I13" s="102">
        <v>0.1</v>
      </c>
      <c r="J13" s="107"/>
      <c r="K13" s="108">
        <f t="shared" ref="K13:K16" si="2">D13*(I13*H13)*J13</f>
        <v>0</v>
      </c>
      <c r="L13" s="109"/>
      <c r="M13" s="94"/>
      <c r="N13" s="95"/>
      <c r="O13" s="121" t="s">
        <v>12</v>
      </c>
      <c r="P13" s="122" t="s">
        <v>13</v>
      </c>
      <c r="Q13" s="123" t="s">
        <v>103</v>
      </c>
      <c r="R13" s="127">
        <v>29.13</v>
      </c>
      <c r="S13" s="125"/>
      <c r="T13" s="126">
        <f t="shared" si="0"/>
        <v>0</v>
      </c>
    </row>
    <row r="14" spans="1:20" ht="55" customHeight="1" outlineLevel="1">
      <c r="A14" s="102" t="s">
        <v>101</v>
      </c>
      <c r="B14" s="103" t="s">
        <v>134</v>
      </c>
      <c r="C14" s="104" t="s">
        <v>135</v>
      </c>
      <c r="D14" s="105">
        <v>1</v>
      </c>
      <c r="E14" s="106"/>
      <c r="F14" s="102">
        <v>6</v>
      </c>
      <c r="G14" s="104">
        <v>4</v>
      </c>
      <c r="H14" s="102">
        <v>2</v>
      </c>
      <c r="I14" s="102">
        <v>0.1</v>
      </c>
      <c r="J14" s="107"/>
      <c r="K14" s="108">
        <f t="shared" si="2"/>
        <v>0</v>
      </c>
      <c r="L14" s="109"/>
      <c r="M14" s="94"/>
      <c r="N14" s="95"/>
      <c r="O14" s="121" t="s">
        <v>14</v>
      </c>
      <c r="P14" s="122" t="s">
        <v>274</v>
      </c>
      <c r="Q14" s="123" t="s">
        <v>105</v>
      </c>
      <c r="R14" s="127">
        <v>830.14</v>
      </c>
      <c r="S14" s="125"/>
      <c r="T14" s="126">
        <f t="shared" si="0"/>
        <v>0</v>
      </c>
    </row>
    <row r="15" spans="1:20" ht="53" customHeight="1" outlineLevel="1">
      <c r="A15" s="102" t="s">
        <v>102</v>
      </c>
      <c r="B15" s="106" t="s">
        <v>136</v>
      </c>
      <c r="C15" s="104" t="s">
        <v>137</v>
      </c>
      <c r="D15" s="105">
        <v>1</v>
      </c>
      <c r="E15" s="106"/>
      <c r="F15" s="102">
        <v>6</v>
      </c>
      <c r="G15" s="104">
        <v>4</v>
      </c>
      <c r="H15" s="102">
        <v>3</v>
      </c>
      <c r="I15" s="102">
        <v>0.1</v>
      </c>
      <c r="J15" s="107"/>
      <c r="K15" s="108">
        <f t="shared" si="2"/>
        <v>0</v>
      </c>
      <c r="L15" s="226"/>
      <c r="M15" s="94"/>
      <c r="N15" s="95"/>
      <c r="O15" s="121" t="s">
        <v>15</v>
      </c>
      <c r="P15" s="122" t="s">
        <v>275</v>
      </c>
      <c r="Q15" s="123" t="s">
        <v>103</v>
      </c>
      <c r="R15" s="127">
        <v>1</v>
      </c>
      <c r="S15" s="125"/>
      <c r="T15" s="126">
        <f t="shared" si="0"/>
        <v>0</v>
      </c>
    </row>
    <row r="16" spans="1:20" ht="34" customHeight="1" outlineLevel="1">
      <c r="A16" s="102" t="s">
        <v>104</v>
      </c>
      <c r="B16" s="106" t="s">
        <v>138</v>
      </c>
      <c r="C16" s="104" t="s">
        <v>139</v>
      </c>
      <c r="D16" s="105">
        <v>1</v>
      </c>
      <c r="E16" s="106"/>
      <c r="F16" s="102">
        <v>6</v>
      </c>
      <c r="G16" s="104">
        <v>4</v>
      </c>
      <c r="H16" s="102">
        <v>3</v>
      </c>
      <c r="I16" s="102">
        <v>0.4</v>
      </c>
      <c r="J16" s="107"/>
      <c r="K16" s="108">
        <f t="shared" si="2"/>
        <v>0</v>
      </c>
      <c r="L16" s="226"/>
      <c r="M16" s="94"/>
      <c r="N16" s="95"/>
      <c r="O16" s="121" t="s">
        <v>16</v>
      </c>
      <c r="P16" s="122" t="s">
        <v>276</v>
      </c>
      <c r="Q16" s="123" t="s">
        <v>103</v>
      </c>
      <c r="R16" s="124">
        <v>645.33969999999999</v>
      </c>
      <c r="S16" s="125"/>
      <c r="T16" s="126">
        <f t="shared" si="0"/>
        <v>0</v>
      </c>
    </row>
    <row r="17" spans="1:20" ht="55" customHeight="1" outlineLevel="1">
      <c r="A17" s="99"/>
      <c r="B17" s="128"/>
      <c r="C17" s="129"/>
      <c r="D17" s="130"/>
      <c r="E17" s="128"/>
      <c r="F17" s="99"/>
      <c r="G17" s="129"/>
      <c r="H17" s="99"/>
      <c r="I17" s="99"/>
      <c r="J17" s="131"/>
      <c r="K17" s="132"/>
      <c r="L17" s="226"/>
      <c r="M17" s="94"/>
      <c r="N17" s="95"/>
      <c r="O17" s="121" t="s">
        <v>17</v>
      </c>
      <c r="P17" s="122" t="s">
        <v>18</v>
      </c>
      <c r="Q17" s="123" t="s">
        <v>103</v>
      </c>
      <c r="R17" s="127">
        <v>95.83</v>
      </c>
      <c r="S17" s="125"/>
      <c r="T17" s="126">
        <f t="shared" si="0"/>
        <v>0</v>
      </c>
    </row>
    <row r="18" spans="1:20" ht="56" customHeight="1" outlineLevel="1">
      <c r="A18" s="96">
        <v>20</v>
      </c>
      <c r="B18" s="96" t="s">
        <v>140</v>
      </c>
      <c r="C18" s="96" t="s">
        <v>126</v>
      </c>
      <c r="D18" s="96"/>
      <c r="E18" s="96"/>
      <c r="F18" s="96"/>
      <c r="G18" s="96"/>
      <c r="H18" s="96" t="s">
        <v>127</v>
      </c>
      <c r="I18" s="96" t="s">
        <v>128</v>
      </c>
      <c r="J18" s="96" t="s">
        <v>129</v>
      </c>
      <c r="K18" s="96" t="s">
        <v>130</v>
      </c>
      <c r="L18" s="101">
        <f>SUM(K19:K28)</f>
        <v>0</v>
      </c>
      <c r="M18" s="94"/>
      <c r="N18" s="95"/>
      <c r="O18" s="121" t="s">
        <v>19</v>
      </c>
      <c r="P18" s="122" t="s">
        <v>277</v>
      </c>
      <c r="Q18" s="123" t="s">
        <v>103</v>
      </c>
      <c r="R18" s="124">
        <v>1450.13</v>
      </c>
      <c r="S18" s="125"/>
      <c r="T18" s="126">
        <f t="shared" si="0"/>
        <v>0</v>
      </c>
    </row>
    <row r="19" spans="1:20" ht="27" customHeight="1" outlineLevel="1">
      <c r="A19" s="102" t="s">
        <v>141</v>
      </c>
      <c r="B19" s="106" t="s">
        <v>142</v>
      </c>
      <c r="C19" s="104" t="s">
        <v>143</v>
      </c>
      <c r="D19" s="105">
        <v>1</v>
      </c>
      <c r="E19" s="106"/>
      <c r="F19" s="102">
        <v>6</v>
      </c>
      <c r="G19" s="104">
        <v>4</v>
      </c>
      <c r="H19" s="102">
        <v>3</v>
      </c>
      <c r="I19" s="102">
        <v>0.4</v>
      </c>
      <c r="J19" s="107"/>
      <c r="K19" s="108">
        <f>D19*I19*J19*H19</f>
        <v>0</v>
      </c>
      <c r="L19" s="109"/>
      <c r="M19" s="94"/>
      <c r="N19" s="95"/>
      <c r="O19" s="115">
        <v>2</v>
      </c>
      <c r="P19" s="116" t="s">
        <v>20</v>
      </c>
      <c r="Q19" s="117"/>
      <c r="R19" s="133"/>
      <c r="S19" s="134"/>
      <c r="T19" s="135">
        <f>SUM(T20:T31)</f>
        <v>0</v>
      </c>
    </row>
    <row r="20" spans="1:20" ht="31" customHeight="1">
      <c r="A20" s="102" t="s">
        <v>144</v>
      </c>
      <c r="B20" s="106" t="s">
        <v>145</v>
      </c>
      <c r="C20" s="104" t="s">
        <v>143</v>
      </c>
      <c r="D20" s="105">
        <v>1</v>
      </c>
      <c r="E20" s="106"/>
      <c r="F20" s="102">
        <v>6</v>
      </c>
      <c r="G20" s="104">
        <v>4</v>
      </c>
      <c r="H20" s="102">
        <v>3</v>
      </c>
      <c r="I20" s="102">
        <v>0.4</v>
      </c>
      <c r="J20" s="107"/>
      <c r="K20" s="108">
        <f t="shared" ref="K20:K21" si="3">D20*I20*J20*H20</f>
        <v>0</v>
      </c>
      <c r="L20" s="109"/>
      <c r="M20" s="94"/>
      <c r="N20" s="95"/>
      <c r="O20" s="121" t="s">
        <v>21</v>
      </c>
      <c r="P20" s="122" t="s">
        <v>22</v>
      </c>
      <c r="Q20" s="123" t="s">
        <v>105</v>
      </c>
      <c r="R20" s="127">
        <v>2002.3700000000001</v>
      </c>
      <c r="S20" s="125"/>
      <c r="T20" s="126">
        <f t="shared" si="0"/>
        <v>0</v>
      </c>
    </row>
    <row r="21" spans="1:20" ht="36" customHeight="1" outlineLevel="1">
      <c r="A21" s="102" t="s">
        <v>146</v>
      </c>
      <c r="B21" s="106" t="s">
        <v>147</v>
      </c>
      <c r="C21" s="104" t="s">
        <v>148</v>
      </c>
      <c r="D21" s="105">
        <v>1</v>
      </c>
      <c r="E21" s="106"/>
      <c r="F21" s="102">
        <v>6</v>
      </c>
      <c r="G21" s="104">
        <v>4</v>
      </c>
      <c r="H21" s="102">
        <v>5</v>
      </c>
      <c r="I21" s="102">
        <v>0.1</v>
      </c>
      <c r="J21" s="107"/>
      <c r="K21" s="108">
        <f t="shared" si="3"/>
        <v>0</v>
      </c>
      <c r="L21" s="109"/>
      <c r="M21" s="94"/>
      <c r="N21" s="95"/>
      <c r="O21" s="121" t="s">
        <v>23</v>
      </c>
      <c r="P21" s="122" t="s">
        <v>24</v>
      </c>
      <c r="Q21" s="123" t="s">
        <v>103</v>
      </c>
      <c r="R21" s="127">
        <v>601.29000000000008</v>
      </c>
      <c r="S21" s="125"/>
      <c r="T21" s="126">
        <f t="shared" si="0"/>
        <v>0</v>
      </c>
    </row>
    <row r="22" spans="1:20" ht="34" outlineLevel="1">
      <c r="A22" s="102" t="s">
        <v>149</v>
      </c>
      <c r="B22" s="106" t="s">
        <v>150</v>
      </c>
      <c r="C22" s="104" t="s">
        <v>151</v>
      </c>
      <c r="D22" s="105"/>
      <c r="E22" s="105">
        <v>1</v>
      </c>
      <c r="F22" s="102">
        <v>4</v>
      </c>
      <c r="G22" s="104">
        <v>3</v>
      </c>
      <c r="H22" s="102">
        <v>3</v>
      </c>
      <c r="I22" s="102">
        <v>0.1</v>
      </c>
      <c r="J22" s="107"/>
      <c r="K22" s="108">
        <f>I22*J22*H22*E22</f>
        <v>0</v>
      </c>
      <c r="L22" s="109"/>
      <c r="M22" s="94"/>
      <c r="N22" s="95"/>
      <c r="O22" s="121" t="s">
        <v>25</v>
      </c>
      <c r="P22" s="122" t="s">
        <v>278</v>
      </c>
      <c r="Q22" s="123" t="s">
        <v>103</v>
      </c>
      <c r="R22" s="127">
        <v>382.35</v>
      </c>
      <c r="S22" s="125"/>
      <c r="T22" s="126">
        <f t="shared" si="0"/>
        <v>0</v>
      </c>
    </row>
    <row r="23" spans="1:20" ht="34" outlineLevel="1">
      <c r="A23" s="102" t="s">
        <v>152</v>
      </c>
      <c r="B23" s="106" t="s">
        <v>153</v>
      </c>
      <c r="C23" s="104" t="s">
        <v>154</v>
      </c>
      <c r="D23" s="105"/>
      <c r="E23" s="105">
        <v>1</v>
      </c>
      <c r="F23" s="102">
        <v>4</v>
      </c>
      <c r="G23" s="104">
        <v>3</v>
      </c>
      <c r="H23" s="102">
        <v>3</v>
      </c>
      <c r="I23" s="102">
        <v>0.2</v>
      </c>
      <c r="J23" s="107"/>
      <c r="K23" s="108">
        <f t="shared" ref="K23:K28" si="4">I23*J23*H23*E23</f>
        <v>0</v>
      </c>
      <c r="L23" s="109"/>
      <c r="M23" s="94"/>
      <c r="N23" s="95"/>
      <c r="O23" s="121" t="s">
        <v>26</v>
      </c>
      <c r="P23" s="122" t="s">
        <v>279</v>
      </c>
      <c r="Q23" s="123" t="s">
        <v>105</v>
      </c>
      <c r="R23" s="127">
        <v>49</v>
      </c>
      <c r="S23" s="125"/>
      <c r="T23" s="126">
        <f t="shared" si="0"/>
        <v>0</v>
      </c>
    </row>
    <row r="24" spans="1:20" ht="72" customHeight="1" outlineLevel="1">
      <c r="A24" s="102" t="s">
        <v>155</v>
      </c>
      <c r="B24" s="106" t="s">
        <v>156</v>
      </c>
      <c r="C24" s="104" t="s">
        <v>157</v>
      </c>
      <c r="D24" s="105"/>
      <c r="E24" s="105">
        <v>1</v>
      </c>
      <c r="F24" s="102">
        <v>4</v>
      </c>
      <c r="G24" s="104">
        <v>3</v>
      </c>
      <c r="H24" s="102">
        <v>3</v>
      </c>
      <c r="I24" s="102">
        <v>0.2</v>
      </c>
      <c r="J24" s="107"/>
      <c r="K24" s="108">
        <f t="shared" si="4"/>
        <v>0</v>
      </c>
      <c r="L24" s="109"/>
      <c r="M24" s="94"/>
      <c r="N24" s="95"/>
      <c r="O24" s="121" t="s">
        <v>27</v>
      </c>
      <c r="P24" s="122" t="s">
        <v>280</v>
      </c>
      <c r="Q24" s="123" t="s">
        <v>103</v>
      </c>
      <c r="R24" s="127">
        <v>15.35</v>
      </c>
      <c r="S24" s="125"/>
      <c r="T24" s="126">
        <f t="shared" si="0"/>
        <v>0</v>
      </c>
    </row>
    <row r="25" spans="1:20" ht="34" outlineLevel="1">
      <c r="A25" s="102" t="s">
        <v>158</v>
      </c>
      <c r="B25" s="106" t="s">
        <v>159</v>
      </c>
      <c r="C25" s="104" t="s">
        <v>160</v>
      </c>
      <c r="D25" s="105"/>
      <c r="E25" s="105">
        <v>1</v>
      </c>
      <c r="F25" s="102">
        <v>4</v>
      </c>
      <c r="G25" s="104">
        <v>3</v>
      </c>
      <c r="H25" s="102">
        <v>2</v>
      </c>
      <c r="I25" s="102">
        <v>0.2</v>
      </c>
      <c r="J25" s="107"/>
      <c r="K25" s="108">
        <f t="shared" si="4"/>
        <v>0</v>
      </c>
      <c r="L25" s="109"/>
      <c r="M25" s="94"/>
      <c r="N25" s="95"/>
      <c r="O25" s="121" t="s">
        <v>28</v>
      </c>
      <c r="P25" s="122" t="s">
        <v>281</v>
      </c>
      <c r="Q25" s="123" t="s">
        <v>103</v>
      </c>
      <c r="R25" s="127">
        <v>305.07000000000005</v>
      </c>
      <c r="S25" s="125"/>
      <c r="T25" s="126">
        <f t="shared" si="0"/>
        <v>0</v>
      </c>
    </row>
    <row r="26" spans="1:20" ht="35" customHeight="1" outlineLevel="1">
      <c r="A26" s="102" t="s">
        <v>161</v>
      </c>
      <c r="B26" s="136" t="s">
        <v>162</v>
      </c>
      <c r="C26" s="137" t="s">
        <v>163</v>
      </c>
      <c r="D26" s="105"/>
      <c r="E26" s="138">
        <v>1</v>
      </c>
      <c r="F26" s="102">
        <v>4</v>
      </c>
      <c r="G26" s="104">
        <v>3</v>
      </c>
      <c r="H26" s="139">
        <v>5</v>
      </c>
      <c r="I26" s="139">
        <v>0.1</v>
      </c>
      <c r="J26" s="107"/>
      <c r="K26" s="108">
        <f t="shared" si="4"/>
        <v>0</v>
      </c>
      <c r="L26" s="109"/>
      <c r="M26" s="94"/>
      <c r="N26" s="95"/>
      <c r="O26" s="121" t="s">
        <v>29</v>
      </c>
      <c r="P26" s="122" t="s">
        <v>282</v>
      </c>
      <c r="Q26" s="123" t="s">
        <v>105</v>
      </c>
      <c r="R26" s="124">
        <v>945.06</v>
      </c>
      <c r="S26" s="125"/>
      <c r="T26" s="126">
        <f t="shared" si="0"/>
        <v>0</v>
      </c>
    </row>
    <row r="27" spans="1:20" ht="29" customHeight="1" outlineLevel="1">
      <c r="A27" s="102" t="s">
        <v>164</v>
      </c>
      <c r="B27" s="140" t="s">
        <v>165</v>
      </c>
      <c r="C27" s="104" t="s">
        <v>166</v>
      </c>
      <c r="D27" s="105"/>
      <c r="E27" s="105">
        <v>1</v>
      </c>
      <c r="F27" s="102">
        <v>3</v>
      </c>
      <c r="G27" s="104">
        <v>1</v>
      </c>
      <c r="H27" s="139">
        <v>5</v>
      </c>
      <c r="I27" s="102">
        <v>0.1</v>
      </c>
      <c r="J27" s="107"/>
      <c r="K27" s="108">
        <f t="shared" si="4"/>
        <v>0</v>
      </c>
      <c r="L27" s="109"/>
      <c r="M27" s="94"/>
      <c r="N27" s="95"/>
      <c r="O27" s="121" t="s">
        <v>30</v>
      </c>
      <c r="P27" s="122" t="s">
        <v>31</v>
      </c>
      <c r="Q27" s="123" t="s">
        <v>273</v>
      </c>
      <c r="R27" s="127">
        <v>1053.46</v>
      </c>
      <c r="S27" s="125"/>
      <c r="T27" s="126">
        <f t="shared" si="0"/>
        <v>0</v>
      </c>
    </row>
    <row r="28" spans="1:20" ht="35" customHeight="1" outlineLevel="1">
      <c r="A28" s="102" t="s">
        <v>167</v>
      </c>
      <c r="B28" s="140" t="s">
        <v>168</v>
      </c>
      <c r="C28" s="104" t="s">
        <v>169</v>
      </c>
      <c r="D28" s="105"/>
      <c r="E28" s="105">
        <v>1</v>
      </c>
      <c r="F28" s="102">
        <v>3</v>
      </c>
      <c r="G28" s="104">
        <v>1</v>
      </c>
      <c r="H28" s="139">
        <v>5</v>
      </c>
      <c r="I28" s="139">
        <v>0.1</v>
      </c>
      <c r="J28" s="107"/>
      <c r="K28" s="108">
        <f t="shared" si="4"/>
        <v>0</v>
      </c>
      <c r="L28" s="109"/>
      <c r="M28" s="94"/>
      <c r="N28" s="95"/>
      <c r="O28" s="121" t="s">
        <v>32</v>
      </c>
      <c r="P28" s="122" t="s">
        <v>283</v>
      </c>
      <c r="Q28" s="123" t="s">
        <v>273</v>
      </c>
      <c r="R28" s="127">
        <v>1111.02</v>
      </c>
      <c r="S28" s="125"/>
      <c r="T28" s="126">
        <f t="shared" si="0"/>
        <v>0</v>
      </c>
    </row>
    <row r="29" spans="1:20" ht="71" customHeight="1" outlineLevel="1">
      <c r="A29" s="130"/>
      <c r="B29" s="141"/>
      <c r="C29" s="141"/>
      <c r="D29" s="141"/>
      <c r="E29" s="141"/>
      <c r="F29" s="141"/>
      <c r="G29" s="141"/>
      <c r="H29" s="141"/>
      <c r="I29" s="130"/>
      <c r="J29" s="141"/>
      <c r="K29" s="141"/>
      <c r="L29" s="141"/>
      <c r="M29" s="94"/>
      <c r="N29" s="95"/>
      <c r="O29" s="121" t="s">
        <v>33</v>
      </c>
      <c r="P29" s="122" t="s">
        <v>34</v>
      </c>
      <c r="Q29" s="123" t="s">
        <v>105</v>
      </c>
      <c r="R29" s="127">
        <v>157</v>
      </c>
      <c r="S29" s="125"/>
      <c r="T29" s="126">
        <f t="shared" si="0"/>
        <v>0</v>
      </c>
    </row>
    <row r="30" spans="1:20" ht="51" outlineLevel="1">
      <c r="A30" s="96">
        <v>30</v>
      </c>
      <c r="B30" s="97" t="s">
        <v>170</v>
      </c>
      <c r="C30" s="96" t="s">
        <v>126</v>
      </c>
      <c r="D30" s="96"/>
      <c r="E30" s="96"/>
      <c r="F30" s="96"/>
      <c r="G30" s="96"/>
      <c r="H30" s="96" t="s">
        <v>127</v>
      </c>
      <c r="I30" s="96" t="s">
        <v>128</v>
      </c>
      <c r="J30" s="96" t="s">
        <v>129</v>
      </c>
      <c r="K30" s="96" t="s">
        <v>130</v>
      </c>
      <c r="L30" s="101">
        <f>SUM(K31:K33)</f>
        <v>0</v>
      </c>
      <c r="M30" s="94"/>
      <c r="N30" s="95"/>
      <c r="O30" s="121" t="s">
        <v>35</v>
      </c>
      <c r="P30" s="122" t="s">
        <v>286</v>
      </c>
      <c r="Q30" s="123" t="s">
        <v>285</v>
      </c>
      <c r="R30" s="127">
        <v>1160.81</v>
      </c>
      <c r="S30" s="125"/>
      <c r="T30" s="126">
        <f t="shared" si="0"/>
        <v>0</v>
      </c>
    </row>
    <row r="31" spans="1:20" ht="44" customHeight="1" outlineLevel="1">
      <c r="A31" s="102" t="s">
        <v>171</v>
      </c>
      <c r="B31" s="106" t="s">
        <v>172</v>
      </c>
      <c r="C31" s="104" t="s">
        <v>131</v>
      </c>
      <c r="D31" s="105">
        <v>1</v>
      </c>
      <c r="E31" s="105"/>
      <c r="F31" s="102">
        <v>6</v>
      </c>
      <c r="G31" s="104">
        <v>4</v>
      </c>
      <c r="H31" s="102">
        <v>3</v>
      </c>
      <c r="I31" s="102">
        <v>0.1</v>
      </c>
      <c r="J31" s="107"/>
      <c r="K31" s="108">
        <f>D31*(I31*H31)*J31</f>
        <v>0</v>
      </c>
      <c r="L31" s="109"/>
      <c r="M31" s="94"/>
      <c r="N31" s="95"/>
      <c r="O31" s="121" t="s">
        <v>36</v>
      </c>
      <c r="P31" s="122" t="s">
        <v>287</v>
      </c>
      <c r="Q31" s="123" t="s">
        <v>105</v>
      </c>
      <c r="R31" s="127">
        <v>2777.1000000000004</v>
      </c>
      <c r="S31" s="125"/>
      <c r="T31" s="126">
        <f t="shared" si="0"/>
        <v>0</v>
      </c>
    </row>
    <row r="32" spans="1:20" ht="41" customHeight="1" outlineLevel="1">
      <c r="A32" s="102" t="s">
        <v>173</v>
      </c>
      <c r="B32" s="106" t="s">
        <v>174</v>
      </c>
      <c r="C32" s="102" t="s">
        <v>175</v>
      </c>
      <c r="D32" s="105">
        <v>1</v>
      </c>
      <c r="E32" s="106"/>
      <c r="F32" s="102">
        <v>6</v>
      </c>
      <c r="G32" s="104">
        <v>4</v>
      </c>
      <c r="H32" s="102">
        <v>3</v>
      </c>
      <c r="I32" s="102">
        <v>0.1</v>
      </c>
      <c r="J32" s="107"/>
      <c r="K32" s="108">
        <f>D32*(I32*H32)*J32</f>
        <v>0</v>
      </c>
      <c r="L32" s="109"/>
      <c r="M32" s="94"/>
      <c r="N32" s="95"/>
      <c r="O32" s="115">
        <v>3</v>
      </c>
      <c r="P32" s="116" t="s">
        <v>37</v>
      </c>
      <c r="Q32" s="117"/>
      <c r="R32" s="133"/>
      <c r="S32" s="134"/>
      <c r="T32" s="145">
        <f>SUM(T33:T42)</f>
        <v>0</v>
      </c>
    </row>
    <row r="33" spans="1:20" ht="43" customHeight="1">
      <c r="A33" s="102" t="s">
        <v>176</v>
      </c>
      <c r="B33" s="136" t="s">
        <v>177</v>
      </c>
      <c r="C33" s="137" t="s">
        <v>178</v>
      </c>
      <c r="D33" s="105"/>
      <c r="E33" s="138">
        <v>1</v>
      </c>
      <c r="F33" s="104">
        <v>2</v>
      </c>
      <c r="G33" s="137">
        <v>1</v>
      </c>
      <c r="H33" s="139">
        <v>3</v>
      </c>
      <c r="I33" s="139">
        <v>0.2</v>
      </c>
      <c r="J33" s="107"/>
      <c r="K33" s="108">
        <f>I33*J33*H33*E33</f>
        <v>0</v>
      </c>
      <c r="L33" s="109"/>
      <c r="M33" s="94"/>
      <c r="N33" s="95"/>
      <c r="O33" s="121" t="s">
        <v>38</v>
      </c>
      <c r="P33" s="122" t="s">
        <v>288</v>
      </c>
      <c r="Q33" s="123" t="s">
        <v>273</v>
      </c>
      <c r="R33" s="127">
        <v>305.76</v>
      </c>
      <c r="S33" s="125"/>
      <c r="T33" s="126">
        <f t="shared" ref="T33:T42" si="5">ROUND(R33*S33,0)</f>
        <v>0</v>
      </c>
    </row>
    <row r="34" spans="1:20" ht="37" customHeight="1" outlineLevel="1">
      <c r="A34" s="130"/>
      <c r="B34" s="141"/>
      <c r="C34" s="141"/>
      <c r="D34" s="141"/>
      <c r="E34" s="141"/>
      <c r="F34" s="141"/>
      <c r="G34" s="141"/>
      <c r="H34" s="141"/>
      <c r="I34" s="130"/>
      <c r="J34" s="141"/>
      <c r="K34" s="141"/>
      <c r="L34" s="141"/>
      <c r="M34" s="94"/>
      <c r="N34" s="95"/>
      <c r="O34" s="121" t="s">
        <v>39</v>
      </c>
      <c r="P34" s="122" t="s">
        <v>289</v>
      </c>
      <c r="Q34" s="123" t="s">
        <v>273</v>
      </c>
      <c r="R34" s="127">
        <v>193.93</v>
      </c>
      <c r="S34" s="125"/>
      <c r="T34" s="126">
        <f t="shared" si="5"/>
        <v>0</v>
      </c>
    </row>
    <row r="35" spans="1:20" ht="45" customHeight="1" outlineLevel="1">
      <c r="A35" s="96">
        <v>40</v>
      </c>
      <c r="B35" s="96" t="s">
        <v>179</v>
      </c>
      <c r="C35" s="96" t="s">
        <v>180</v>
      </c>
      <c r="D35" s="96"/>
      <c r="E35" s="96"/>
      <c r="F35" s="96"/>
      <c r="G35" s="96"/>
      <c r="H35" s="96" t="s">
        <v>127</v>
      </c>
      <c r="I35" s="96" t="s">
        <v>128</v>
      </c>
      <c r="J35" s="96" t="s">
        <v>129</v>
      </c>
      <c r="K35" s="96" t="s">
        <v>130</v>
      </c>
      <c r="L35" s="101">
        <f>SUM(K36:K45)</f>
        <v>0</v>
      </c>
      <c r="M35" s="94"/>
      <c r="N35" s="95"/>
      <c r="O35" s="121" t="s">
        <v>40</v>
      </c>
      <c r="P35" s="122" t="s">
        <v>41</v>
      </c>
      <c r="Q35" s="123" t="s">
        <v>105</v>
      </c>
      <c r="R35" s="127">
        <v>45.2</v>
      </c>
      <c r="S35" s="125"/>
      <c r="T35" s="126">
        <f t="shared" si="5"/>
        <v>0</v>
      </c>
    </row>
    <row r="36" spans="1:20" ht="47" customHeight="1" outlineLevel="1">
      <c r="A36" s="102" t="s">
        <v>181</v>
      </c>
      <c r="B36" s="106" t="s">
        <v>182</v>
      </c>
      <c r="C36" s="142" t="s">
        <v>183</v>
      </c>
      <c r="D36" s="106"/>
      <c r="E36" s="143">
        <v>1</v>
      </c>
      <c r="F36" s="104">
        <v>2</v>
      </c>
      <c r="G36" s="104"/>
      <c r="H36" s="144">
        <v>3</v>
      </c>
      <c r="I36" s="102">
        <v>0.3</v>
      </c>
      <c r="J36" s="107"/>
      <c r="K36" s="108">
        <f t="shared" ref="K36:K45" si="6">E36*I36*J36*H36</f>
        <v>0</v>
      </c>
      <c r="L36" s="141"/>
      <c r="M36" s="94"/>
      <c r="N36" s="95"/>
      <c r="O36" s="121" t="s">
        <v>42</v>
      </c>
      <c r="P36" s="122" t="s">
        <v>43</v>
      </c>
      <c r="Q36" s="123" t="s">
        <v>105</v>
      </c>
      <c r="R36" s="127">
        <v>48.980000000000004</v>
      </c>
      <c r="S36" s="125"/>
      <c r="T36" s="126">
        <f t="shared" si="5"/>
        <v>0</v>
      </c>
    </row>
    <row r="37" spans="1:20" ht="38" customHeight="1" outlineLevel="1">
      <c r="A37" s="102" t="s">
        <v>184</v>
      </c>
      <c r="B37" s="106" t="s">
        <v>185</v>
      </c>
      <c r="C37" s="142" t="s">
        <v>131</v>
      </c>
      <c r="D37" s="106"/>
      <c r="E37" s="143">
        <v>1</v>
      </c>
      <c r="F37" s="104">
        <v>2</v>
      </c>
      <c r="G37" s="104"/>
      <c r="H37" s="144">
        <v>4</v>
      </c>
      <c r="I37" s="102">
        <v>0.5</v>
      </c>
      <c r="J37" s="107"/>
      <c r="K37" s="108">
        <f t="shared" si="6"/>
        <v>0</v>
      </c>
      <c r="L37" s="141"/>
      <c r="M37" s="94"/>
      <c r="N37" s="95"/>
      <c r="O37" s="121" t="s">
        <v>44</v>
      </c>
      <c r="P37" s="122" t="s">
        <v>290</v>
      </c>
      <c r="Q37" s="123" t="s">
        <v>105</v>
      </c>
      <c r="R37" s="127">
        <v>1251.2</v>
      </c>
      <c r="S37" s="125"/>
      <c r="T37" s="126">
        <f t="shared" si="5"/>
        <v>0</v>
      </c>
    </row>
    <row r="38" spans="1:20" ht="39" customHeight="1" outlineLevel="1">
      <c r="A38" s="102" t="s">
        <v>186</v>
      </c>
      <c r="B38" s="106" t="s">
        <v>187</v>
      </c>
      <c r="C38" s="142" t="s">
        <v>131</v>
      </c>
      <c r="D38" s="106"/>
      <c r="E38" s="143">
        <v>1</v>
      </c>
      <c r="F38" s="104">
        <v>2</v>
      </c>
      <c r="G38" s="104"/>
      <c r="H38" s="144">
        <v>4</v>
      </c>
      <c r="I38" s="102">
        <v>0.4</v>
      </c>
      <c r="J38" s="107"/>
      <c r="K38" s="108">
        <f t="shared" si="6"/>
        <v>0</v>
      </c>
      <c r="L38" s="141"/>
      <c r="M38" s="94"/>
      <c r="N38" s="95"/>
      <c r="O38" s="121" t="s">
        <v>45</v>
      </c>
      <c r="P38" s="122" t="s">
        <v>46</v>
      </c>
      <c r="Q38" s="123" t="s">
        <v>103</v>
      </c>
      <c r="R38" s="127">
        <v>97.95</v>
      </c>
      <c r="S38" s="125"/>
      <c r="T38" s="126">
        <f t="shared" si="5"/>
        <v>0</v>
      </c>
    </row>
    <row r="39" spans="1:20" ht="49" customHeight="1" outlineLevel="1">
      <c r="A39" s="102" t="s">
        <v>188</v>
      </c>
      <c r="B39" s="106" t="s">
        <v>189</v>
      </c>
      <c r="C39" s="142" t="s">
        <v>131</v>
      </c>
      <c r="D39" s="106"/>
      <c r="E39" s="143">
        <v>1</v>
      </c>
      <c r="F39" s="104">
        <v>2</v>
      </c>
      <c r="G39" s="104"/>
      <c r="H39" s="144">
        <v>4</v>
      </c>
      <c r="I39" s="102">
        <v>0.2</v>
      </c>
      <c r="J39" s="107"/>
      <c r="K39" s="108">
        <f t="shared" si="6"/>
        <v>0</v>
      </c>
      <c r="L39" s="141"/>
      <c r="M39" s="94"/>
      <c r="N39" s="95"/>
      <c r="O39" s="121" t="s">
        <v>47</v>
      </c>
      <c r="P39" s="122" t="s">
        <v>284</v>
      </c>
      <c r="Q39" s="123" t="s">
        <v>285</v>
      </c>
      <c r="R39" s="127">
        <v>4382.75</v>
      </c>
      <c r="S39" s="125"/>
      <c r="T39" s="126">
        <f t="shared" si="5"/>
        <v>0</v>
      </c>
    </row>
    <row r="40" spans="1:20" ht="31" customHeight="1" outlineLevel="1">
      <c r="A40" s="102" t="s">
        <v>190</v>
      </c>
      <c r="B40" s="146" t="s">
        <v>191</v>
      </c>
      <c r="C40" s="142" t="s">
        <v>192</v>
      </c>
      <c r="D40" s="146"/>
      <c r="E40" s="143">
        <v>1</v>
      </c>
      <c r="F40" s="104">
        <v>2</v>
      </c>
      <c r="G40" s="104"/>
      <c r="H40" s="144">
        <v>3</v>
      </c>
      <c r="I40" s="102">
        <v>0.4</v>
      </c>
      <c r="J40" s="107"/>
      <c r="K40" s="108">
        <f t="shared" si="6"/>
        <v>0</v>
      </c>
      <c r="L40" s="141"/>
      <c r="M40" s="94"/>
      <c r="N40" s="95"/>
      <c r="O40" s="121" t="s">
        <v>48</v>
      </c>
      <c r="P40" s="122" t="s">
        <v>49</v>
      </c>
      <c r="Q40" s="123" t="s">
        <v>105</v>
      </c>
      <c r="R40" s="127">
        <v>355.61</v>
      </c>
      <c r="S40" s="125"/>
      <c r="T40" s="126">
        <f t="shared" si="5"/>
        <v>0</v>
      </c>
    </row>
    <row r="41" spans="1:20" ht="31" customHeight="1" outlineLevel="1">
      <c r="A41" s="102" t="s">
        <v>193</v>
      </c>
      <c r="B41" s="146" t="s">
        <v>194</v>
      </c>
      <c r="C41" s="142" t="s">
        <v>269</v>
      </c>
      <c r="D41" s="146"/>
      <c r="E41" s="143">
        <v>1</v>
      </c>
      <c r="F41" s="104">
        <v>2</v>
      </c>
      <c r="G41" s="144"/>
      <c r="H41" s="144">
        <v>1</v>
      </c>
      <c r="I41" s="102">
        <v>0.5</v>
      </c>
      <c r="J41" s="107"/>
      <c r="K41" s="108">
        <f t="shared" si="6"/>
        <v>0</v>
      </c>
      <c r="L41" s="141"/>
      <c r="M41" s="94"/>
      <c r="N41" s="95"/>
      <c r="O41" s="121" t="s">
        <v>50</v>
      </c>
      <c r="P41" s="122" t="s">
        <v>291</v>
      </c>
      <c r="Q41" s="123" t="s">
        <v>273</v>
      </c>
      <c r="R41" s="127">
        <v>1692.6</v>
      </c>
      <c r="S41" s="125"/>
      <c r="T41" s="147">
        <f t="shared" si="5"/>
        <v>0</v>
      </c>
    </row>
    <row r="42" spans="1:20" ht="43" customHeight="1" outlineLevel="1">
      <c r="A42" s="102" t="s">
        <v>195</v>
      </c>
      <c r="B42" s="146" t="s">
        <v>196</v>
      </c>
      <c r="C42" s="142" t="s">
        <v>269</v>
      </c>
      <c r="D42" s="146"/>
      <c r="E42" s="143">
        <v>1</v>
      </c>
      <c r="F42" s="104">
        <v>2</v>
      </c>
      <c r="G42" s="144"/>
      <c r="H42" s="144">
        <v>2</v>
      </c>
      <c r="I42" s="102">
        <v>0.5</v>
      </c>
      <c r="J42" s="107"/>
      <c r="K42" s="108">
        <f t="shared" si="6"/>
        <v>0</v>
      </c>
      <c r="L42" s="141"/>
      <c r="M42" s="94"/>
      <c r="N42" s="95"/>
      <c r="O42" s="121" t="s">
        <v>51</v>
      </c>
      <c r="P42" s="122" t="s">
        <v>292</v>
      </c>
      <c r="Q42" s="123" t="s">
        <v>285</v>
      </c>
      <c r="R42" s="124">
        <v>2660.03</v>
      </c>
      <c r="S42" s="125"/>
      <c r="T42" s="126">
        <f t="shared" si="5"/>
        <v>0</v>
      </c>
    </row>
    <row r="43" spans="1:20" ht="33" customHeight="1" outlineLevel="1">
      <c r="A43" s="102" t="s">
        <v>197</v>
      </c>
      <c r="B43" s="146" t="s">
        <v>198</v>
      </c>
      <c r="C43" s="142" t="s">
        <v>269</v>
      </c>
      <c r="D43" s="146"/>
      <c r="E43" s="143">
        <v>1</v>
      </c>
      <c r="F43" s="104">
        <v>2</v>
      </c>
      <c r="G43" s="144"/>
      <c r="H43" s="144">
        <v>2</v>
      </c>
      <c r="I43" s="102">
        <v>0.5</v>
      </c>
      <c r="J43" s="107"/>
      <c r="K43" s="108">
        <f t="shared" si="6"/>
        <v>0</v>
      </c>
      <c r="L43" s="149"/>
      <c r="M43" s="94"/>
      <c r="N43" s="95"/>
      <c r="O43" s="115">
        <v>4</v>
      </c>
      <c r="P43" s="116" t="s">
        <v>52</v>
      </c>
      <c r="Q43" s="117"/>
      <c r="R43" s="133"/>
      <c r="S43" s="134"/>
      <c r="T43" s="135">
        <f>SUM(T44:T51)</f>
        <v>0</v>
      </c>
    </row>
    <row r="44" spans="1:20" ht="85" customHeight="1">
      <c r="A44" s="102">
        <v>40.090000000000003</v>
      </c>
      <c r="B44" s="106" t="s">
        <v>199</v>
      </c>
      <c r="C44" s="142" t="s">
        <v>269</v>
      </c>
      <c r="D44" s="106"/>
      <c r="E44" s="143">
        <v>2</v>
      </c>
      <c r="F44" s="104">
        <v>1</v>
      </c>
      <c r="G44" s="104"/>
      <c r="H44" s="144">
        <v>1</v>
      </c>
      <c r="I44" s="102">
        <v>0.5</v>
      </c>
      <c r="J44" s="107"/>
      <c r="K44" s="108">
        <f t="shared" si="6"/>
        <v>0</v>
      </c>
      <c r="L44" s="226"/>
      <c r="M44" s="227"/>
      <c r="N44" s="95"/>
      <c r="O44" s="121" t="s">
        <v>53</v>
      </c>
      <c r="P44" s="122" t="s">
        <v>293</v>
      </c>
      <c r="Q44" s="123" t="s">
        <v>273</v>
      </c>
      <c r="R44" s="127">
        <v>33.9</v>
      </c>
      <c r="S44" s="125"/>
      <c r="T44" s="126">
        <f t="shared" ref="T44:T51" si="7">ROUND(R44*S44,0)</f>
        <v>0</v>
      </c>
    </row>
    <row r="45" spans="1:20" ht="88" customHeight="1" outlineLevel="1">
      <c r="A45" s="102">
        <v>40.1</v>
      </c>
      <c r="B45" s="106" t="s">
        <v>200</v>
      </c>
      <c r="C45" s="142" t="s">
        <v>269</v>
      </c>
      <c r="D45" s="106"/>
      <c r="E45" s="143">
        <v>2</v>
      </c>
      <c r="F45" s="104">
        <v>1</v>
      </c>
      <c r="G45" s="104"/>
      <c r="H45" s="144">
        <v>1</v>
      </c>
      <c r="I45" s="102">
        <v>0.5</v>
      </c>
      <c r="J45" s="107"/>
      <c r="K45" s="108">
        <f t="shared" si="6"/>
        <v>0</v>
      </c>
      <c r="L45" s="226"/>
      <c r="M45" s="227"/>
      <c r="N45" s="95"/>
      <c r="O45" s="121" t="s">
        <v>54</v>
      </c>
      <c r="P45" s="122" t="s">
        <v>294</v>
      </c>
      <c r="Q45" s="123" t="s">
        <v>273</v>
      </c>
      <c r="R45" s="127">
        <v>50.5</v>
      </c>
      <c r="S45" s="125"/>
      <c r="T45" s="126">
        <f t="shared" si="7"/>
        <v>0</v>
      </c>
    </row>
    <row r="46" spans="1:20" ht="85" outlineLevel="1">
      <c r="A46" s="99"/>
      <c r="B46" s="148"/>
      <c r="C46" s="148"/>
      <c r="D46" s="148"/>
      <c r="E46" s="148"/>
      <c r="F46" s="148"/>
      <c r="G46" s="148"/>
      <c r="H46" s="78"/>
      <c r="I46" s="75"/>
      <c r="J46" s="76"/>
      <c r="K46" s="76"/>
      <c r="L46" s="226"/>
      <c r="M46" s="227"/>
      <c r="N46" s="95"/>
      <c r="O46" s="121" t="s">
        <v>55</v>
      </c>
      <c r="P46" s="122" t="s">
        <v>295</v>
      </c>
      <c r="Q46" s="123" t="s">
        <v>273</v>
      </c>
      <c r="R46" s="127">
        <v>137.19999999999999</v>
      </c>
      <c r="S46" s="125"/>
      <c r="T46" s="126">
        <f t="shared" si="7"/>
        <v>0</v>
      </c>
    </row>
    <row r="47" spans="1:20" ht="85" outlineLevel="1">
      <c r="A47" s="96">
        <v>50</v>
      </c>
      <c r="B47" s="249" t="s">
        <v>201</v>
      </c>
      <c r="C47" s="249"/>
      <c r="D47" s="249"/>
      <c r="E47" s="249"/>
      <c r="F47" s="249"/>
      <c r="G47" s="249"/>
      <c r="H47" s="249"/>
      <c r="I47" s="249"/>
      <c r="J47" s="249"/>
      <c r="K47" s="249"/>
      <c r="L47" s="101">
        <f>+K48</f>
        <v>0</v>
      </c>
      <c r="M47" s="94"/>
      <c r="N47" s="95"/>
      <c r="O47" s="121" t="s">
        <v>56</v>
      </c>
      <c r="P47" s="122" t="s">
        <v>296</v>
      </c>
      <c r="Q47" s="123" t="s">
        <v>273</v>
      </c>
      <c r="R47" s="127">
        <v>249.07999999999998</v>
      </c>
      <c r="S47" s="125"/>
      <c r="T47" s="126">
        <f t="shared" si="7"/>
        <v>0</v>
      </c>
    </row>
    <row r="48" spans="1:20" ht="76.25" customHeight="1" outlineLevel="1">
      <c r="A48" s="150" t="s">
        <v>202</v>
      </c>
      <c r="B48" s="103" t="s">
        <v>203</v>
      </c>
      <c r="C48" s="103"/>
      <c r="D48" s="302"/>
      <c r="E48" s="303"/>
      <c r="F48" s="303"/>
      <c r="G48" s="304"/>
      <c r="H48" s="150" t="s">
        <v>118</v>
      </c>
      <c r="I48" s="151">
        <f>FM!C46</f>
        <v>2.0024600000000001</v>
      </c>
      <c r="J48" s="108">
        <f>+L9+L18+L35+L30</f>
        <v>0</v>
      </c>
      <c r="K48" s="108">
        <f>ROUND(J48*I48,0)</f>
        <v>0</v>
      </c>
      <c r="L48" s="141"/>
      <c r="M48" s="94"/>
      <c r="N48" s="95"/>
      <c r="O48" s="121" t="s">
        <v>57</v>
      </c>
      <c r="P48" s="122" t="s">
        <v>297</v>
      </c>
      <c r="Q48" s="123" t="s">
        <v>273</v>
      </c>
      <c r="R48" s="127">
        <v>75.599999999999994</v>
      </c>
      <c r="S48" s="125"/>
      <c r="T48" s="126">
        <f t="shared" si="7"/>
        <v>0</v>
      </c>
    </row>
    <row r="49" spans="1:20" ht="68" outlineLevel="1">
      <c r="A49" s="99"/>
      <c r="B49" s="128"/>
      <c r="C49" s="128"/>
      <c r="D49" s="128"/>
      <c r="E49" s="128"/>
      <c r="F49" s="128"/>
      <c r="G49" s="128"/>
      <c r="H49" s="99"/>
      <c r="I49" s="152"/>
      <c r="J49" s="132"/>
      <c r="K49" s="132"/>
      <c r="L49" s="141"/>
      <c r="M49" s="94"/>
      <c r="N49" s="95"/>
      <c r="O49" s="121" t="s">
        <v>58</v>
      </c>
      <c r="P49" s="122" t="s">
        <v>298</v>
      </c>
      <c r="Q49" s="123" t="s">
        <v>273</v>
      </c>
      <c r="R49" s="127">
        <v>109.8</v>
      </c>
      <c r="S49" s="125"/>
      <c r="T49" s="126">
        <f t="shared" si="7"/>
        <v>0</v>
      </c>
    </row>
    <row r="50" spans="1:20" ht="85" outlineLevel="1">
      <c r="A50" s="96">
        <v>60</v>
      </c>
      <c r="B50" s="96" t="s">
        <v>204</v>
      </c>
      <c r="C50" s="96" t="s">
        <v>205</v>
      </c>
      <c r="D50" s="279" t="s">
        <v>115</v>
      </c>
      <c r="E50" s="280"/>
      <c r="F50" s="280"/>
      <c r="G50" s="281"/>
      <c r="H50" s="96" t="s">
        <v>127</v>
      </c>
      <c r="I50" s="96" t="s">
        <v>128</v>
      </c>
      <c r="J50" s="96" t="s">
        <v>206</v>
      </c>
      <c r="K50" s="96" t="s">
        <v>130</v>
      </c>
      <c r="L50" s="101">
        <f>SUM(K51:K53)</f>
        <v>0</v>
      </c>
      <c r="M50" s="94"/>
      <c r="N50" s="95"/>
      <c r="O50" s="121" t="s">
        <v>59</v>
      </c>
      <c r="P50" s="122" t="s">
        <v>299</v>
      </c>
      <c r="Q50" s="123" t="s">
        <v>273</v>
      </c>
      <c r="R50" s="127">
        <v>93</v>
      </c>
      <c r="S50" s="125"/>
      <c r="T50" s="126">
        <f t="shared" si="7"/>
        <v>0</v>
      </c>
    </row>
    <row r="51" spans="1:20" ht="85" outlineLevel="1">
      <c r="A51" s="150" t="s">
        <v>207</v>
      </c>
      <c r="B51" s="146" t="s">
        <v>208</v>
      </c>
      <c r="C51" s="142" t="s">
        <v>209</v>
      </c>
      <c r="D51" s="275"/>
      <c r="E51" s="276"/>
      <c r="F51" s="276"/>
      <c r="G51" s="277"/>
      <c r="H51" s="144">
        <v>2</v>
      </c>
      <c r="I51" s="153">
        <v>1</v>
      </c>
      <c r="J51" s="107"/>
      <c r="K51" s="108">
        <f>ROUND(I51*J51*H51,0)</f>
        <v>0</v>
      </c>
      <c r="L51" s="141"/>
      <c r="M51" s="94"/>
      <c r="N51" s="95"/>
      <c r="O51" s="121" t="s">
        <v>60</v>
      </c>
      <c r="P51" s="122" t="s">
        <v>300</v>
      </c>
      <c r="Q51" s="123" t="s">
        <v>273</v>
      </c>
      <c r="R51" s="127">
        <v>18.5</v>
      </c>
      <c r="S51" s="125"/>
      <c r="T51" s="126">
        <f t="shared" si="7"/>
        <v>0</v>
      </c>
    </row>
    <row r="52" spans="1:20" ht="50" customHeight="1" outlineLevel="1">
      <c r="A52" s="150" t="s">
        <v>210</v>
      </c>
      <c r="B52" s="146" t="s">
        <v>211</v>
      </c>
      <c r="C52" s="142"/>
      <c r="D52" s="275"/>
      <c r="E52" s="276"/>
      <c r="F52" s="276"/>
      <c r="G52" s="277"/>
      <c r="H52" s="144">
        <v>1</v>
      </c>
      <c r="I52" s="102">
        <v>0.2</v>
      </c>
      <c r="J52" s="107"/>
      <c r="K52" s="108">
        <f>ROUND(I52*J52*H52,0)</f>
        <v>0</v>
      </c>
      <c r="L52" s="141"/>
      <c r="M52" s="94"/>
      <c r="N52" s="95"/>
      <c r="O52" s="115">
        <v>5</v>
      </c>
      <c r="P52" s="116" t="s">
        <v>61</v>
      </c>
      <c r="Q52" s="117"/>
      <c r="R52" s="118"/>
      <c r="S52" s="134"/>
      <c r="T52" s="145">
        <f>SUM(T53:T57)</f>
        <v>0</v>
      </c>
    </row>
    <row r="53" spans="1:20" ht="63" customHeight="1">
      <c r="A53" s="150" t="s">
        <v>212</v>
      </c>
      <c r="B53" s="154" t="s">
        <v>213</v>
      </c>
      <c r="C53" s="144" t="s">
        <v>214</v>
      </c>
      <c r="D53" s="275" t="s">
        <v>215</v>
      </c>
      <c r="E53" s="276"/>
      <c r="F53" s="276"/>
      <c r="G53" s="277"/>
      <c r="H53" s="144">
        <v>5</v>
      </c>
      <c r="I53" s="102">
        <v>0.1</v>
      </c>
      <c r="J53" s="107"/>
      <c r="K53" s="108">
        <f>ROUND(I53*J53*H53,0)</f>
        <v>0</v>
      </c>
      <c r="L53" s="141"/>
      <c r="M53" s="94"/>
      <c r="N53" s="95"/>
      <c r="O53" s="121" t="s">
        <v>62</v>
      </c>
      <c r="P53" s="122" t="s">
        <v>301</v>
      </c>
      <c r="Q53" s="123" t="s">
        <v>273</v>
      </c>
      <c r="R53" s="127">
        <v>819.4</v>
      </c>
      <c r="S53" s="125"/>
      <c r="T53" s="126">
        <f t="shared" ref="T53:T57" si="8">ROUND(R53*S53,0)</f>
        <v>0</v>
      </c>
    </row>
    <row r="54" spans="1:20" ht="34" customHeight="1" outlineLevel="1">
      <c r="A54" s="99"/>
      <c r="B54" s="155"/>
      <c r="C54" s="156"/>
      <c r="D54" s="157"/>
      <c r="E54" s="158"/>
      <c r="F54" s="157"/>
      <c r="G54" s="157"/>
      <c r="H54" s="94"/>
      <c r="I54" s="99"/>
      <c r="J54" s="132"/>
      <c r="K54" s="132"/>
      <c r="L54" s="141"/>
      <c r="M54" s="94"/>
      <c r="N54" s="95"/>
      <c r="O54" s="121" t="s">
        <v>63</v>
      </c>
      <c r="P54" s="122" t="s">
        <v>64</v>
      </c>
      <c r="Q54" s="123" t="s">
        <v>99</v>
      </c>
      <c r="R54" s="124">
        <v>1</v>
      </c>
      <c r="S54" s="125"/>
      <c r="T54" s="126">
        <f t="shared" si="8"/>
        <v>0</v>
      </c>
    </row>
    <row r="55" spans="1:20" ht="42" customHeight="1" outlineLevel="1">
      <c r="A55" s="96">
        <v>70</v>
      </c>
      <c r="B55" s="159" t="s">
        <v>216</v>
      </c>
      <c r="C55" s="96" t="s">
        <v>205</v>
      </c>
      <c r="D55" s="279" t="s">
        <v>115</v>
      </c>
      <c r="E55" s="280"/>
      <c r="F55" s="280"/>
      <c r="G55" s="281"/>
      <c r="H55" s="96"/>
      <c r="I55" s="96"/>
      <c r="J55" s="96"/>
      <c r="K55" s="96" t="s">
        <v>130</v>
      </c>
      <c r="L55" s="101">
        <f>SUM(K56:K56)</f>
        <v>81715013.999999985</v>
      </c>
      <c r="M55" s="94"/>
      <c r="N55" s="95"/>
      <c r="O55" s="121" t="s">
        <v>65</v>
      </c>
      <c r="P55" s="122" t="s">
        <v>66</v>
      </c>
      <c r="Q55" s="123" t="s">
        <v>99</v>
      </c>
      <c r="R55" s="127">
        <v>1</v>
      </c>
      <c r="S55" s="125"/>
      <c r="T55" s="126">
        <f t="shared" si="8"/>
        <v>0</v>
      </c>
    </row>
    <row r="56" spans="1:20" ht="40" customHeight="1" outlineLevel="1">
      <c r="A56" s="102">
        <v>70.010000000000005</v>
      </c>
      <c r="B56" s="154" t="s">
        <v>217</v>
      </c>
      <c r="C56" s="142"/>
      <c r="D56" s="275"/>
      <c r="E56" s="276"/>
      <c r="F56" s="276"/>
      <c r="G56" s="277"/>
      <c r="H56" s="144"/>
      <c r="I56" s="102"/>
      <c r="J56" s="108">
        <v>81715013.999999985</v>
      </c>
      <c r="K56" s="108">
        <f>+J56</f>
        <v>81715013.999999985</v>
      </c>
      <c r="L56" s="77"/>
      <c r="M56" s="94"/>
      <c r="N56" s="95"/>
      <c r="O56" s="121" t="s">
        <v>67</v>
      </c>
      <c r="P56" s="122" t="s">
        <v>68</v>
      </c>
      <c r="Q56" s="123" t="s">
        <v>103</v>
      </c>
      <c r="R56" s="124">
        <v>1</v>
      </c>
      <c r="S56" s="125"/>
      <c r="T56" s="126">
        <f t="shared" si="8"/>
        <v>0</v>
      </c>
    </row>
    <row r="57" spans="1:20" ht="37" customHeight="1" outlineLevel="1" thickBot="1">
      <c r="A57" s="99"/>
      <c r="B57" s="155"/>
      <c r="C57" s="156"/>
      <c r="D57" s="157"/>
      <c r="E57" s="158"/>
      <c r="F57" s="157"/>
      <c r="G57" s="157"/>
      <c r="H57" s="94"/>
      <c r="I57" s="99"/>
      <c r="J57" s="132"/>
      <c r="K57" s="132"/>
      <c r="L57" s="141"/>
      <c r="M57" s="94"/>
      <c r="N57" s="95"/>
      <c r="O57" s="121" t="s">
        <v>69</v>
      </c>
      <c r="P57" s="122" t="s">
        <v>70</v>
      </c>
      <c r="Q57" s="123" t="s">
        <v>105</v>
      </c>
      <c r="R57" s="127">
        <v>5</v>
      </c>
      <c r="S57" s="125"/>
      <c r="T57" s="126">
        <f t="shared" si="8"/>
        <v>0</v>
      </c>
    </row>
    <row r="58" spans="1:20" ht="45" customHeight="1" outlineLevel="1">
      <c r="A58" s="268"/>
      <c r="B58" s="268"/>
      <c r="C58" s="130"/>
      <c r="D58" s="130"/>
      <c r="E58" s="130"/>
      <c r="F58" s="299" t="s">
        <v>218</v>
      </c>
      <c r="G58" s="300"/>
      <c r="H58" s="300"/>
      <c r="I58" s="300"/>
      <c r="J58" s="300"/>
      <c r="K58" s="301"/>
      <c r="L58" s="160">
        <f>+L47+L50+L55</f>
        <v>81715013.999999985</v>
      </c>
      <c r="M58" s="161"/>
      <c r="N58" s="95"/>
      <c r="O58" s="115">
        <v>6</v>
      </c>
      <c r="P58" s="116" t="s">
        <v>71</v>
      </c>
      <c r="Q58" s="117"/>
      <c r="R58" s="118"/>
      <c r="S58" s="134"/>
      <c r="T58" s="145">
        <f>SUM(T59:T68)</f>
        <v>0</v>
      </c>
    </row>
    <row r="59" spans="1:20" ht="73" customHeight="1" thickBot="1">
      <c r="A59" s="268"/>
      <c r="B59" s="268"/>
      <c r="C59" s="130"/>
      <c r="D59" s="130"/>
      <c r="E59" s="130"/>
      <c r="F59" s="269" t="s">
        <v>219</v>
      </c>
      <c r="G59" s="270"/>
      <c r="H59" s="270"/>
      <c r="I59" s="270"/>
      <c r="J59" s="270"/>
      <c r="K59" s="271"/>
      <c r="L59" s="162">
        <f>ROUND(+L58*M59,0)</f>
        <v>15525853</v>
      </c>
      <c r="M59" s="163">
        <v>0.19</v>
      </c>
      <c r="N59" s="95"/>
      <c r="O59" s="121" t="s">
        <v>72</v>
      </c>
      <c r="P59" s="122" t="s">
        <v>302</v>
      </c>
      <c r="Q59" s="123" t="s">
        <v>99</v>
      </c>
      <c r="R59" s="127">
        <v>44.599999999999994</v>
      </c>
      <c r="S59" s="125"/>
      <c r="T59" s="126">
        <f t="shared" ref="T59:T68" si="9">ROUND(R59*S59,0)</f>
        <v>0</v>
      </c>
    </row>
    <row r="60" spans="1:20" ht="56" customHeight="1" outlineLevel="1" thickBot="1">
      <c r="A60" s="99"/>
      <c r="B60" s="100"/>
      <c r="C60" s="100"/>
      <c r="D60" s="100"/>
      <c r="E60" s="164"/>
      <c r="F60" s="272" t="s">
        <v>220</v>
      </c>
      <c r="G60" s="273"/>
      <c r="H60" s="273"/>
      <c r="I60" s="273"/>
      <c r="J60" s="273"/>
      <c r="K60" s="274"/>
      <c r="L60" s="165">
        <f>SUM(L58:L59)</f>
        <v>97240866.999999985</v>
      </c>
      <c r="M60" s="166"/>
      <c r="N60" s="95"/>
      <c r="O60" s="121" t="s">
        <v>73</v>
      </c>
      <c r="P60" s="122" t="s">
        <v>303</v>
      </c>
      <c r="Q60" s="123" t="s">
        <v>99</v>
      </c>
      <c r="R60" s="127">
        <v>60</v>
      </c>
      <c r="S60" s="125"/>
      <c r="T60" s="126">
        <f t="shared" si="9"/>
        <v>0</v>
      </c>
    </row>
    <row r="61" spans="1:20" ht="61" customHeight="1" outlineLevel="1">
      <c r="A61" s="218"/>
      <c r="B61" s="218"/>
      <c r="C61" s="218"/>
      <c r="D61" s="218"/>
      <c r="E61" s="218"/>
      <c r="F61" s="218"/>
      <c r="G61" s="218"/>
      <c r="H61" s="218"/>
      <c r="I61" s="218"/>
      <c r="J61" s="218"/>
      <c r="K61" s="218"/>
      <c r="L61" s="206"/>
      <c r="M61" s="130"/>
      <c r="N61" s="95"/>
      <c r="O61" s="121" t="s">
        <v>74</v>
      </c>
      <c r="P61" s="122" t="s">
        <v>75</v>
      </c>
      <c r="Q61" s="123" t="s">
        <v>99</v>
      </c>
      <c r="R61" s="124">
        <v>9</v>
      </c>
      <c r="S61" s="125"/>
      <c r="T61" s="126">
        <f t="shared" si="9"/>
        <v>0</v>
      </c>
    </row>
    <row r="62" spans="1:20" ht="56" customHeight="1" outlineLevel="1">
      <c r="A62" s="99"/>
      <c r="B62" s="100"/>
      <c r="C62" s="100"/>
      <c r="D62" s="100"/>
      <c r="E62" s="100"/>
      <c r="F62" s="100"/>
      <c r="G62" s="100"/>
      <c r="H62" s="99"/>
      <c r="I62" s="99"/>
      <c r="J62" s="132"/>
      <c r="K62" s="132"/>
      <c r="L62" s="141"/>
      <c r="M62" s="94"/>
      <c r="N62" s="95"/>
      <c r="O62" s="121" t="s">
        <v>76</v>
      </c>
      <c r="P62" s="122" t="s">
        <v>304</v>
      </c>
      <c r="Q62" s="123" t="s">
        <v>99</v>
      </c>
      <c r="R62" s="127">
        <v>9</v>
      </c>
      <c r="S62" s="125"/>
      <c r="T62" s="126">
        <f t="shared" si="9"/>
        <v>0</v>
      </c>
    </row>
    <row r="63" spans="1:20" ht="31" customHeight="1" outlineLevel="1">
      <c r="A63" s="99"/>
      <c r="B63" s="100"/>
      <c r="C63" s="100"/>
      <c r="D63" s="100"/>
      <c r="E63" s="100"/>
      <c r="F63" s="100"/>
      <c r="G63" s="100"/>
      <c r="H63" s="99"/>
      <c r="I63" s="99"/>
      <c r="J63" s="132"/>
      <c r="K63" s="132"/>
      <c r="L63" s="141"/>
      <c r="M63" s="94"/>
      <c r="N63" s="95"/>
      <c r="O63" s="121" t="s">
        <v>77</v>
      </c>
      <c r="P63" s="122" t="s">
        <v>78</v>
      </c>
      <c r="Q63" s="123" t="s">
        <v>99</v>
      </c>
      <c r="R63" s="127">
        <v>8</v>
      </c>
      <c r="S63" s="125"/>
      <c r="T63" s="126">
        <f t="shared" si="9"/>
        <v>0</v>
      </c>
    </row>
    <row r="64" spans="1:20" ht="32" customHeight="1" outlineLevel="1">
      <c r="A64" s="99"/>
      <c r="B64" s="207"/>
      <c r="C64" s="207"/>
      <c r="D64" s="207"/>
      <c r="E64" s="207"/>
      <c r="F64" s="207"/>
      <c r="G64" s="207"/>
      <c r="H64" s="99"/>
      <c r="I64" s="99"/>
      <c r="J64" s="132"/>
      <c r="K64" s="132"/>
      <c r="L64" s="141"/>
      <c r="M64" s="94"/>
      <c r="N64" s="95"/>
      <c r="O64" s="121" t="s">
        <v>79</v>
      </c>
      <c r="P64" s="122" t="s">
        <v>305</v>
      </c>
      <c r="Q64" s="123" t="s">
        <v>103</v>
      </c>
      <c r="R64" s="127">
        <v>60</v>
      </c>
      <c r="S64" s="125"/>
      <c r="T64" s="126">
        <f t="shared" si="9"/>
        <v>0</v>
      </c>
    </row>
    <row r="65" spans="1:20" ht="34" customHeight="1" outlineLevel="1">
      <c r="A65" s="99"/>
      <c r="B65" s="100"/>
      <c r="C65" s="100"/>
      <c r="D65" s="100"/>
      <c r="E65" s="100"/>
      <c r="F65" s="100"/>
      <c r="G65" s="100"/>
      <c r="H65" s="99"/>
      <c r="I65" s="99"/>
      <c r="J65" s="132"/>
      <c r="K65" s="132"/>
      <c r="L65" s="141"/>
      <c r="M65" s="94"/>
      <c r="N65" s="95"/>
      <c r="O65" s="121" t="s">
        <v>80</v>
      </c>
      <c r="P65" s="122" t="s">
        <v>306</v>
      </c>
      <c r="Q65" s="123" t="s">
        <v>103</v>
      </c>
      <c r="R65" s="124">
        <v>50.47</v>
      </c>
      <c r="S65" s="125"/>
      <c r="T65" s="126">
        <f t="shared" si="9"/>
        <v>0</v>
      </c>
    </row>
    <row r="66" spans="1:20" ht="45" customHeight="1" outlineLevel="1">
      <c r="A66" s="99"/>
      <c r="B66" s="100"/>
      <c r="C66" s="100"/>
      <c r="D66" s="100"/>
      <c r="E66" s="100"/>
      <c r="F66" s="100"/>
      <c r="G66" s="100"/>
      <c r="H66" s="99"/>
      <c r="I66" s="99"/>
      <c r="J66" s="132"/>
      <c r="K66" s="132"/>
      <c r="L66" s="206"/>
      <c r="M66" s="130"/>
      <c r="N66" s="95"/>
      <c r="O66" s="121" t="s">
        <v>81</v>
      </c>
      <c r="P66" s="122" t="s">
        <v>307</v>
      </c>
      <c r="Q66" s="123" t="s">
        <v>103</v>
      </c>
      <c r="R66" s="127">
        <v>7.5</v>
      </c>
      <c r="S66" s="125"/>
      <c r="T66" s="126">
        <f t="shared" si="9"/>
        <v>0</v>
      </c>
    </row>
    <row r="67" spans="1:20" ht="42" customHeight="1" outlineLevel="1">
      <c r="A67" s="99"/>
      <c r="B67" s="100"/>
      <c r="C67" s="100"/>
      <c r="D67" s="100"/>
      <c r="E67" s="100"/>
      <c r="F67" s="100"/>
      <c r="G67" s="100"/>
      <c r="H67" s="99"/>
      <c r="I67" s="99"/>
      <c r="J67" s="132"/>
      <c r="K67" s="132"/>
      <c r="L67" s="141"/>
      <c r="M67" s="94"/>
      <c r="N67" s="95"/>
      <c r="O67" s="121" t="s">
        <v>82</v>
      </c>
      <c r="P67" s="122" t="s">
        <v>308</v>
      </c>
      <c r="Q67" s="123" t="s">
        <v>273</v>
      </c>
      <c r="R67" s="124">
        <v>30</v>
      </c>
      <c r="S67" s="125"/>
      <c r="T67" s="126">
        <f t="shared" si="9"/>
        <v>0</v>
      </c>
    </row>
    <row r="68" spans="1:20" ht="42" customHeight="1" outlineLevel="1">
      <c r="A68" s="99"/>
      <c r="B68" s="100"/>
      <c r="C68" s="100"/>
      <c r="D68" s="100"/>
      <c r="E68" s="100"/>
      <c r="F68" s="100"/>
      <c r="G68" s="100"/>
      <c r="H68" s="99"/>
      <c r="I68" s="99"/>
      <c r="J68" s="132"/>
      <c r="K68" s="132"/>
      <c r="L68" s="149"/>
      <c r="M68" s="94"/>
      <c r="N68" s="95"/>
      <c r="O68" s="121" t="s">
        <v>83</v>
      </c>
      <c r="P68" s="122" t="s">
        <v>84</v>
      </c>
      <c r="Q68" s="123" t="s">
        <v>99</v>
      </c>
      <c r="R68" s="127">
        <v>2</v>
      </c>
      <c r="S68" s="125"/>
      <c r="T68" s="126">
        <f t="shared" si="9"/>
        <v>0</v>
      </c>
    </row>
    <row r="69" spans="1:20" ht="39" customHeight="1" outlineLevel="1">
      <c r="A69" s="130"/>
      <c r="B69" s="208"/>
      <c r="C69" s="208"/>
      <c r="D69" s="208"/>
      <c r="E69" s="208"/>
      <c r="F69" s="208"/>
      <c r="G69" s="208"/>
      <c r="H69" s="208"/>
      <c r="I69" s="208"/>
      <c r="J69" s="208"/>
      <c r="K69" s="208"/>
      <c r="L69" s="149"/>
      <c r="M69" s="94"/>
      <c r="N69" s="95"/>
      <c r="O69" s="115">
        <v>7</v>
      </c>
      <c r="P69" s="116" t="s">
        <v>85</v>
      </c>
      <c r="Q69" s="117"/>
      <c r="R69" s="118"/>
      <c r="S69" s="134"/>
      <c r="T69" s="145">
        <f>SUM(T70)</f>
        <v>0</v>
      </c>
    </row>
    <row r="70" spans="1:20" ht="55" customHeight="1">
      <c r="A70" s="99"/>
      <c r="B70" s="100"/>
      <c r="C70" s="100"/>
      <c r="D70" s="100"/>
      <c r="E70" s="100"/>
      <c r="F70" s="100"/>
      <c r="G70" s="100"/>
      <c r="H70" s="99"/>
      <c r="I70" s="99"/>
      <c r="J70" s="132"/>
      <c r="K70" s="132"/>
      <c r="L70" s="149"/>
      <c r="M70" s="94"/>
      <c r="N70" s="95"/>
      <c r="O70" s="121" t="s">
        <v>86</v>
      </c>
      <c r="P70" s="122" t="s">
        <v>309</v>
      </c>
      <c r="Q70" s="123" t="s">
        <v>99</v>
      </c>
      <c r="R70" s="127">
        <v>16</v>
      </c>
      <c r="S70" s="125"/>
      <c r="T70" s="126">
        <f>ROUND(R70*S70,0)</f>
        <v>0</v>
      </c>
    </row>
    <row r="71" spans="1:20" ht="45" customHeight="1" outlineLevel="1">
      <c r="A71" s="99"/>
      <c r="B71" s="100"/>
      <c r="C71" s="100"/>
      <c r="D71" s="100"/>
      <c r="E71" s="100"/>
      <c r="F71" s="100"/>
      <c r="G71" s="100"/>
      <c r="H71" s="99"/>
      <c r="I71" s="99"/>
      <c r="J71" s="132"/>
      <c r="K71" s="132"/>
      <c r="L71" s="149"/>
      <c r="M71" s="94"/>
      <c r="N71" s="95"/>
      <c r="O71" s="115">
        <v>8</v>
      </c>
      <c r="P71" s="116" t="s">
        <v>87</v>
      </c>
      <c r="Q71" s="117"/>
      <c r="R71" s="118"/>
      <c r="S71" s="134"/>
      <c r="T71" s="145">
        <f>SUM(T72:T73)</f>
        <v>0</v>
      </c>
    </row>
    <row r="72" spans="1:20" ht="57" customHeight="1">
      <c r="A72" s="99"/>
      <c r="B72" s="100"/>
      <c r="C72" s="100"/>
      <c r="D72" s="100"/>
      <c r="E72" s="100"/>
      <c r="F72" s="100"/>
      <c r="G72" s="100"/>
      <c r="H72" s="99"/>
      <c r="I72" s="99"/>
      <c r="J72" s="132"/>
      <c r="K72" s="132"/>
      <c r="L72" s="206"/>
      <c r="M72" s="130"/>
      <c r="N72" s="95"/>
      <c r="O72" s="121" t="s">
        <v>88</v>
      </c>
      <c r="P72" s="122" t="s">
        <v>89</v>
      </c>
      <c r="Q72" s="123" t="s">
        <v>98</v>
      </c>
      <c r="R72" s="127">
        <v>28.98</v>
      </c>
      <c r="S72" s="125"/>
      <c r="T72" s="126">
        <f>ROUND(R72*S72,0)</f>
        <v>0</v>
      </c>
    </row>
    <row r="73" spans="1:20" ht="47" customHeight="1" outlineLevel="1">
      <c r="A73" s="99"/>
      <c r="B73" s="100"/>
      <c r="C73" s="100"/>
      <c r="D73" s="100"/>
      <c r="E73" s="100"/>
      <c r="F73" s="100"/>
      <c r="G73" s="100"/>
      <c r="H73" s="99"/>
      <c r="I73" s="99"/>
      <c r="J73" s="132"/>
      <c r="K73" s="132"/>
      <c r="L73" s="141"/>
      <c r="M73" s="94"/>
      <c r="N73" s="95"/>
      <c r="O73" s="121" t="s">
        <v>90</v>
      </c>
      <c r="P73" s="122" t="s">
        <v>91</v>
      </c>
      <c r="Q73" s="123" t="s">
        <v>99</v>
      </c>
      <c r="R73" s="127">
        <v>1</v>
      </c>
      <c r="S73" s="125"/>
      <c r="T73" s="126">
        <f>ROUND(R73*S73,0)</f>
        <v>0</v>
      </c>
    </row>
    <row r="74" spans="1:20" ht="47" customHeight="1" outlineLevel="1">
      <c r="A74" s="99"/>
      <c r="B74" s="209"/>
      <c r="C74" s="209"/>
      <c r="D74" s="209"/>
      <c r="E74" s="209"/>
      <c r="F74" s="209"/>
      <c r="G74" s="209"/>
      <c r="H74" s="94"/>
      <c r="I74" s="210"/>
      <c r="J74" s="211"/>
      <c r="K74" s="149"/>
      <c r="L74" s="141"/>
      <c r="M74" s="94"/>
      <c r="N74" s="95"/>
      <c r="O74" s="115">
        <v>9</v>
      </c>
      <c r="P74" s="116" t="s">
        <v>92</v>
      </c>
      <c r="Q74" s="117"/>
      <c r="R74" s="118"/>
      <c r="S74" s="134"/>
      <c r="T74" s="145">
        <f>SUM(T75:T76)</f>
        <v>0</v>
      </c>
    </row>
    <row r="75" spans="1:20" ht="35" customHeight="1">
      <c r="A75" s="130"/>
      <c r="B75" s="208"/>
      <c r="C75" s="208"/>
      <c r="D75" s="208"/>
      <c r="E75" s="208"/>
      <c r="F75" s="208"/>
      <c r="G75" s="208"/>
      <c r="H75" s="208"/>
      <c r="I75" s="208"/>
      <c r="J75" s="208"/>
      <c r="K75" s="208"/>
      <c r="L75" s="141"/>
      <c r="M75" s="94"/>
      <c r="N75" s="95"/>
      <c r="O75" s="121" t="s">
        <v>93</v>
      </c>
      <c r="P75" s="122" t="s">
        <v>94</v>
      </c>
      <c r="Q75" s="123" t="s">
        <v>98</v>
      </c>
      <c r="R75" s="127">
        <v>10</v>
      </c>
      <c r="S75" s="125"/>
      <c r="T75" s="126">
        <f>ROUND(R75*S75,0)</f>
        <v>0</v>
      </c>
    </row>
    <row r="76" spans="1:20" ht="54" customHeight="1" outlineLevel="1">
      <c r="A76" s="99"/>
      <c r="B76" s="100"/>
      <c r="C76" s="100"/>
      <c r="D76" s="100"/>
      <c r="E76" s="100"/>
      <c r="F76" s="100"/>
      <c r="G76" s="100"/>
      <c r="H76" s="99"/>
      <c r="I76" s="99"/>
      <c r="J76" s="132"/>
      <c r="K76" s="132"/>
      <c r="L76" s="141"/>
      <c r="M76" s="94"/>
      <c r="N76" s="95"/>
      <c r="O76" s="167" t="s">
        <v>95</v>
      </c>
      <c r="P76" s="168" t="s">
        <v>96</v>
      </c>
      <c r="Q76" s="169" t="s">
        <v>99</v>
      </c>
      <c r="R76" s="170">
        <v>1</v>
      </c>
      <c r="S76" s="125"/>
      <c r="T76" s="147">
        <f>ROUND(R76*S76,0)</f>
        <v>0</v>
      </c>
    </row>
    <row r="77" spans="1:20" ht="38" customHeight="1" outlineLevel="1">
      <c r="A77" s="99"/>
      <c r="B77" s="100"/>
      <c r="C77" s="100"/>
      <c r="D77" s="100"/>
      <c r="E77" s="100"/>
      <c r="F77" s="100"/>
      <c r="G77" s="100"/>
      <c r="H77" s="99"/>
      <c r="I77" s="99"/>
      <c r="J77" s="132"/>
      <c r="K77" s="132"/>
      <c r="L77" s="141"/>
      <c r="M77" s="94"/>
      <c r="N77" s="95"/>
      <c r="O77" s="115">
        <v>11</v>
      </c>
      <c r="P77" s="116" t="s">
        <v>270</v>
      </c>
      <c r="Q77" s="117"/>
      <c r="R77" s="118"/>
      <c r="S77" s="134"/>
      <c r="T77" s="145">
        <f>SUM(T78)</f>
        <v>206336910</v>
      </c>
    </row>
    <row r="78" spans="1:20" ht="50" customHeight="1">
      <c r="A78" s="99"/>
      <c r="B78" s="100"/>
      <c r="C78" s="100"/>
      <c r="D78" s="100"/>
      <c r="E78" s="100"/>
      <c r="F78" s="100"/>
      <c r="G78" s="100"/>
      <c r="H78" s="99"/>
      <c r="I78" s="99"/>
      <c r="J78" s="132"/>
      <c r="K78" s="132"/>
      <c r="L78" s="141"/>
      <c r="M78" s="94"/>
      <c r="N78" s="95"/>
      <c r="O78" s="194"/>
      <c r="P78" s="195" t="s">
        <v>271</v>
      </c>
      <c r="Q78" s="196" t="s">
        <v>6</v>
      </c>
      <c r="R78" s="197">
        <v>1</v>
      </c>
      <c r="S78" s="198">
        <v>206336910</v>
      </c>
      <c r="T78" s="199">
        <f>S78*R78</f>
        <v>206336910</v>
      </c>
    </row>
    <row r="79" spans="1:20" ht="40" customHeight="1" outlineLevel="1">
      <c r="A79" s="99"/>
      <c r="B79" s="100"/>
      <c r="C79" s="100"/>
      <c r="D79" s="100"/>
      <c r="E79" s="100"/>
      <c r="F79" s="100"/>
      <c r="G79" s="100"/>
      <c r="H79" s="99"/>
      <c r="I79" s="99"/>
      <c r="J79" s="132"/>
      <c r="K79" s="132"/>
      <c r="L79" s="149"/>
      <c r="M79" s="94"/>
      <c r="N79" s="95"/>
      <c r="O79" s="115">
        <v>12</v>
      </c>
      <c r="P79" s="116" t="s">
        <v>107</v>
      </c>
      <c r="Q79" s="117"/>
      <c r="R79" s="118"/>
      <c r="S79" s="134"/>
      <c r="T79" s="145">
        <f>SUM(T80)</f>
        <v>100000000</v>
      </c>
    </row>
    <row r="80" spans="1:20" ht="75" customHeight="1" thickBot="1">
      <c r="A80" s="99"/>
      <c r="B80" s="100"/>
      <c r="C80" s="100"/>
      <c r="D80" s="100"/>
      <c r="E80" s="100"/>
      <c r="F80" s="100"/>
      <c r="G80" s="100"/>
      <c r="H80" s="99"/>
      <c r="I80" s="99"/>
      <c r="J80" s="132"/>
      <c r="K80" s="132"/>
      <c r="L80" s="206"/>
      <c r="M80" s="130"/>
      <c r="N80" s="95"/>
      <c r="O80" s="200"/>
      <c r="P80" s="201" t="s">
        <v>108</v>
      </c>
      <c r="Q80" s="202" t="s">
        <v>6</v>
      </c>
      <c r="R80" s="203">
        <v>1</v>
      </c>
      <c r="S80" s="204">
        <v>100000000</v>
      </c>
      <c r="T80" s="205">
        <f>R80*S80</f>
        <v>100000000</v>
      </c>
    </row>
    <row r="81" spans="1:25" ht="13" customHeight="1" outlineLevel="1" thickBot="1">
      <c r="A81" s="99"/>
      <c r="B81" s="100"/>
      <c r="C81" s="100"/>
      <c r="D81" s="100"/>
      <c r="E81" s="100"/>
      <c r="F81" s="100"/>
      <c r="G81" s="100"/>
      <c r="H81" s="99"/>
      <c r="I81" s="99"/>
      <c r="J81" s="132"/>
      <c r="K81" s="132"/>
      <c r="L81" s="141"/>
      <c r="M81" s="94"/>
      <c r="N81" s="95"/>
      <c r="O81" s="70"/>
      <c r="P81" s="71"/>
      <c r="Q81" s="70"/>
      <c r="R81" s="72"/>
      <c r="S81" s="73"/>
      <c r="T81" s="74"/>
    </row>
    <row r="82" spans="1:25" ht="36" customHeight="1">
      <c r="A82" s="99"/>
      <c r="B82" s="209"/>
      <c r="C82" s="209"/>
      <c r="D82" s="209"/>
      <c r="E82" s="209"/>
      <c r="F82" s="209"/>
      <c r="G82" s="209"/>
      <c r="H82" s="94"/>
      <c r="I82" s="210"/>
      <c r="J82" s="211"/>
      <c r="K82" s="149"/>
      <c r="L82" s="149"/>
      <c r="M82" s="94"/>
      <c r="N82" s="95"/>
      <c r="O82" s="171"/>
      <c r="P82" s="172" t="s">
        <v>110</v>
      </c>
      <c r="Q82" s="173"/>
      <c r="R82" s="174"/>
      <c r="S82" s="175" t="s">
        <v>118</v>
      </c>
      <c r="T82" s="176">
        <f>+ROUND(T10+T19+T32+T43+T52+T58+T69+T71+T74+T77+T79,0)</f>
        <v>306336910</v>
      </c>
    </row>
    <row r="83" spans="1:25" ht="26" customHeight="1">
      <c r="A83" s="130"/>
      <c r="B83" s="208"/>
      <c r="C83" s="208"/>
      <c r="D83" s="208"/>
      <c r="E83" s="208"/>
      <c r="F83" s="208"/>
      <c r="G83" s="208"/>
      <c r="H83" s="208"/>
      <c r="I83" s="208"/>
      <c r="J83" s="208"/>
      <c r="K83" s="208"/>
      <c r="L83" s="206"/>
      <c r="M83" s="130"/>
      <c r="N83" s="95"/>
      <c r="O83" s="177"/>
      <c r="P83" s="178" t="s">
        <v>111</v>
      </c>
      <c r="Q83" s="179"/>
      <c r="R83" s="180"/>
      <c r="S83" s="181"/>
      <c r="T83" s="182">
        <f>+ROUND(T$82*S83,0)</f>
        <v>0</v>
      </c>
    </row>
    <row r="84" spans="1:25" ht="28" customHeight="1">
      <c r="A84" s="212"/>
      <c r="B84" s="100"/>
      <c r="C84" s="100"/>
      <c r="D84" s="100"/>
      <c r="E84" s="100"/>
      <c r="F84" s="100"/>
      <c r="G84" s="100"/>
      <c r="H84" s="99"/>
      <c r="I84" s="99"/>
      <c r="J84" s="132"/>
      <c r="K84" s="132"/>
      <c r="L84" s="141"/>
      <c r="M84" s="94"/>
      <c r="N84" s="95"/>
      <c r="O84" s="177"/>
      <c r="P84" s="178" t="s">
        <v>112</v>
      </c>
      <c r="Q84" s="179"/>
      <c r="R84" s="180"/>
      <c r="S84" s="181"/>
      <c r="T84" s="182">
        <f>+ROUND(T$82*S84,0)</f>
        <v>0</v>
      </c>
    </row>
    <row r="85" spans="1:25" ht="33" customHeight="1">
      <c r="A85" s="99"/>
      <c r="B85" s="209"/>
      <c r="C85" s="209"/>
      <c r="D85" s="209"/>
      <c r="E85" s="209"/>
      <c r="F85" s="209"/>
      <c r="G85" s="209"/>
      <c r="H85" s="94"/>
      <c r="I85" s="210"/>
      <c r="J85" s="211"/>
      <c r="K85" s="149"/>
      <c r="L85" s="141"/>
      <c r="M85" s="94"/>
      <c r="N85" s="95"/>
      <c r="O85" s="177"/>
      <c r="P85" s="178" t="s">
        <v>113</v>
      </c>
      <c r="Q85" s="179"/>
      <c r="R85" s="180"/>
      <c r="S85" s="181"/>
      <c r="T85" s="182">
        <f>+ROUND(T$82*S85,0)</f>
        <v>0</v>
      </c>
    </row>
    <row r="86" spans="1:25" ht="42" customHeight="1">
      <c r="A86" s="130"/>
      <c r="B86" s="208"/>
      <c r="C86" s="208"/>
      <c r="D86" s="208"/>
      <c r="E86" s="208"/>
      <c r="F86" s="208"/>
      <c r="G86" s="208"/>
      <c r="H86" s="208"/>
      <c r="I86" s="208"/>
      <c r="J86" s="208"/>
      <c r="K86" s="208"/>
      <c r="L86" s="141"/>
      <c r="M86" s="94"/>
      <c r="N86" s="95"/>
      <c r="O86" s="177"/>
      <c r="P86" s="298" t="s">
        <v>109</v>
      </c>
      <c r="Q86" s="298"/>
      <c r="R86" s="298"/>
      <c r="S86" s="183"/>
      <c r="T86" s="184">
        <v>24118156</v>
      </c>
    </row>
    <row r="87" spans="1:25" ht="34" customHeight="1" thickBot="1">
      <c r="A87" s="99"/>
      <c r="B87" s="100"/>
      <c r="C87" s="100"/>
      <c r="D87" s="100"/>
      <c r="E87" s="100"/>
      <c r="F87" s="100"/>
      <c r="G87" s="100"/>
      <c r="H87" s="99"/>
      <c r="I87" s="99"/>
      <c r="J87" s="132"/>
      <c r="K87" s="132"/>
      <c r="L87" s="149"/>
      <c r="M87" s="94"/>
      <c r="N87" s="95"/>
      <c r="O87" s="185"/>
      <c r="P87" s="186" t="s">
        <v>267</v>
      </c>
      <c r="Q87" s="187"/>
      <c r="R87" s="188"/>
      <c r="S87" s="189"/>
      <c r="T87" s="190">
        <f>+SUM(T82:T86)</f>
        <v>330455066</v>
      </c>
      <c r="V87" s="60"/>
    </row>
    <row r="88" spans="1:25" ht="22" customHeight="1" thickBot="1">
      <c r="A88" s="99"/>
      <c r="B88" s="100"/>
      <c r="C88" s="100"/>
      <c r="D88" s="100"/>
      <c r="E88" s="100"/>
      <c r="F88" s="100"/>
      <c r="G88" s="100"/>
      <c r="H88" s="99"/>
      <c r="I88" s="99"/>
      <c r="J88" s="132"/>
      <c r="K88" s="132"/>
      <c r="L88" s="213"/>
      <c r="M88" s="68"/>
      <c r="N88" s="66"/>
      <c r="O88" s="67"/>
      <c r="P88" s="214"/>
      <c r="Q88" s="67"/>
      <c r="R88" s="215"/>
      <c r="S88" s="216"/>
      <c r="T88" s="217"/>
    </row>
    <row r="89" spans="1:25" ht="43" customHeight="1" thickBot="1">
      <c r="A89" s="265" t="s">
        <v>314</v>
      </c>
      <c r="B89" s="266"/>
      <c r="C89" s="266"/>
      <c r="D89" s="266"/>
      <c r="E89" s="266"/>
      <c r="F89" s="266"/>
      <c r="G89" s="266"/>
      <c r="H89" s="266"/>
      <c r="I89" s="266"/>
      <c r="J89" s="266"/>
      <c r="K89" s="266"/>
      <c r="L89" s="266"/>
      <c r="M89" s="266"/>
      <c r="N89" s="266"/>
      <c r="O89" s="266"/>
      <c r="P89" s="267"/>
      <c r="Q89" s="262">
        <f>L60</f>
        <v>97240866.999999985</v>
      </c>
      <c r="R89" s="263"/>
      <c r="S89" s="263"/>
      <c r="T89" s="264"/>
      <c r="U89" s="82"/>
      <c r="V89" s="56"/>
      <c r="W89" s="55"/>
    </row>
    <row r="90" spans="1:25" ht="8" customHeight="1" thickBot="1">
      <c r="A90" s="80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93"/>
      <c r="M90" s="79"/>
      <c r="N90" s="82"/>
      <c r="O90" s="83"/>
      <c r="P90" s="84"/>
      <c r="Q90" s="83"/>
      <c r="R90" s="85"/>
      <c r="S90" s="86"/>
      <c r="T90" s="87"/>
      <c r="U90" s="82"/>
    </row>
    <row r="91" spans="1:25" ht="47" customHeight="1" thickBot="1">
      <c r="A91" s="265" t="s">
        <v>315</v>
      </c>
      <c r="B91" s="266"/>
      <c r="C91" s="266"/>
      <c r="D91" s="266"/>
      <c r="E91" s="266"/>
      <c r="F91" s="266"/>
      <c r="G91" s="266"/>
      <c r="H91" s="266"/>
      <c r="I91" s="266"/>
      <c r="J91" s="266"/>
      <c r="K91" s="266"/>
      <c r="L91" s="266"/>
      <c r="M91" s="266"/>
      <c r="N91" s="266"/>
      <c r="O91" s="266"/>
      <c r="P91" s="267"/>
      <c r="Q91" s="262">
        <f>T87</f>
        <v>330455066</v>
      </c>
      <c r="R91" s="263"/>
      <c r="S91" s="263"/>
      <c r="T91" s="264"/>
      <c r="U91" s="82"/>
      <c r="V91" s="56"/>
      <c r="W91" s="55"/>
    </row>
    <row r="92" spans="1:25" ht="8" customHeight="1" thickBot="1">
      <c r="A92" s="79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1"/>
      <c r="M92" s="79"/>
      <c r="N92" s="82"/>
      <c r="O92" s="83"/>
      <c r="P92" s="84"/>
      <c r="Q92" s="83"/>
      <c r="R92" s="85"/>
      <c r="S92" s="86"/>
      <c r="T92" s="87"/>
      <c r="U92" s="82"/>
    </row>
    <row r="93" spans="1:25" ht="47" customHeight="1" thickBot="1">
      <c r="A93" s="295" t="s">
        <v>268</v>
      </c>
      <c r="B93" s="296"/>
      <c r="C93" s="296"/>
      <c r="D93" s="296"/>
      <c r="E93" s="296"/>
      <c r="F93" s="296"/>
      <c r="G93" s="296"/>
      <c r="H93" s="296"/>
      <c r="I93" s="296"/>
      <c r="J93" s="296"/>
      <c r="K93" s="296"/>
      <c r="L93" s="296"/>
      <c r="M93" s="296"/>
      <c r="N93" s="296"/>
      <c r="O93" s="296"/>
      <c r="P93" s="297"/>
      <c r="Q93" s="292">
        <f>Q89+Q91</f>
        <v>427695933</v>
      </c>
      <c r="R93" s="293"/>
      <c r="S93" s="293"/>
      <c r="T93" s="294"/>
      <c r="U93" s="57"/>
      <c r="V93" s="55"/>
      <c r="W93" s="55"/>
    </row>
    <row r="94" spans="1:25" ht="8" customHeight="1" thickBot="1">
      <c r="A94" s="88"/>
      <c r="B94" s="89"/>
      <c r="C94" s="89"/>
      <c r="D94" s="89"/>
      <c r="E94" s="89"/>
      <c r="F94" s="89"/>
      <c r="G94" s="89"/>
      <c r="H94" s="88"/>
      <c r="I94" s="88"/>
      <c r="J94" s="90"/>
      <c r="K94" s="90"/>
      <c r="L94" s="91"/>
      <c r="M94" s="92"/>
      <c r="N94" s="82"/>
      <c r="O94" s="83"/>
      <c r="P94" s="84"/>
      <c r="Q94" s="83"/>
      <c r="R94" s="85"/>
      <c r="S94" s="86"/>
      <c r="T94" s="87"/>
    </row>
    <row r="95" spans="1:25" ht="48" customHeight="1">
      <c r="A95" s="282" t="s">
        <v>320</v>
      </c>
      <c r="B95" s="283"/>
      <c r="C95" s="283"/>
      <c r="D95" s="283"/>
      <c r="E95" s="283"/>
      <c r="F95" s="283"/>
      <c r="G95" s="283"/>
      <c r="H95" s="283"/>
      <c r="I95" s="283"/>
      <c r="J95" s="283"/>
      <c r="K95" s="283"/>
      <c r="L95" s="283"/>
      <c r="M95" s="283"/>
      <c r="N95" s="283"/>
      <c r="O95" s="283"/>
      <c r="P95" s="283"/>
      <c r="Q95" s="283"/>
      <c r="R95" s="283"/>
      <c r="S95" s="283"/>
      <c r="T95" s="284"/>
      <c r="Y95" s="55"/>
    </row>
    <row r="96" spans="1:25" ht="48" customHeight="1">
      <c r="A96" s="285"/>
      <c r="B96" s="286"/>
      <c r="C96" s="286"/>
      <c r="D96" s="286"/>
      <c r="E96" s="286"/>
      <c r="F96" s="286"/>
      <c r="G96" s="286"/>
      <c r="H96" s="286"/>
      <c r="I96" s="286"/>
      <c r="J96" s="286"/>
      <c r="K96" s="286"/>
      <c r="L96" s="286"/>
      <c r="M96" s="286"/>
      <c r="N96" s="286"/>
      <c r="O96" s="286"/>
      <c r="P96" s="286"/>
      <c r="Q96" s="286"/>
      <c r="R96" s="286"/>
      <c r="S96" s="286"/>
      <c r="T96" s="287"/>
      <c r="Y96" s="55"/>
    </row>
    <row r="97" spans="1:27" ht="48" customHeight="1">
      <c r="A97" s="285"/>
      <c r="B97" s="286"/>
      <c r="C97" s="286"/>
      <c r="D97" s="286"/>
      <c r="E97" s="286"/>
      <c r="F97" s="286"/>
      <c r="G97" s="286"/>
      <c r="H97" s="286"/>
      <c r="I97" s="286"/>
      <c r="J97" s="286"/>
      <c r="K97" s="286"/>
      <c r="L97" s="286"/>
      <c r="M97" s="286"/>
      <c r="N97" s="286"/>
      <c r="O97" s="286"/>
      <c r="P97" s="286"/>
      <c r="Q97" s="286"/>
      <c r="R97" s="286"/>
      <c r="S97" s="286"/>
      <c r="T97" s="287"/>
      <c r="Y97" s="55"/>
    </row>
    <row r="98" spans="1:27" ht="48" customHeight="1">
      <c r="A98" s="285"/>
      <c r="B98" s="286"/>
      <c r="C98" s="286"/>
      <c r="D98" s="286"/>
      <c r="E98" s="286"/>
      <c r="F98" s="286"/>
      <c r="G98" s="286"/>
      <c r="H98" s="286"/>
      <c r="I98" s="286"/>
      <c r="J98" s="286"/>
      <c r="K98" s="286"/>
      <c r="L98" s="286"/>
      <c r="M98" s="286"/>
      <c r="N98" s="286"/>
      <c r="O98" s="286"/>
      <c r="P98" s="286"/>
      <c r="Q98" s="286"/>
      <c r="R98" s="286"/>
      <c r="S98" s="286"/>
      <c r="T98" s="287"/>
      <c r="Y98" s="55"/>
    </row>
    <row r="99" spans="1:27" ht="72" customHeight="1">
      <c r="A99" s="285"/>
      <c r="B99" s="286"/>
      <c r="C99" s="286"/>
      <c r="D99" s="286"/>
      <c r="E99" s="286"/>
      <c r="F99" s="286"/>
      <c r="G99" s="286"/>
      <c r="H99" s="286"/>
      <c r="I99" s="286"/>
      <c r="J99" s="286"/>
      <c r="K99" s="286"/>
      <c r="L99" s="286"/>
      <c r="M99" s="286"/>
      <c r="N99" s="286"/>
      <c r="O99" s="286"/>
      <c r="P99" s="286"/>
      <c r="Q99" s="286"/>
      <c r="R99" s="286"/>
      <c r="S99" s="286"/>
      <c r="T99" s="287"/>
      <c r="V99" s="55"/>
      <c r="W99" s="55"/>
    </row>
    <row r="100" spans="1:27" ht="52" customHeight="1">
      <c r="A100" s="285"/>
      <c r="B100" s="286"/>
      <c r="C100" s="286"/>
      <c r="D100" s="286"/>
      <c r="E100" s="286"/>
      <c r="F100" s="286"/>
      <c r="G100" s="286"/>
      <c r="H100" s="286"/>
      <c r="I100" s="286"/>
      <c r="J100" s="286"/>
      <c r="K100" s="286"/>
      <c r="L100" s="286"/>
      <c r="M100" s="286"/>
      <c r="N100" s="286"/>
      <c r="O100" s="286"/>
      <c r="P100" s="286"/>
      <c r="Q100" s="286"/>
      <c r="R100" s="286"/>
      <c r="S100" s="286"/>
      <c r="T100" s="287"/>
    </row>
    <row r="101" spans="1:27" ht="112" customHeight="1" thickBot="1">
      <c r="A101" s="288"/>
      <c r="B101" s="289"/>
      <c r="C101" s="289"/>
      <c r="D101" s="289"/>
      <c r="E101" s="289"/>
      <c r="F101" s="289"/>
      <c r="G101" s="289"/>
      <c r="H101" s="289"/>
      <c r="I101" s="289"/>
      <c r="J101" s="289"/>
      <c r="K101" s="289"/>
      <c r="L101" s="289"/>
      <c r="M101" s="289"/>
      <c r="N101" s="289"/>
      <c r="O101" s="289"/>
      <c r="P101" s="289"/>
      <c r="Q101" s="289"/>
      <c r="R101" s="289"/>
      <c r="S101" s="289"/>
      <c r="T101" s="290"/>
    </row>
    <row r="102" spans="1:27" s="63" customFormat="1" ht="232" customHeight="1">
      <c r="A102" s="291" t="s">
        <v>311</v>
      </c>
      <c r="B102" s="291"/>
      <c r="C102" s="291"/>
      <c r="D102" s="291"/>
      <c r="E102" s="291"/>
      <c r="F102" s="291"/>
      <c r="G102" s="291"/>
      <c r="H102" s="291"/>
      <c r="I102" s="291"/>
      <c r="J102" s="291"/>
      <c r="K102" s="291"/>
      <c r="L102" s="291"/>
      <c r="M102" s="291"/>
      <c r="N102" s="291"/>
      <c r="O102" s="291"/>
      <c r="P102" s="291"/>
      <c r="Q102" s="291"/>
      <c r="R102" s="291"/>
      <c r="S102" s="291"/>
      <c r="T102" s="291"/>
      <c r="U102" s="59"/>
      <c r="V102" s="59"/>
      <c r="W102" s="59"/>
      <c r="X102" s="59"/>
      <c r="Y102" s="59"/>
      <c r="Z102" s="59"/>
      <c r="AA102" s="64"/>
    </row>
    <row r="103" spans="1:27" ht="15" customHeight="1">
      <c r="B103" s="12"/>
      <c r="C103" s="12"/>
      <c r="D103" s="12"/>
      <c r="E103" s="12"/>
      <c r="F103" s="12"/>
      <c r="G103" s="12"/>
      <c r="I103" s="9"/>
      <c r="J103" s="10"/>
      <c r="K103" s="10"/>
      <c r="L103" s="8"/>
      <c r="T103" s="4"/>
    </row>
    <row r="124" spans="1:13" ht="15" customHeight="1">
      <c r="B124" s="12"/>
      <c r="C124" s="12"/>
      <c r="D124" s="12"/>
      <c r="E124" s="12"/>
      <c r="F124" s="12"/>
      <c r="G124" s="12"/>
      <c r="I124" s="9"/>
      <c r="J124" s="10"/>
      <c r="K124" s="10"/>
      <c r="L124" s="8"/>
    </row>
    <row r="125" spans="1:13" ht="15" customHeight="1">
      <c r="B125" s="13"/>
      <c r="C125" s="13"/>
      <c r="D125" s="13"/>
      <c r="E125" s="13"/>
      <c r="F125" s="13"/>
      <c r="G125" s="13"/>
      <c r="H125" s="9"/>
      <c r="I125" s="7"/>
      <c r="J125" s="8"/>
      <c r="K125" s="8"/>
      <c r="L125" s="8"/>
    </row>
    <row r="126" spans="1:13" ht="15" customHeight="1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3"/>
      <c r="M126" s="21"/>
    </row>
    <row r="127" spans="1:13" ht="15" customHeight="1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4"/>
      <c r="M127" s="21"/>
    </row>
    <row r="128" spans="1:13" ht="15" customHeight="1">
      <c r="A128" s="22"/>
      <c r="B128" s="25"/>
      <c r="C128" s="25"/>
      <c r="D128" s="25"/>
      <c r="E128" s="25"/>
      <c r="F128" s="25"/>
      <c r="G128" s="25"/>
      <c r="H128" s="22"/>
      <c r="I128" s="26"/>
      <c r="J128" s="27"/>
      <c r="K128" s="28"/>
      <c r="L128" s="29"/>
      <c r="M128" s="21"/>
    </row>
    <row r="129" spans="1:13" ht="15" customHeight="1">
      <c r="A129" s="22"/>
      <c r="B129" s="25"/>
      <c r="C129" s="25"/>
      <c r="D129" s="25"/>
      <c r="E129" s="25"/>
      <c r="F129" s="25"/>
      <c r="G129" s="25"/>
      <c r="H129" s="22"/>
      <c r="I129" s="26"/>
      <c r="J129" s="27"/>
      <c r="K129" s="28"/>
      <c r="L129" s="29"/>
      <c r="M129" s="21"/>
    </row>
    <row r="130" spans="1:13" ht="15" customHeight="1">
      <c r="A130" s="22"/>
      <c r="B130" s="25"/>
      <c r="C130" s="25"/>
      <c r="D130" s="25"/>
      <c r="E130" s="25"/>
      <c r="F130" s="25"/>
      <c r="G130" s="25"/>
      <c r="H130" s="22"/>
      <c r="I130" s="26"/>
      <c r="J130" s="27"/>
      <c r="K130" s="28"/>
      <c r="L130" s="29"/>
      <c r="M130" s="21"/>
    </row>
    <row r="131" spans="1:13" ht="15" customHeight="1">
      <c r="A131" s="22"/>
      <c r="B131" s="25"/>
      <c r="C131" s="25"/>
      <c r="D131" s="25"/>
      <c r="E131" s="25"/>
      <c r="F131" s="25"/>
      <c r="G131" s="25"/>
      <c r="H131" s="22"/>
      <c r="I131" s="30"/>
      <c r="J131" s="31"/>
      <c r="K131" s="31"/>
      <c r="L131" s="24"/>
      <c r="M131" s="21"/>
    </row>
    <row r="132" spans="1:13" ht="15" customHeight="1">
      <c r="A132" s="22"/>
      <c r="B132" s="25"/>
      <c r="C132" s="25"/>
      <c r="D132" s="25"/>
      <c r="E132" s="25"/>
      <c r="F132" s="25"/>
      <c r="G132" s="25"/>
      <c r="H132" s="22"/>
      <c r="I132" s="30"/>
      <c r="J132" s="27"/>
      <c r="K132" s="31"/>
      <c r="L132" s="24"/>
      <c r="M132" s="21"/>
    </row>
    <row r="133" spans="1:13" ht="15" customHeight="1">
      <c r="A133" s="22"/>
      <c r="B133" s="22"/>
      <c r="C133" s="22"/>
      <c r="D133" s="22"/>
      <c r="E133" s="22"/>
      <c r="F133" s="22"/>
      <c r="G133" s="22"/>
      <c r="H133" s="22"/>
      <c r="I133" s="30"/>
      <c r="J133" s="31"/>
      <c r="K133" s="31"/>
      <c r="L133" s="24"/>
      <c r="M133" s="21"/>
    </row>
    <row r="134" spans="1:13" ht="15" customHeight="1">
      <c r="B134" s="13"/>
      <c r="C134" s="13"/>
      <c r="D134" s="13"/>
      <c r="E134" s="13"/>
      <c r="F134" s="13"/>
      <c r="G134" s="13"/>
      <c r="H134" s="9"/>
      <c r="I134" s="7"/>
      <c r="J134" s="8"/>
      <c r="K134" s="8"/>
      <c r="L134" s="8"/>
    </row>
    <row r="135" spans="1:13" ht="15" customHeight="1">
      <c r="B135" s="13"/>
      <c r="C135" s="13"/>
      <c r="D135" s="13"/>
      <c r="E135" s="13"/>
      <c r="F135" s="13"/>
      <c r="G135" s="13"/>
      <c r="H135" s="9"/>
      <c r="I135" s="7"/>
      <c r="J135" s="8"/>
      <c r="K135" s="8"/>
      <c r="L135" s="8"/>
    </row>
    <row r="136" spans="1:13" ht="15" customHeight="1">
      <c r="A136" s="7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4"/>
      <c r="M136" s="7"/>
    </row>
    <row r="137" spans="1:13" ht="15" customHeight="1">
      <c r="B137" s="12"/>
      <c r="C137" s="12"/>
      <c r="D137" s="12"/>
      <c r="E137" s="12"/>
      <c r="F137" s="12"/>
      <c r="G137" s="12"/>
      <c r="I137" s="9"/>
      <c r="J137" s="10"/>
      <c r="K137" s="10"/>
      <c r="L137" s="8"/>
    </row>
    <row r="138" spans="1:13" ht="15" customHeight="1">
      <c r="B138" s="12"/>
      <c r="C138" s="12"/>
      <c r="D138" s="12"/>
      <c r="E138" s="12"/>
      <c r="F138" s="12"/>
      <c r="G138" s="12"/>
      <c r="I138" s="9"/>
      <c r="J138" s="10"/>
      <c r="K138" s="10"/>
      <c r="L138" s="8"/>
    </row>
    <row r="139" spans="1:13" ht="15" customHeight="1">
      <c r="B139" s="11"/>
      <c r="C139" s="11"/>
      <c r="D139" s="11"/>
      <c r="E139" s="11"/>
      <c r="F139" s="11"/>
      <c r="G139" s="11"/>
      <c r="I139" s="9"/>
      <c r="J139" s="10"/>
      <c r="K139" s="10"/>
      <c r="L139" s="8"/>
    </row>
    <row r="140" spans="1:13" ht="15" customHeight="1">
      <c r="B140" s="11"/>
      <c r="C140" s="11"/>
      <c r="D140" s="11"/>
      <c r="E140" s="11"/>
      <c r="F140" s="11"/>
      <c r="G140" s="11"/>
      <c r="I140" s="9"/>
      <c r="J140" s="10"/>
      <c r="K140" s="10"/>
      <c r="L140" s="8"/>
    </row>
    <row r="141" spans="1:13" ht="15" customHeight="1">
      <c r="B141" s="11"/>
      <c r="C141" s="11"/>
      <c r="D141" s="11"/>
      <c r="E141" s="11"/>
      <c r="F141" s="11"/>
      <c r="G141" s="11"/>
      <c r="I141" s="9"/>
      <c r="J141" s="10"/>
      <c r="K141" s="10"/>
      <c r="L141" s="8"/>
    </row>
    <row r="142" spans="1:13" ht="15" customHeight="1">
      <c r="B142" s="11"/>
      <c r="C142" s="11"/>
      <c r="D142" s="11"/>
      <c r="E142" s="11"/>
      <c r="F142" s="11"/>
      <c r="G142" s="11"/>
      <c r="I142" s="9"/>
      <c r="J142" s="10"/>
      <c r="K142" s="10"/>
      <c r="L142" s="8"/>
    </row>
    <row r="143" spans="1:13" ht="15" customHeight="1">
      <c r="B143" s="12"/>
      <c r="C143" s="12"/>
      <c r="D143" s="12"/>
      <c r="E143" s="12"/>
      <c r="F143" s="12"/>
      <c r="G143" s="12"/>
      <c r="I143" s="32"/>
      <c r="J143" s="10"/>
      <c r="K143" s="10"/>
      <c r="L143" s="8"/>
    </row>
    <row r="144" spans="1:13" ht="15" customHeight="1">
      <c r="B144" s="13"/>
      <c r="C144" s="13"/>
      <c r="D144" s="13"/>
      <c r="E144" s="13"/>
      <c r="F144" s="13"/>
      <c r="G144" s="13"/>
      <c r="H144" s="9"/>
      <c r="I144" s="7"/>
      <c r="J144" s="8"/>
      <c r="K144" s="8"/>
      <c r="L144" s="8"/>
    </row>
    <row r="145" spans="1:13" ht="15" customHeight="1">
      <c r="B145" s="13"/>
      <c r="C145" s="13"/>
      <c r="D145" s="13"/>
      <c r="E145" s="13"/>
      <c r="F145" s="13"/>
      <c r="G145" s="13"/>
      <c r="H145" s="9"/>
      <c r="I145" s="7"/>
      <c r="J145" s="8"/>
      <c r="K145" s="8"/>
      <c r="L145" s="8"/>
    </row>
    <row r="146" spans="1:13" ht="15" customHeight="1">
      <c r="A146" s="7"/>
      <c r="B146" s="15"/>
      <c r="C146" s="15"/>
      <c r="D146" s="15"/>
      <c r="E146" s="15"/>
      <c r="F146" s="15"/>
      <c r="G146" s="15"/>
      <c r="H146" s="19"/>
      <c r="I146" s="9"/>
      <c r="J146" s="9"/>
      <c r="K146" s="9"/>
      <c r="L146" s="14"/>
      <c r="M146" s="7"/>
    </row>
    <row r="147" spans="1:13" ht="15" customHeight="1">
      <c r="B147" s="12"/>
      <c r="C147" s="12"/>
      <c r="D147" s="12"/>
      <c r="E147" s="12"/>
      <c r="F147" s="12"/>
      <c r="G147" s="12"/>
      <c r="I147" s="9"/>
      <c r="J147" s="10"/>
      <c r="K147" s="10"/>
      <c r="L147" s="8"/>
    </row>
    <row r="148" spans="1:13" ht="15" customHeight="1">
      <c r="B148" s="12"/>
      <c r="C148" s="12"/>
      <c r="D148" s="12"/>
      <c r="E148" s="12"/>
      <c r="F148" s="12"/>
      <c r="G148" s="12"/>
      <c r="I148" s="9"/>
      <c r="J148" s="10"/>
      <c r="K148" s="10"/>
      <c r="L148" s="8"/>
    </row>
    <row r="149" spans="1:13" ht="15" customHeight="1">
      <c r="B149" s="12"/>
      <c r="C149" s="12"/>
      <c r="D149" s="12"/>
      <c r="E149" s="12"/>
      <c r="F149" s="12"/>
      <c r="G149" s="12"/>
      <c r="I149" s="9"/>
      <c r="J149" s="10"/>
      <c r="K149" s="10"/>
      <c r="L149" s="8"/>
    </row>
    <row r="150" spans="1:13" ht="15" customHeight="1">
      <c r="B150" s="13"/>
      <c r="C150" s="13"/>
      <c r="D150" s="13"/>
      <c r="E150" s="13"/>
      <c r="F150" s="13"/>
      <c r="G150" s="13"/>
      <c r="H150" s="9"/>
      <c r="I150" s="7"/>
      <c r="J150" s="8"/>
      <c r="K150" s="8"/>
      <c r="L150" s="8"/>
    </row>
    <row r="151" spans="1:13" ht="15" customHeight="1">
      <c r="A151" s="7"/>
      <c r="B151" s="15"/>
      <c r="C151" s="15"/>
      <c r="D151" s="15"/>
      <c r="E151" s="15"/>
      <c r="F151" s="15"/>
      <c r="G151" s="15"/>
      <c r="H151" s="19"/>
      <c r="I151" s="9"/>
      <c r="J151" s="9"/>
      <c r="K151" s="9"/>
      <c r="L151" s="14"/>
      <c r="M151" s="7"/>
    </row>
    <row r="152" spans="1:13" ht="15" customHeight="1">
      <c r="B152" s="12"/>
      <c r="C152" s="12"/>
      <c r="D152" s="12"/>
      <c r="E152" s="12"/>
      <c r="F152" s="12"/>
      <c r="G152" s="12"/>
      <c r="I152" s="9"/>
      <c r="J152" s="10"/>
      <c r="K152" s="10"/>
      <c r="L152" s="8"/>
    </row>
    <row r="153" spans="1:13" ht="15" customHeight="1">
      <c r="B153" s="12"/>
      <c r="C153" s="12"/>
      <c r="D153" s="12"/>
      <c r="E153" s="12"/>
      <c r="F153" s="12"/>
      <c r="G153" s="12"/>
      <c r="I153" s="9"/>
      <c r="J153" s="10"/>
      <c r="K153" s="10"/>
      <c r="L153" s="8"/>
    </row>
    <row r="154" spans="1:13" ht="15" customHeight="1">
      <c r="B154" s="12"/>
      <c r="C154" s="12"/>
      <c r="D154" s="12"/>
      <c r="E154" s="12"/>
      <c r="F154" s="12"/>
      <c r="G154" s="12"/>
      <c r="I154" s="9"/>
      <c r="J154" s="10"/>
      <c r="K154" s="10"/>
      <c r="L154" s="8"/>
    </row>
    <row r="155" spans="1:13" ht="15" customHeight="1">
      <c r="B155" s="11"/>
      <c r="C155" s="11"/>
      <c r="D155" s="11"/>
      <c r="E155" s="11"/>
      <c r="F155" s="11"/>
      <c r="G155" s="11"/>
      <c r="I155" s="9"/>
      <c r="J155" s="10"/>
      <c r="K155" s="10"/>
    </row>
    <row r="159" spans="1:13" ht="15" customHeight="1">
      <c r="L159" s="20"/>
    </row>
  </sheetData>
  <mergeCells count="46">
    <mergeCell ref="B6:B7"/>
    <mergeCell ref="C6:C7"/>
    <mergeCell ref="D55:G55"/>
    <mergeCell ref="A95:T101"/>
    <mergeCell ref="A102:T102"/>
    <mergeCell ref="D52:G52"/>
    <mergeCell ref="K6:K7"/>
    <mergeCell ref="Q93:T93"/>
    <mergeCell ref="A93:P93"/>
    <mergeCell ref="D6:E6"/>
    <mergeCell ref="F6:G6"/>
    <mergeCell ref="P86:R86"/>
    <mergeCell ref="D56:G56"/>
    <mergeCell ref="A58:B58"/>
    <mergeCell ref="F58:K58"/>
    <mergeCell ref="B47:K47"/>
    <mergeCell ref="D53:G53"/>
    <mergeCell ref="H6:H7"/>
    <mergeCell ref="I6:I7"/>
    <mergeCell ref="J6:J7"/>
    <mergeCell ref="D51:G51"/>
    <mergeCell ref="D48:G48"/>
    <mergeCell ref="D50:G50"/>
    <mergeCell ref="Q89:T89"/>
    <mergeCell ref="A89:P89"/>
    <mergeCell ref="A91:P91"/>
    <mergeCell ref="Q91:T91"/>
    <mergeCell ref="A59:B59"/>
    <mergeCell ref="F59:K59"/>
    <mergeCell ref="F60:K60"/>
    <mergeCell ref="A1:T1"/>
    <mergeCell ref="O5:T5"/>
    <mergeCell ref="O6:O8"/>
    <mergeCell ref="P6:P8"/>
    <mergeCell ref="Q6:Q8"/>
    <mergeCell ref="R6:R8"/>
    <mergeCell ref="S6:S8"/>
    <mergeCell ref="T6:T8"/>
    <mergeCell ref="L6:L7"/>
    <mergeCell ref="A3:T3"/>
    <mergeCell ref="A2:T2"/>
    <mergeCell ref="A4:F4"/>
    <mergeCell ref="O4:T4"/>
    <mergeCell ref="G4:L4"/>
    <mergeCell ref="A5:L5"/>
    <mergeCell ref="A6:A7"/>
  </mergeCells>
  <pageMargins left="0.70866141732283472" right="0.70866141732283472" top="0.74803149606299213" bottom="0.74803149606299213" header="0.31496062992125984" footer="0.31496062992125984"/>
  <pageSetup paperSize="9" scale="18" fitToHeight="3" orientation="portrait" r:id="rId1"/>
  <rowBreaks count="1" manualBreakCount="1">
    <brk id="81" max="1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81BA8-5014-4F4A-9CF5-4676F68E27DB}">
  <dimension ref="A1:I56"/>
  <sheetViews>
    <sheetView topLeftCell="A34" zoomScaleNormal="100" zoomScaleSheetLayoutView="74" workbookViewId="0">
      <selection activeCell="A3" sqref="A3"/>
    </sheetView>
  </sheetViews>
  <sheetFormatPr baseColWidth="10" defaultColWidth="9.1640625" defaultRowHeight="15"/>
  <cols>
    <col min="1" max="1" width="49.83203125" style="34" customWidth="1"/>
    <col min="2" max="2" width="10" style="34" bestFit="1" customWidth="1"/>
    <col min="3" max="3" width="13.83203125" style="34" customWidth="1"/>
    <col min="4" max="4" width="9.1640625" style="34"/>
    <col min="5" max="5" width="4.33203125" style="34" customWidth="1"/>
    <col min="6" max="6" width="50.6640625" style="34" customWidth="1"/>
    <col min="7" max="7" width="10" style="34" bestFit="1" customWidth="1"/>
    <col min="8" max="8" width="13.33203125" style="34" customWidth="1"/>
    <col min="9" max="9" width="10.83203125" style="34" customWidth="1"/>
    <col min="10" max="16384" width="9.1640625" style="34"/>
  </cols>
  <sheetData>
    <row r="1" spans="1:5" ht="18">
      <c r="A1" s="305" t="s">
        <v>221</v>
      </c>
      <c r="B1" s="305"/>
      <c r="C1" s="305"/>
    </row>
    <row r="2" spans="1:5">
      <c r="A2" s="35" t="s">
        <v>222</v>
      </c>
      <c r="B2" s="36"/>
      <c r="C2" s="37">
        <v>1</v>
      </c>
    </row>
    <row r="3" spans="1:5">
      <c r="A3" s="35" t="s">
        <v>223</v>
      </c>
      <c r="B3" s="36"/>
      <c r="C3" s="38">
        <f>SUM(B4:B15)</f>
        <v>0.59630000000000016</v>
      </c>
    </row>
    <row r="4" spans="1:5">
      <c r="A4" s="39" t="s">
        <v>224</v>
      </c>
      <c r="B4" s="40">
        <v>8.3299999999999999E-2</v>
      </c>
      <c r="C4" s="41"/>
    </row>
    <row r="5" spans="1:5">
      <c r="A5" s="39" t="s">
        <v>225</v>
      </c>
      <c r="B5" s="40">
        <v>0.01</v>
      </c>
      <c r="C5" s="41"/>
    </row>
    <row r="6" spans="1:5">
      <c r="A6" s="39" t="s">
        <v>226</v>
      </c>
      <c r="B6" s="40">
        <v>8.3299999999999999E-2</v>
      </c>
      <c r="C6" s="41"/>
    </row>
    <row r="7" spans="1:5">
      <c r="A7" s="39" t="s">
        <v>227</v>
      </c>
      <c r="B7" s="40">
        <v>4.1700000000000001E-2</v>
      </c>
      <c r="C7" s="41"/>
    </row>
    <row r="8" spans="1:5">
      <c r="A8" s="39" t="s">
        <v>228</v>
      </c>
      <c r="B8" s="40">
        <v>8.5000000000000006E-2</v>
      </c>
      <c r="C8" s="41"/>
    </row>
    <row r="9" spans="1:5">
      <c r="A9" s="39" t="s">
        <v>229</v>
      </c>
      <c r="B9" s="40">
        <v>0.12</v>
      </c>
      <c r="C9" s="41"/>
    </row>
    <row r="10" spans="1:5">
      <c r="A10" s="39" t="s">
        <v>230</v>
      </c>
      <c r="B10" s="40">
        <v>6.9599999999999995E-2</v>
      </c>
      <c r="C10" s="41"/>
      <c r="E10" s="42"/>
    </row>
    <row r="11" spans="1:5">
      <c r="A11" s="39" t="s">
        <v>231</v>
      </c>
      <c r="B11" s="40">
        <v>0.04</v>
      </c>
      <c r="C11" s="41"/>
      <c r="E11" s="42"/>
    </row>
    <row r="12" spans="1:5">
      <c r="A12" s="39" t="s">
        <v>232</v>
      </c>
      <c r="B12" s="40">
        <v>0.03</v>
      </c>
      <c r="C12" s="41"/>
    </row>
    <row r="13" spans="1:5">
      <c r="A13" s="39" t="s">
        <v>233</v>
      </c>
      <c r="B13" s="40">
        <v>0.02</v>
      </c>
      <c r="C13" s="41"/>
    </row>
    <row r="14" spans="1:5">
      <c r="A14" s="39" t="s">
        <v>234</v>
      </c>
      <c r="B14" s="40">
        <v>4.5999999999999999E-3</v>
      </c>
      <c r="C14" s="41"/>
    </row>
    <row r="15" spans="1:5">
      <c r="A15" s="39" t="s">
        <v>235</v>
      </c>
      <c r="B15" s="40">
        <v>8.8000000000000005E-3</v>
      </c>
      <c r="C15" s="41"/>
    </row>
    <row r="16" spans="1:5">
      <c r="A16" s="35" t="s">
        <v>236</v>
      </c>
      <c r="B16" s="36"/>
      <c r="C16" s="38">
        <f>SUM(B17:B30)</f>
        <v>0.16</v>
      </c>
    </row>
    <row r="17" spans="1:3">
      <c r="A17" s="39" t="s">
        <v>237</v>
      </c>
      <c r="B17" s="43">
        <v>0.02</v>
      </c>
      <c r="C17" s="41"/>
    </row>
    <row r="18" spans="1:3">
      <c r="A18" s="39" t="s">
        <v>238</v>
      </c>
      <c r="B18" s="43">
        <v>0.01</v>
      </c>
      <c r="C18" s="41"/>
    </row>
    <row r="19" spans="1:3">
      <c r="A19" s="39" t="s">
        <v>239</v>
      </c>
      <c r="B19" s="43">
        <v>0.01</v>
      </c>
      <c r="C19" s="41"/>
    </row>
    <row r="20" spans="1:3">
      <c r="A20" s="39" t="s">
        <v>240</v>
      </c>
      <c r="B20" s="43">
        <v>0.02</v>
      </c>
      <c r="C20" s="41"/>
    </row>
    <row r="21" spans="1:3" ht="30">
      <c r="A21" s="44" t="s">
        <v>241</v>
      </c>
      <c r="B21" s="43">
        <v>0</v>
      </c>
      <c r="C21" s="41"/>
    </row>
    <row r="22" spans="1:3">
      <c r="A22" s="39" t="s">
        <v>242</v>
      </c>
      <c r="B22" s="43">
        <v>0.01</v>
      </c>
      <c r="C22" s="41"/>
    </row>
    <row r="23" spans="1:3">
      <c r="A23" s="44" t="s">
        <v>243</v>
      </c>
      <c r="B23" s="43">
        <v>5.0000000000000001E-3</v>
      </c>
      <c r="C23" s="41"/>
    </row>
    <row r="24" spans="1:3">
      <c r="A24" s="39" t="s">
        <v>244</v>
      </c>
      <c r="B24" s="43">
        <v>0.02</v>
      </c>
      <c r="C24" s="41"/>
    </row>
    <row r="25" spans="1:3" ht="30">
      <c r="A25" s="44" t="s">
        <v>245</v>
      </c>
      <c r="B25" s="43">
        <v>5.0000000000000001E-3</v>
      </c>
      <c r="C25" s="41"/>
    </row>
    <row r="26" spans="1:3" ht="30">
      <c r="A26" s="44" t="s">
        <v>246</v>
      </c>
      <c r="B26" s="43">
        <v>0.01</v>
      </c>
      <c r="C26" s="41"/>
    </row>
    <row r="27" spans="1:3" ht="60">
      <c r="A27" s="44" t="s">
        <v>247</v>
      </c>
      <c r="B27" s="45">
        <v>0.01</v>
      </c>
      <c r="C27" s="46"/>
    </row>
    <row r="28" spans="1:3">
      <c r="A28" s="44" t="s">
        <v>248</v>
      </c>
      <c r="B28" s="45">
        <v>0.01</v>
      </c>
      <c r="C28" s="41"/>
    </row>
    <row r="29" spans="1:3">
      <c r="A29" s="44" t="s">
        <v>249</v>
      </c>
      <c r="B29" s="43">
        <v>0.02</v>
      </c>
      <c r="C29" s="41"/>
    </row>
    <row r="30" spans="1:3" ht="45">
      <c r="A30" s="44" t="s">
        <v>250</v>
      </c>
      <c r="B30" s="43">
        <v>0.01</v>
      </c>
      <c r="C30" s="41"/>
    </row>
    <row r="31" spans="1:3">
      <c r="A31" s="35" t="s">
        <v>251</v>
      </c>
      <c r="B31" s="36"/>
      <c r="C31" s="47">
        <f>SUM(B32:B38)</f>
        <v>0.13816000000000001</v>
      </c>
    </row>
    <row r="32" spans="1:3">
      <c r="A32" s="39" t="s">
        <v>252</v>
      </c>
      <c r="B32" s="49">
        <v>0.06</v>
      </c>
      <c r="C32" s="41"/>
    </row>
    <row r="33" spans="1:9">
      <c r="A33" s="50" t="s">
        <v>253</v>
      </c>
      <c r="B33" s="65">
        <v>2.8500000000000001E-2</v>
      </c>
      <c r="C33" s="51"/>
      <c r="E33" s="52"/>
    </row>
    <row r="34" spans="1:9">
      <c r="A34" s="39" t="s">
        <v>254</v>
      </c>
      <c r="B34" s="49">
        <v>8.6599999999999993E-3</v>
      </c>
      <c r="C34" s="41"/>
    </row>
    <row r="35" spans="1:9">
      <c r="A35" s="39" t="s">
        <v>255</v>
      </c>
      <c r="B35" s="49">
        <v>1.0999999999999999E-2</v>
      </c>
      <c r="C35" s="41"/>
      <c r="D35" s="306"/>
    </row>
    <row r="36" spans="1:9">
      <c r="A36" s="39" t="s">
        <v>256</v>
      </c>
      <c r="B36" s="49">
        <v>5.0000000000000001E-3</v>
      </c>
      <c r="C36" s="41"/>
      <c r="D36" s="306"/>
    </row>
    <row r="37" spans="1:9">
      <c r="A37" s="39" t="s">
        <v>257</v>
      </c>
      <c r="B37" s="49">
        <v>0.02</v>
      </c>
      <c r="C37" s="41"/>
      <c r="D37" s="306"/>
    </row>
    <row r="38" spans="1:9">
      <c r="A38" s="39" t="s">
        <v>258</v>
      </c>
      <c r="B38" s="49">
        <v>5.0000000000000001E-3</v>
      </c>
      <c r="C38" s="41"/>
    </row>
    <row r="39" spans="1:9">
      <c r="A39" s="35" t="s">
        <v>259</v>
      </c>
      <c r="B39" s="36"/>
      <c r="C39" s="38">
        <f>+SUM(B40:B42)</f>
        <v>4.8000000000000001E-2</v>
      </c>
    </row>
    <row r="40" spans="1:9">
      <c r="A40" s="39" t="s">
        <v>260</v>
      </c>
      <c r="B40" s="49">
        <v>9.4000000000000004E-3</v>
      </c>
      <c r="C40" s="41"/>
    </row>
    <row r="41" spans="1:9">
      <c r="A41" s="39" t="s">
        <v>261</v>
      </c>
      <c r="B41" s="49">
        <v>8.6E-3</v>
      </c>
      <c r="C41" s="41"/>
    </row>
    <row r="42" spans="1:9">
      <c r="A42" s="39" t="s">
        <v>262</v>
      </c>
      <c r="B42" s="49">
        <v>0.03</v>
      </c>
      <c r="C42" s="41"/>
    </row>
    <row r="43" spans="1:9">
      <c r="A43" s="35" t="s">
        <v>97</v>
      </c>
      <c r="B43" s="36"/>
      <c r="C43" s="38">
        <f>SUM(B44:B45)</f>
        <v>6.0000000000000005E-2</v>
      </c>
    </row>
    <row r="44" spans="1:9">
      <c r="A44" s="39" t="s">
        <v>263</v>
      </c>
      <c r="B44" s="49">
        <v>0.01</v>
      </c>
      <c r="C44" s="41"/>
    </row>
    <row r="45" spans="1:9">
      <c r="A45" s="39" t="s">
        <v>264</v>
      </c>
      <c r="B45" s="49">
        <v>0.05</v>
      </c>
      <c r="C45" s="41"/>
    </row>
    <row r="46" spans="1:9">
      <c r="A46" s="35" t="s">
        <v>265</v>
      </c>
      <c r="B46" s="36">
        <f>SUM(B4:B45)</f>
        <v>1.0024600000000004</v>
      </c>
      <c r="C46" s="38">
        <f>SUM(C2:C45)</f>
        <v>2.0024600000000001</v>
      </c>
    </row>
    <row r="47" spans="1:9">
      <c r="A47" s="53" t="s">
        <v>266</v>
      </c>
      <c r="B47" s="33"/>
      <c r="C47" s="33"/>
      <c r="D47" s="33"/>
      <c r="E47" s="48"/>
      <c r="F47" s="33"/>
      <c r="G47" s="33"/>
      <c r="H47" s="33"/>
      <c r="I47" s="33"/>
    </row>
    <row r="48" spans="1:9">
      <c r="A48" s="33"/>
      <c r="B48" s="33"/>
      <c r="C48" s="33"/>
      <c r="D48" s="33"/>
      <c r="E48" s="33"/>
      <c r="F48" s="33"/>
      <c r="G48" s="33"/>
      <c r="H48" s="33"/>
      <c r="I48" s="33"/>
    </row>
    <row r="49" spans="1:9">
      <c r="E49" s="33"/>
      <c r="F49" s="33"/>
      <c r="G49" s="33"/>
      <c r="H49" s="33"/>
      <c r="I49" s="33"/>
    </row>
    <row r="50" spans="1:9">
      <c r="A50" s="54"/>
      <c r="E50" s="33"/>
      <c r="F50" s="33"/>
      <c r="G50" s="33"/>
      <c r="H50" s="33"/>
      <c r="I50" s="33"/>
    </row>
    <row r="51" spans="1:9">
      <c r="E51" s="33"/>
      <c r="F51" s="33"/>
      <c r="G51" s="33"/>
      <c r="H51" s="33"/>
      <c r="I51" s="33"/>
    </row>
    <row r="52" spans="1:9">
      <c r="E52" s="33"/>
      <c r="F52" s="33"/>
      <c r="G52" s="33"/>
      <c r="H52" s="33"/>
      <c r="I52" s="33"/>
    </row>
    <row r="53" spans="1:9">
      <c r="E53" s="33"/>
      <c r="F53" s="33"/>
      <c r="G53" s="33"/>
      <c r="H53" s="33"/>
    </row>
    <row r="54" spans="1:9">
      <c r="F54" s="33"/>
      <c r="G54" s="33"/>
      <c r="H54" s="33"/>
    </row>
    <row r="55" spans="1:9">
      <c r="F55" s="33"/>
      <c r="G55" s="33"/>
      <c r="H55" s="33"/>
    </row>
    <row r="56" spans="1:9">
      <c r="F56" s="33"/>
      <c r="G56" s="33"/>
      <c r="H56" s="33"/>
    </row>
  </sheetData>
  <mergeCells count="2">
    <mergeCell ref="A1:C1"/>
    <mergeCell ref="D35:D37"/>
  </mergeCells>
  <pageMargins left="0.7" right="0.7" top="0.75" bottom="0.75" header="0.3" footer="0.3"/>
  <pageSetup scale="43" orientation="portrait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FORMATO OBRA  ALPES</vt:lpstr>
      <vt:lpstr>FM</vt:lpstr>
      <vt:lpstr>FM!Print_Area</vt:lpstr>
      <vt:lpstr>'FORMATO OBRA  ALPES'!Print_Area</vt:lpstr>
      <vt:lpstr>'FORMATO OBRA  ALPES'!Print_Titles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Blanco</dc:creator>
  <cp:lastModifiedBy>Erika Blanco</cp:lastModifiedBy>
  <cp:lastPrinted>2026-08-13T19:35:39Z</cp:lastPrinted>
  <dcterms:created xsi:type="dcterms:W3CDTF">2026-08-09T23:48:52Z</dcterms:created>
  <dcterms:modified xsi:type="dcterms:W3CDTF">2026-08-19T23:16:28Z</dcterms:modified>
</cp:coreProperties>
</file>