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rikamariablancovargas/Library/Mobile Documents/com~apple~CloudDocs/11_SECRETARIA HABITAT/8_RADICACIONES CONTRATACION/260819_ALPES-CARACOLI_LP_FINAL/"/>
    </mc:Choice>
  </mc:AlternateContent>
  <xr:revisionPtr revIDLastSave="0" documentId="13_ncr:1_{957048EF-83A5-A34B-8857-E3C1C9131760}" xr6:coauthVersionLast="47" xr6:coauthVersionMax="47" xr10:uidLastSave="{00000000-0000-0000-0000-000000000000}"/>
  <bookViews>
    <workbookView xWindow="8400" yWindow="660" windowWidth="21000" windowHeight="17120" xr2:uid="{1F31F973-3C86-B343-8276-AD620D0DE253}"/>
  </bookViews>
  <sheets>
    <sheet name="FORMATO OBRA  CARACOLI" sheetId="9" r:id="rId1"/>
    <sheet name="FM" sheetId="5" r:id="rId2"/>
  </sheets>
  <definedNames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MT5671" localSheetId="0">#REF!</definedName>
    <definedName name="__________PMT5671">#REF!</definedName>
    <definedName name="__________PMT5805" localSheetId="0">#REF!</definedName>
    <definedName name="__________PMT5805">#REF!</definedName>
    <definedName name="__________PMT5806" localSheetId="0">#REF!</definedName>
    <definedName name="__________PMT5806">#REF!</definedName>
    <definedName name="__________PMT5815" localSheetId="0">#REF!</definedName>
    <definedName name="__________PMT5815">#REF!</definedName>
    <definedName name="__________PMT5820" localSheetId="0">#REF!</definedName>
    <definedName name="__________PMT5820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iu2" localSheetId="0">#REF!</definedName>
    <definedName name="_________aiu2">#REF!</definedName>
    <definedName name="_________PMT5671" localSheetId="0">#REF!</definedName>
    <definedName name="_________PMT5671">#REF!</definedName>
    <definedName name="_________PMT5805" localSheetId="0">#REF!</definedName>
    <definedName name="_________PMT5805">#REF!</definedName>
    <definedName name="_________PMT5806" localSheetId="0">#REF!</definedName>
    <definedName name="_________PMT5806">#REF!</definedName>
    <definedName name="_________PMT5815" localSheetId="0">#REF!</definedName>
    <definedName name="_________PMT5815">#REF!</definedName>
    <definedName name="_________PMT5820" localSheetId="0">#REF!</definedName>
    <definedName name="_________PMT5820">#REF!</definedName>
    <definedName name="_________tab1">#REF!</definedName>
    <definedName name="_________tab2">#REF!</definedName>
    <definedName name="_________tab3">#REF!</definedName>
    <definedName name="_________TAB4">#REF!</definedName>
    <definedName name="________aiu2" localSheetId="0">#REF!</definedName>
    <definedName name="________aiu2">#REF!</definedName>
    <definedName name="________EXC6">#REF!</definedName>
    <definedName name="________EXC7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MT5671" localSheetId="0">#REF!</definedName>
    <definedName name="________PMT5671">#REF!</definedName>
    <definedName name="________PMT5805" localSheetId="0">#REF!</definedName>
    <definedName name="________PMT5805">#REF!</definedName>
    <definedName name="________PMT5806" localSheetId="0">#REF!</definedName>
    <definedName name="________PMT5806">#REF!</definedName>
    <definedName name="________PMT5815" localSheetId="0">#REF!</definedName>
    <definedName name="________PMT5815">#REF!</definedName>
    <definedName name="________PMT5820" localSheetId="0">#REF!</definedName>
    <definedName name="________PMT5820">#REF!</definedName>
    <definedName name="________r">#REF!</definedName>
    <definedName name="________tab1">#REF!</definedName>
    <definedName name="________tab2">#REF!</definedName>
    <definedName name="________tab3">#REF!</definedName>
    <definedName name="________TAB4">#REF!</definedName>
    <definedName name="_______aiu2" localSheetId="0">#REF!</definedName>
    <definedName name="_______aiu2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8">#REF!</definedName>
    <definedName name="_______EXC9">#REF!</definedName>
    <definedName name="_______r">#REF!</definedName>
    <definedName name="______aiu2" localSheetId="0">#REF!</definedName>
    <definedName name="______aiu2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MT5671" localSheetId="0">#REF!</definedName>
    <definedName name="______PMT5671">#REF!</definedName>
    <definedName name="______PMT5805" localSheetId="0">#REF!</definedName>
    <definedName name="______PMT5805">#REF!</definedName>
    <definedName name="______PMT5806" localSheetId="0">#REF!</definedName>
    <definedName name="______PMT5806">#REF!</definedName>
    <definedName name="______PMT5815" localSheetId="0">#REF!</definedName>
    <definedName name="______PMT5815">#REF!</definedName>
    <definedName name="______PMT5820" localSheetId="0">#REF!</definedName>
    <definedName name="______PMT5820">#REF!</definedName>
    <definedName name="______r">#REF!</definedName>
    <definedName name="______SAL1">#REF!</definedName>
    <definedName name="______tab1">#REF!</definedName>
    <definedName name="______tab2">#REF!</definedName>
    <definedName name="______tab3">#REF!</definedName>
    <definedName name="______TAB4">#REF!</definedName>
    <definedName name="_____aiu2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MT5671" localSheetId="0">#REF!</definedName>
    <definedName name="_____PMT5671">#REF!</definedName>
    <definedName name="_____PMT5805" localSheetId="0">#REF!</definedName>
    <definedName name="_____PMT5805">#REF!</definedName>
    <definedName name="_____PMT5806" localSheetId="0">#REF!</definedName>
    <definedName name="_____PMT5806">#REF!</definedName>
    <definedName name="_____PMT5815" localSheetId="0">#REF!</definedName>
    <definedName name="_____PMT5815">#REF!</definedName>
    <definedName name="_____PMT5820" localSheetId="0">#REF!</definedName>
    <definedName name="_____PMT5820">#REF!</definedName>
    <definedName name="_____r">#REF!</definedName>
    <definedName name="_____SAL1">#REF!</definedName>
    <definedName name="_____tab1">#REF!</definedName>
    <definedName name="_____tab2">#REF!</definedName>
    <definedName name="_____tab3">#REF!</definedName>
    <definedName name="_____TAB4">#REF!</definedName>
    <definedName name="_____Vol1">#REF!</definedName>
    <definedName name="____aiu2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MT5671" localSheetId="0">#REF!</definedName>
    <definedName name="____PMT5671">#REF!</definedName>
    <definedName name="____PMT5805" localSheetId="0">#REF!</definedName>
    <definedName name="____PMT5805">#REF!</definedName>
    <definedName name="____PMT5806" localSheetId="0">#REF!</definedName>
    <definedName name="____PMT5806">#REF!</definedName>
    <definedName name="____PMT5815" localSheetId="0">#REF!</definedName>
    <definedName name="____PMT5815">#REF!</definedName>
    <definedName name="____PMT5820" localSheetId="0">#REF!</definedName>
    <definedName name="____PMT5820">#REF!</definedName>
    <definedName name="____r">#REF!</definedName>
    <definedName name="____SAL1">#REF!</definedName>
    <definedName name="____tab1">#REF!</definedName>
    <definedName name="____tab2">#REF!</definedName>
    <definedName name="____tab3">#REF!</definedName>
    <definedName name="____TAB4">#REF!</definedName>
    <definedName name="____Vol1">#REF!</definedName>
    <definedName name="___aiu2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MT5671" localSheetId="0">#REF!</definedName>
    <definedName name="___PMT5671">#REF!</definedName>
    <definedName name="___PMT5805" localSheetId="0">#REF!</definedName>
    <definedName name="___PMT5805">#REF!</definedName>
    <definedName name="___PMT5806" localSheetId="0">#REF!</definedName>
    <definedName name="___PMT5806">#REF!</definedName>
    <definedName name="___PMT5815" localSheetId="0">#REF!</definedName>
    <definedName name="___PMT5815">#REF!</definedName>
    <definedName name="___PMT5820" localSheetId="0">#REF!</definedName>
    <definedName name="___PMT5820">#REF!</definedName>
    <definedName name="___r">#REF!</definedName>
    <definedName name="___tab1">#REF!</definedName>
    <definedName name="___tab2">#REF!</definedName>
    <definedName name="___tab3">#REF!</definedName>
    <definedName name="___TAB4">#REF!</definedName>
    <definedName name="___Vol1">#REF!</definedName>
    <definedName name="__1Excel_BuiltIn_Print_Area_1_1_1">#REF!</definedName>
    <definedName name="__2Excel_BuiltIn_Print_Titles_1_1_1_1">#REF!</definedName>
    <definedName name="__aiu2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MT5671" localSheetId="0">#REF!</definedName>
    <definedName name="__PMT5671">#REF!</definedName>
    <definedName name="__PMT5805" localSheetId="0">#REF!</definedName>
    <definedName name="__PMT5805">#REF!</definedName>
    <definedName name="__PMT5806" localSheetId="0">#REF!</definedName>
    <definedName name="__PMT5806">#REF!</definedName>
    <definedName name="__PMT5815" localSheetId="0">#REF!</definedName>
    <definedName name="__PMT5815">#REF!</definedName>
    <definedName name="__PMT5820" localSheetId="0">#REF!</definedName>
    <definedName name="__PMT5820">#REF!</definedName>
    <definedName name="__r">#REF!</definedName>
    <definedName name="__SAL1">#REF!</definedName>
    <definedName name="__tab1">#REF!</definedName>
    <definedName name="__tab2">#REF!</definedName>
    <definedName name="__tab3">#REF!</definedName>
    <definedName name="__TAB4">#REF!</definedName>
    <definedName name="__Vol1">#REF!</definedName>
    <definedName name="_19Excel_BuiltIn_Print_Area_1_1_1">#REF!</definedName>
    <definedName name="_1Excel_BuiltIn_Print_Area_1_1">#REF!</definedName>
    <definedName name="_1Excel_BuiltIn_Print_Area_1_1_1">#REF!</definedName>
    <definedName name="_25Excel_BuiltIn_Print_Titles_1_1_1_1">#REF!</definedName>
    <definedName name="_2Excel_BuiltIn_Print_Titles_1_1_1_1">#REF!</definedName>
    <definedName name="_A1" localSheetId="0" hidden="1">{#N/A,#N/A,TRUE,"1842CWN0"}</definedName>
    <definedName name="_A1" hidden="1">{#N/A,#N/A,TRUE,"1842CWN0"}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iu2">#REF!</definedName>
    <definedName name="_BGC1">#REF!</definedName>
    <definedName name="_BGC3">#REF!</definedName>
    <definedName name="_BGC5">#REF!</definedName>
    <definedName name="_c">#REF!</definedName>
    <definedName name="_CAC1">#REF!</definedName>
    <definedName name="_CAC3">#REF!</definedName>
    <definedName name="_CAC5">#REF!</definedName>
    <definedName name="_Cod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xlnm._FilterDatabase" localSheetId="0" hidden="1">'FORMATO OBRA  CARACOLI'!$O$6:$T$82</definedName>
    <definedName name="_IPC2002">#REF!</definedName>
    <definedName name="_Key1" hidden="1">#REF!</definedName>
    <definedName name="_Key2" hidden="1">#REF!</definedName>
    <definedName name="_MA2">#REF!</definedName>
    <definedName name="_Order1" hidden="1">255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MT5671" localSheetId="0">#REF!</definedName>
    <definedName name="_PMT5671">#REF!</definedName>
    <definedName name="_PMT5805" localSheetId="0">#REF!</definedName>
    <definedName name="_PMT5805">#REF!</definedName>
    <definedName name="_PMT5806" localSheetId="0">#REF!</definedName>
    <definedName name="_PMT5806">#REF!</definedName>
    <definedName name="_PMT5815" localSheetId="0">#REF!</definedName>
    <definedName name="_PMT5815">#REF!</definedName>
    <definedName name="_PMT5820" localSheetId="0">#REF!</definedName>
    <definedName name="_PMT5820">#REF!</definedName>
    <definedName name="_r">#REF!</definedName>
    <definedName name="_Regression_Int" hidden="1">1</definedName>
    <definedName name="_SAL1">#REF!</definedName>
    <definedName name="_SBC1">#REF!</definedName>
    <definedName name="_SBC3">#REF!</definedName>
    <definedName name="_SBC5">#REF!</definedName>
    <definedName name="_Sort" hidden="1">#REF!</definedName>
    <definedName name="_tab1">#REF!</definedName>
    <definedName name="_tab2">#REF!</definedName>
    <definedName name="_tab3">#REF!</definedName>
    <definedName name="_TAB4">#REF!</definedName>
    <definedName name="_Vol1">#REF!</definedName>
    <definedName name="\a">#REF!</definedName>
    <definedName name="\b">#REF!</definedName>
    <definedName name="\c">#REF!</definedName>
    <definedName name="\eliminar" localSheetId="0">#REF!</definedName>
    <definedName name="\eliminar">#REF!</definedName>
    <definedName name="\eliminar1" localSheetId="0">#REF!</definedName>
    <definedName name="\eliminar1">#REF!</definedName>
    <definedName name="\l">#REF!</definedName>
    <definedName name="\q">#REF!</definedName>
    <definedName name="a">#REF!</definedName>
    <definedName name="A_impresión_IM">#REF!</definedName>
    <definedName name="A3445556">#REF!</definedName>
    <definedName name="AA" localSheetId="0" hidden="1">{#N/A,#N/A,TRUE,"INGENIERIA";#N/A,#N/A,TRUE,"COMPRAS";#N/A,#N/A,TRUE,"DIRECCION";#N/A,#N/A,TRUE,"RESUMEN"}</definedName>
    <definedName name="AA" hidden="1">{#N/A,#N/A,TRUE,"INGENIERIA";#N/A,#N/A,TRUE,"COMPRAS";#N/A,#N/A,TRUE,"DIRECCION";#N/A,#N/A,TRUE,"RESUMEN"}</definedName>
    <definedName name="AAA">#REF!</definedName>
    <definedName name="AAAA">#REF!</definedName>
    <definedName name="AAAAAAAAAA">#REF!</definedName>
    <definedName name="AAAAAAAAAAAAAAAAAAAA">#REF!</definedName>
    <definedName name="AAAAAAAAAAAAAAAAAAAAAAAAAAAAAAAAAAA">#REF!</definedName>
    <definedName name="AAC">#REF!</definedName>
    <definedName name="AADOQUINVEH">#REF!</definedName>
    <definedName name="AANDENES">#REF!</definedName>
    <definedName name="AAS" localSheetId="0" hidden="1">{#N/A,#N/A,TRUE,"INGENIERIA";#N/A,#N/A,TRUE,"COMPRAS";#N/A,#N/A,TRUE,"DIRECCION";#N/A,#N/A,TRUE,"RESUMEN"}</definedName>
    <definedName name="AAS" hidden="1">{#N/A,#N/A,TRUE,"INGENIERIA";#N/A,#N/A,TRUE,"COMPRAS";#N/A,#N/A,TRUE,"DIRECCION";#N/A,#N/A,TRUE,"RESUMEN"}</definedName>
    <definedName name="abc">#REF!</definedName>
    <definedName name="ABCD" hidden="1">#REF!</definedName>
    <definedName name="ABCDE" hidden="1">#REF!</definedName>
    <definedName name="ABG">#REF!</definedName>
    <definedName name="ABR">#REF!</definedName>
    <definedName name="absc">#REF!</definedName>
    <definedName name="AC">#REF!</definedName>
    <definedName name="ACABADO_PISO">#REF!</definedName>
    <definedName name="ACALZADA">#REF!</definedName>
    <definedName name="Accesorios_de_1_2">#REF!</definedName>
    <definedName name="Accesorios_de_3_4">#REF!</definedName>
    <definedName name="AccessDatabase" hidden="1">"C:\C-314\VOLUMENES\volfin4.mdb"</definedName>
    <definedName name="Acero_de_Refuerzo_Figurado_de_60.000_P.S.I.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DMINISTRADOR">#REF!</definedName>
    <definedName name="admon">#REF!</definedName>
    <definedName name="adoq">#REF!</definedName>
    <definedName name="AGO">#REF!</definedName>
    <definedName name="Agua">#REF!</definedName>
    <definedName name="aiu">#REF!</definedName>
    <definedName name="AIU_ADMON">#REF!</definedName>
    <definedName name="AIU_IMP">#REF!</definedName>
    <definedName name="aiu_mat" localSheetId="0">#REF!</definedName>
    <definedName name="aiu_mat">#REF!</definedName>
    <definedName name="AIU_UTIL">#REF!</definedName>
    <definedName name="Ajuste">#REF!</definedName>
    <definedName name="Alambre_Negro_No.18">#REF!</definedName>
    <definedName name="Alcaparro_2.00_m">#REF!</definedName>
    <definedName name="alfabeto">#REF!</definedName>
    <definedName name="Almacenista">#REF!</definedName>
    <definedName name="AMBIENTAL">#REF!</definedName>
    <definedName name="Andamio_Sección">#REF!</definedName>
    <definedName name="Andamios">#REF!</definedName>
    <definedName name="Angulo_en_aluminio_1_2__x_1_2__x_1_16">#REF!</definedName>
    <definedName name="Angulo_hierro_2_1_2__x_3_13">#REF!</definedName>
    <definedName name="Anticorrosivo_Rojo_Claro">#REF!</definedName>
    <definedName name="Aparatos_Telefonicos_para_extensiones">#REF!</definedName>
    <definedName name="Aparatos_Telefonicos_secretariales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oyo" localSheetId="0">#REF!</definedName>
    <definedName name="apoyo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_1_1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_1.3_4000">#REF!</definedName>
    <definedName name="APU_mortero_1.3_imp">#REF!</definedName>
    <definedName name="APU_mortero_1.4_imp">#REF!</definedName>
    <definedName name="APU_mortero.1.4_3000">#REF!</definedName>
    <definedName name="APU_mortero1.5_2000">#REF!</definedName>
    <definedName name="APU_Pradizacion">#REF!</definedName>
    <definedName name="APU_Sangegado">#REF!</definedName>
    <definedName name="AREA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sasdasda">#REF!</definedName>
    <definedName name="ASB">#REF!</definedName>
    <definedName name="Aseo_general">#REF!</definedName>
    <definedName name="Aseo_General___3_HS__Sal__Mínimo">#REF!</definedName>
    <definedName name="Asta_Para_Banderas">#REF!</definedName>
    <definedName name="AU">#REF!</definedName>
    <definedName name="AUTOPISTA">#REF!</definedName>
    <definedName name="AUXILIAR">#REF!</definedName>
    <definedName name="Auxiliar_de_Contabilidad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b">#REF!</definedName>
    <definedName name="B_impresión_IM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se">#REF!</definedName>
    <definedName name="Base_en_recebo_B___200">#REF!</definedName>
    <definedName name="Base_granular">#REF!</definedName>
    <definedName name="Bateas">#REF!</definedName>
    <definedName name="BBBBBBBBBBBBBBB">#REF!</definedName>
    <definedName name="Bebederos_para_parque">#REF!</definedName>
    <definedName name="BGBGBGBGBGB">#REF!</definedName>
    <definedName name="Bicicletero">#REF!</definedName>
    <definedName name="Bisagra_aluminio_Extruído_3">#REF!</definedName>
    <definedName name="Bisagra_común_de_3">#REF!</definedName>
    <definedName name="BL">#REF!</definedName>
    <definedName name="bn">#REF!</definedName>
    <definedName name="BO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razo_Hidráulico_Dorma__4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ida_Roscada_Acero_X_150_PSI_2">#REF!</definedName>
    <definedName name="Brida_Roscada_Acero_X_150_PSI_3">#REF!</definedName>
    <definedName name="Brocha_de_cerda_4">#REF!</definedName>
    <definedName name="BuiltIn_Print_Area">#REF!</definedName>
    <definedName name="BuiltIn_Print_Area___0">#REF!</definedName>
    <definedName name="C_">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illas_Medidores_1_1_2">#REF!</definedName>
    <definedName name="Calado_Ceramico_20x20">#REF!</definedName>
    <definedName name="Calentadores_de_Paso">#REF!</definedName>
    <definedName name="campamentos" localSheetId="0">#REF!</definedName>
    <definedName name="campamentos">#REF!</definedName>
    <definedName name="Campana_Extractora">#REF!</definedName>
    <definedName name="Campana_extractora_más_ductería.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">#REF!</definedName>
    <definedName name="Caolin">#REF!</definedName>
    <definedName name="CAOS">#REF!</definedName>
    <definedName name="CAP">#REF!</definedName>
    <definedName name="Cargador_frontal">#REF!</definedName>
    <definedName name="CARRETERA1">#REF!</definedName>
    <definedName name="CARRETERA2">#REF!</definedName>
    <definedName name="Casetón_en_fibra_de_vidrio.">#REF!</definedName>
    <definedName name="Caucho_Sabanero_1.50_m">#REF!</definedName>
    <definedName name="CC">#REF!</definedName>
    <definedName name="ccto210">#REF!</definedName>
    <definedName name="cd">#REF!</definedName>
    <definedName name="CDC">#REF!</definedName>
    <definedName name="CDS_V_INDICES_CIRCUITO_CAUSA">#REF!</definedName>
    <definedName name="Cedro_caqueta_pieza">#REF!</definedName>
    <definedName name="Celosía_en_aluminio">#REF!</definedName>
    <definedName name="CEMENTO">#REF!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tificacion_por_Punto_Sencillo">#REF!</definedName>
    <definedName name="Chazos_de_Madera_10_X_10">#REF!</definedName>
    <definedName name="CHE">#REF!</definedName>
    <definedName name="Cheque_1">#REF!</definedName>
    <definedName name="Cheque_1_1_2">#REF!</definedName>
    <definedName name="Cheque_2">#REF!</definedName>
    <definedName name="Cheque_3">#REF!</definedName>
    <definedName name="Cinta_teflón">#REF!</definedName>
    <definedName name="CIRCUITOS">#REF!</definedName>
    <definedName name="CIRCUNVALAR">#REF!</definedName>
    <definedName name="civ" localSheetId="0" hidden="1">{#N/A,#N/A,TRUE,"1842CWN0"}</definedName>
    <definedName name="civ" hidden="1">{#N/A,#N/A,TRUE,"1842CWN0"}</definedName>
    <definedName name="CL">#REF!</definedName>
    <definedName name="Cocineta_estufa_a_gas_dos_puestos">#REF!</definedName>
    <definedName name="Cod">#REF!</definedName>
    <definedName name="CODIGO1">#REF!</definedName>
    <definedName name="CODIGO2">#REF!</definedName>
    <definedName name="codig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S">#REF!</definedName>
    <definedName name="Color_mineral">#REF!</definedName>
    <definedName name="ColTap">#REF!</definedName>
    <definedName name="Compresor_2_Martillos_185_PCM">#REF!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DI1">#REF!</definedName>
    <definedName name="Conexión_Siamesa">#REF!</definedName>
    <definedName name="Conexión_Siamesa_de_2_1_2__X_2_1_2__X_3">#REF!</definedName>
    <definedName name="consol">#REF!</definedName>
    <definedName name="Consultor">#REF!</definedName>
    <definedName name="CONTRATISTA">#REF!</definedName>
    <definedName name="Contrato">#REF!</definedName>
    <definedName name="CONTRATO.No">#REF!</definedName>
    <definedName name="Coordinador">#REF!</definedName>
    <definedName name="COSTODIRECTO">#REF!</definedName>
    <definedName name="Costopérdidas">#REF!</definedName>
    <definedName name="CotizacionARP">#REF!</definedName>
    <definedName name="CT">#REF!</definedName>
    <definedName name="CU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drilla_Albañilería_OF_Ayudante">#REF!</definedName>
    <definedName name="CUAESTRUCT">#REF!</definedName>
    <definedName name="CUAPRUEBAS">#REF!</definedName>
    <definedName name="Cubierta_sándwich___Deck_Aluzinc_333C_mm_Cal_26">#REF!</definedName>
    <definedName name="Cubierta_Trapezoidal_Acesco_3_05">#REF!</definedName>
    <definedName name="Cuchillas">#REF!</definedName>
    <definedName name="Cupula_tragante_4_x2">#REF!</definedName>
    <definedName name="CVa">#REF!</definedName>
    <definedName name="D">#REF!</definedName>
    <definedName name="d_percápita">#REF!</definedName>
    <definedName name="_xlnm.Database">#REF!</definedName>
    <definedName name="Datos">#REF!</definedName>
    <definedName name="dd" localSheetId="0" hidden="1">{#N/A,#N/A,TRUE,"INGENIERIA";#N/A,#N/A,TRUE,"COMPRAS";#N/A,#N/A,TRUE,"DIRECCION";#N/A,#N/A,TRUE,"RESUMEN"}</definedName>
    <definedName name="dd" hidden="1">{#N/A,#N/A,TRUE,"INGENIERIA";#N/A,#N/A,TRUE,"COMPRAS";#N/A,#N/A,TRUE,"DIRECCION";#N/A,#N/A,TRUE,"RESUMEN"}</definedName>
    <definedName name="DDE" localSheetId="0" hidden="1">{#N/A,#N/A,TRUE,"1842CWN0"}</definedName>
    <definedName name="DDE" hidden="1">{#N/A,#N/A,TRUE,"1842CWN0"}</definedName>
    <definedName name="Decision">#REF!</definedName>
    <definedName name="DESC1">#REF!</definedName>
    <definedName name="DESC521">#REF!</definedName>
    <definedName name="DESCRP1">#REF!</definedName>
    <definedName name="DESCRP2">#REF!</definedName>
    <definedName name="Desinfeccion_del_Sistema_de_Agua_Potable">#REF!</definedName>
    <definedName name="DEX">#REF!</definedName>
    <definedName name="DFDE" localSheetId="0" hidden="1">{#N/A,#N/A,TRUE,"1842CWN0"}</definedName>
    <definedName name="DFDE" hidden="1">{#N/A,#N/A,TRUE,"1842CWN0"}</definedName>
    <definedName name="DFEET" localSheetId="0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GFEE" localSheetId="0" hidden="1">{#N/A,#N/A,TRUE,"1842CWN0"}</definedName>
    <definedName name="DGFEE" hidden="1">{#N/A,#N/A,TRUE,"1842CWN0"}</definedName>
    <definedName name="DGFGGHF" localSheetId="0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R" localSheetId="0" hidden="1">{#N/A,#N/A,TRUE,"1842CWN0"}</definedName>
    <definedName name="DGFR" hidden="1">{#N/A,#N/A,TRUE,"1842CWN0"}</definedName>
    <definedName name="DGGGHHJT" localSheetId="0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RR" localSheetId="0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iametros">#REF!</definedName>
    <definedName name="DIC">#REF!</definedName>
    <definedName name="DifConsultoriaFMMin">#REF!</definedName>
    <definedName name="direccion" localSheetId="0">#REF!</definedName>
    <definedName name="direccion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solvente_Thinner">#REF!</definedName>
    <definedName name="Dispensador_Jabon_Liquido_Ref._B_4063">#REF!</definedName>
    <definedName name="Dispensador_Toallas_de_Papel_Ref._B_369">#REF!</definedName>
    <definedName name="Documentacion_y_Marquillado">#REF!</definedName>
    <definedName name="Domos_acrílicos_1.10_x_1.10">#REF!</definedName>
    <definedName name="Dp">#REF!</definedName>
    <definedName name="ducha_antivandalica_mezclador">#REF!</definedName>
    <definedName name="DURACION" localSheetId="0">#REF!*30</definedName>
    <definedName name="DURACION">#REF!*30</definedName>
    <definedName name="Durmiente_3_m">#REF!</definedName>
    <definedName name="Durmiente_Abarco_4m">#REF!</definedName>
    <definedName name="Durmiente_Ordinario_4m">#REF!</definedName>
    <definedName name="Dv">#REF!</definedName>
    <definedName name="DWPRICE" hidden="1">#REF!</definedName>
    <definedName name="ee">#REF!</definedName>
    <definedName name="EEEEE">#REF!</definedName>
    <definedName name="EF">#REF!</definedName>
    <definedName name="Emeflex_3_00_mm">#REF!</definedName>
    <definedName name="EMPRESA">#REF!</definedName>
    <definedName name="Endurecedor">#REF!</definedName>
    <definedName name="ENE">#REF!</definedName>
    <definedName name="Ensayo">#REF!</definedName>
    <definedName name="Entramado_piso__repisas_8_4_3">#REF!</definedName>
    <definedName name="EQU_Y_HERR">#REF!</definedName>
    <definedName name="EQUI">#REF!</definedName>
    <definedName name="EQUIPO">#REF!</definedName>
    <definedName name="EQUIPO_1">#REF!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s" localSheetId="0">#REF!</definedName>
    <definedName name="equipos">#REF!</definedName>
    <definedName name="ES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malte_Sintético_Pintulux">#REF!</definedName>
    <definedName name="Espatula">#REF!</definedName>
    <definedName name="Espatulas">#REF!</definedName>
    <definedName name="Espatulas_3">#REF!</definedName>
    <definedName name="Espatulas_5">#REF!</definedName>
    <definedName name="ESPECIFICACION">#REF!</definedName>
    <definedName name="Especificación">#REF!</definedName>
    <definedName name="Espejo_4.00_mm">#REF!</definedName>
    <definedName name="Esponjillas">#REF!</definedName>
    <definedName name="EST10A">#REF!</definedName>
    <definedName name="EST10V1">#REF!</definedName>
    <definedName name="EST11A">#REF!</definedName>
    <definedName name="ESTACON">#REF!</definedName>
    <definedName name="ESTADO" localSheetId="0">#REF!</definedName>
    <definedName name="ESTADO">#REF!</definedName>
    <definedName name="Estopa">#REF!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_LA228__LA223_Incluye_Poste_12m_750_kg">#REF!</definedName>
    <definedName name="Estufa_Electrica_2_Puestos">#REF!</definedName>
    <definedName name="Estufas">#REF!</definedName>
    <definedName name="Exacavacion_mecanica">#REF!</definedName>
    <definedName name="Excavacion_manual_con_retiro">#REF!</definedName>
    <definedName name="Excel_BuiltIn__FilterDatabase">#REF!</definedName>
    <definedName name="Excel_BuiltIn__FilterDatabase_2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>#REF!</definedName>
    <definedName name="Excel_BuiltIn_Print_Titles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 localSheetId="0">#REF!</definedName>
    <definedName name="Excel_BuiltIn_Print_Titles_3">#REF!</definedName>
    <definedName name="Excel_BuiltIn_Print_Titles_4" localSheetId="0">#REF!</definedName>
    <definedName name="Excel_BuiltIn_Print_Titles_4">#REF!</definedName>
    <definedName name="Extractor_de_Olores_con_Persiana_Ref.">#REF!</definedName>
    <definedName name="FactorCostoPotencia">#REF!</definedName>
    <definedName name="FactorMultFinalFMMin">#REF!</definedName>
    <definedName name="FactorMultiplicaCalculadoFMMin">#REF!</definedName>
    <definedName name="FE">1.32</definedName>
    <definedName name="FEB">#REF!</definedName>
    <definedName name="FECH">#REF!</definedName>
    <definedName name="FECHA" localSheetId="0">#REF!,#REF!,#REF!</definedName>
    <definedName name="FECHA">#REF!,#REF!,#REF!</definedName>
    <definedName name="FECHA.CONTRATO">#REF!</definedName>
    <definedName name="fhg" localSheetId="0" hidden="1">{#N/A,#N/A,TRUE,"1842CWN0"}</definedName>
    <definedName name="fhg" hidden="1">{#N/A,#N/A,TRUE,"1842CWN0"}</definedName>
    <definedName name="Fijamix_Alfa">#REF!</definedName>
    <definedName name="Flexometro">#REF!</definedName>
    <definedName name="Flotador_Metálico_1_1_2__Bronce">#REF!</definedName>
    <definedName name="Flotador_Metálico_2__Bronce">#REF!</definedName>
    <definedName name="FM">1.18</definedName>
    <definedName name="FMA">#REF!</definedName>
    <definedName name="FMB">#REF!</definedName>
    <definedName name="FMC">#REF!</definedName>
    <definedName name="FMD">#REF!</definedName>
    <definedName name="FME">#REF!</definedName>
    <definedName name="FO">#REF!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ularioCantidades">#REF!</definedName>
    <definedName name="FR">1.15</definedName>
    <definedName name="FS">1.32</definedName>
    <definedName name="fsafa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ncho_teja_eternit_55_MM">#REF!</definedName>
    <definedName name="GAOAD">#REF!</definedName>
    <definedName name="gaod">#REF!</definedName>
    <definedName name="gastos_contrato" localSheetId="0">#REF!</definedName>
    <definedName name="gastos_contrato">#REF!</definedName>
    <definedName name="GB7UKJMGHMGFFHR">#REF!</definedName>
    <definedName name="Geotextil_tejido_ST_200">#REF!</definedName>
    <definedName name="GG">#REF!</definedName>
    <definedName name="GGGGGGGGGGGGGGGGG">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ío">#REF!</definedName>
    <definedName name="Griferia_Lavaplatos_Flamingo_Ref._90500_000_000">#REF!</definedName>
    <definedName name="Guardaescoba_en_Aluminio__incl._Instalacion">#REF!</definedName>
    <definedName name="h">#REF!</definedName>
    <definedName name="hab___viv">#REF!</definedName>
    <definedName name="Herramienta_menor">#REF!</definedName>
    <definedName name="herramientas" localSheetId="0">#REF!</definedName>
    <definedName name="herramientas">#REF!</definedName>
    <definedName name="Hid">#REF!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>#REF!</definedName>
    <definedName name="HonoraProfesionales">#REF!</definedName>
    <definedName name="HonoraTecnicos">#REF!</definedName>
    <definedName name="horat">#REF!</definedName>
    <definedName name="Horno_Microondas">#REF!</definedName>
    <definedName name="HTML_CodePage" hidden="1">1252</definedName>
    <definedName name="HTML_Description" hidden="1">""</definedName>
    <definedName name="HTML_Email" hidden="1">""</definedName>
    <definedName name="HTML_Header" hidden="1">"Sheet1"</definedName>
    <definedName name="HTML_LastUpdate" hidden="1">"2/24/99"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Mac" hidden="1">"Macintosh HD:HomePageStuff:New_Home_Page:datafile:histret.html"</definedName>
    <definedName name="HTML_Title" hidden="1">"Historical Returns on Stocks, Bonds and Bills"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i">#REF!</definedName>
    <definedName name="IF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ncremento_Fluido_3000_psi">#REF!</definedName>
    <definedName name="INDI1">#REF!</definedName>
    <definedName name="inf">#REF!</definedName>
    <definedName name="inst_provis" localSheetId="0">#REF!</definedName>
    <definedName name="inst_provis">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NSU">#REF!</definedName>
    <definedName name="InTap">#REF!</definedName>
    <definedName name="INTEGRAL" localSheetId="0">#REF!</definedName>
    <definedName name="INTEGRAL">#REF!</definedName>
    <definedName name="Interventor">#REF!</definedName>
    <definedName name="IntVal">#REF!</definedName>
    <definedName name="INV_11">#REF!</definedName>
    <definedName name="Io">#REF!</definedName>
    <definedName name="Item">#REF!</definedName>
    <definedName name="ITEM1">#REF!</definedName>
    <definedName name="ITEM2">#REF!</definedName>
    <definedName name="ITEM2.10">#REF!</definedName>
    <definedName name="ITEM2.11">#REF!</definedName>
    <definedName name="ITEM2.12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Codos">#REF!</definedName>
    <definedName name="IVA_UTIL">#REF!</definedName>
    <definedName name="Jardines">#REF!</definedName>
    <definedName name="javi">#REF!</definedName>
    <definedName name="JAVI1">#REF!</definedName>
    <definedName name="jklj">#N/A</definedName>
    <definedName name="JOI">#REF!</definedName>
    <definedName name="Jornal">#REF!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JUL">#REF!</definedName>
    <definedName name="JUN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localSheetId="0" hidden="1">{#N/A,#N/A,TRUE,"1842CWN0"}</definedName>
    <definedName name="KDL" hidden="1">{#N/A,#N/A,TRUE,"1842CWN0"}</definedName>
    <definedName name="KK">#REF!</definedName>
    <definedName name="KPKPKPKKPKPK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ámina_cold_rolled_cal_18">#REF!</definedName>
    <definedName name="Lamina_HR_6mm">#REF!</definedName>
    <definedName name="lamina_identificacion">#REF!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ICITACION">#REF!</definedName>
    <definedName name="Lija">#REF!</definedName>
    <definedName name="List_cuadrillas">#REF!</definedName>
    <definedName name="ListaCantidad">#REF!</definedName>
    <definedName name="ListaItem">#REF!</definedName>
    <definedName name="ListaUni">#REF!</definedName>
    <definedName name="Listón_1.5x3x3">#REF!</definedName>
    <definedName name="Listón_M.H._Guayacán">#REF!</definedName>
    <definedName name="LL">#REF!</definedName>
    <definedName name="Llave_automatica_Ref._71100_000_000">#REF!</definedName>
    <definedName name="Llave_Manguera">#REF!</definedName>
    <definedName name="LOCA" localSheetId="0">#REF!</definedName>
    <definedName name="LOCA">#REF!</definedName>
    <definedName name="LOCAL">#REF!</definedName>
    <definedName name="LOCALIZACION_Y_REPLANTEO">#REF!</definedName>
    <definedName name="LOLJKNK">#REF!</definedName>
    <definedName name="Longitud">#REF!</definedName>
    <definedName name="Longitud1">#REF!</definedName>
    <definedName name="Longitud2">#REF!</definedName>
    <definedName name="LP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acetas">#REF!</definedName>
    <definedName name="Madera_teca_suministro__instalacion__pulida_y_lacada">#REF!</definedName>
    <definedName name="Magnolio_1.50_m">#REF!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nguera_para_Agua_1_2">#REF!</definedName>
    <definedName name="Manguera_para_Niveles_3_8">#REF!</definedName>
    <definedName name="MANO_DE_OBRA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o_obra_apoyo" localSheetId="0">#REF!</definedName>
    <definedName name="mano_obra_apoyo">#REF!</definedName>
    <definedName name="mano_obra_direccion" localSheetId="0">#REF!</definedName>
    <definedName name="mano_obra_direccion">#REF!</definedName>
    <definedName name="mano_obra_directa" localSheetId="0">#REF!</definedName>
    <definedName name="mano_obra_directa">#REF!</definedName>
    <definedName name="mantenimiento">#REF!</definedName>
    <definedName name="Manto_Fiber_GLass_600_XT">#REF!</definedName>
    <definedName name="Manual_de_Operación_y_Mantenimiento">#REF!</definedName>
    <definedName name="MAQUINAR">#REF!</definedName>
    <definedName name="MAR">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molina">#REF!</definedName>
    <definedName name="Marquesinas_en_lamina_puntos_fijos">#REF!</definedName>
    <definedName name="MAT">#REF!</definedName>
    <definedName name="MATER">#REF!</definedName>
    <definedName name="materiales" localSheetId="0">#REF!</definedName>
    <definedName name="MATERIALES">#REF!</definedName>
    <definedName name="MATERIALES_">#REF!</definedName>
    <definedName name="MaterialTub">#REF!</definedName>
    <definedName name="MAY">#REF!</definedName>
    <definedName name="Mecheros_Bunsen">#REF!</definedName>
    <definedName name="Medidores__Domestico__2">#REF!</definedName>
    <definedName name="Medidores__Incendio__1_1_2">#REF!</definedName>
    <definedName name="meses">#REF!</definedName>
    <definedName name="Mesones_de_atención_en_granito_color_gris_jaspe.">#REF!</definedName>
    <definedName name="met" localSheetId="0" hidden="1">{#N/A,#N/A,TRUE,"1842CWN0"}</definedName>
    <definedName name="met" hidden="1">{#N/A,#N/A,TRUE,"1842CWN0"}</definedName>
    <definedName name="metal" localSheetId="0" hidden="1">{#N/A,#N/A,TRUE,"1842CWN0"}</definedName>
    <definedName name="metal" hidden="1">{#N/A,#N/A,TRUE,"1842CWN0"}</definedName>
    <definedName name="Metal_Deck_Cal_22">#REF!</definedName>
    <definedName name="Mineral">#REF!</definedName>
    <definedName name="Mínimo">#REF!</definedName>
    <definedName name="MO">#REF!</definedName>
    <definedName name="MOD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U">#REF!</definedName>
    <definedName name="MZ">#REF!</definedName>
    <definedName name="Nevera">#REF!</definedName>
    <definedName name="NGNHG">#REF!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ÑÑÑÑ">#REF!</definedName>
    <definedName name="NOMBRE">#REF!</definedName>
    <definedName name="Norte">#REF!</definedName>
    <definedName name="NOV">#REF!</definedName>
    <definedName name="NUEVO">#REF!</definedName>
    <definedName name="NUNI">#REF!</definedName>
    <definedName name="OBJETO.CONTRATO">#REF!</definedName>
    <definedName name="Obra">#REF!</definedName>
    <definedName name="obser">#REF!</definedName>
    <definedName name="OBSERVACION" localSheetId="0">#REF!</definedName>
    <definedName name="OBSERVACION">#REF!</definedName>
    <definedName name="OCT">#REF!</definedName>
    <definedName name="Oficial">#REF!</definedName>
    <definedName name="OJO">#REF!</definedName>
    <definedName name="Organizador_de_Cables_de_Puenteo">#REF!</definedName>
    <definedName name="Orinal_Mediano_Ref._08860">#REF!</definedName>
    <definedName name="ORO">#REF!</definedName>
    <definedName name="P_1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abmeril_Pliego_9_x11">#REF!</definedName>
    <definedName name="Palas">#REF!</definedName>
    <definedName name="Papelera_AI_Ref._CA_08R">#REF!</definedName>
    <definedName name="Paral_Telescópico_2_2_m">#REF!</definedName>
    <definedName name="Paral_Telescópico_2_4">#REF!</definedName>
    <definedName name="Parales_estrcuturales_para_presiana_Luxalon">#REF!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B">#REF!</definedName>
    <definedName name="Pegacor">#REF!</definedName>
    <definedName name="Pegante_Colbón">#REF!</definedName>
    <definedName name="Percha_en_AI_Doble_Ref._FB_5502">#REF!</definedName>
    <definedName name="PERIODO">#REF!</definedName>
    <definedName name="Persianas_Luxalon_Cortasol_84RLSL5">#REF!</definedName>
    <definedName name="PESO14.2">#REF!</definedName>
    <definedName name="PESO14.3">#REF!</definedName>
    <definedName name="PESO14.4">#REF!</definedName>
    <definedName name="Piedra_Media_Zonga">#REF!</definedName>
    <definedName name="Pintura_blanca_para_trafico">#REF!</definedName>
    <definedName name="Pintura_electrostática">#REF!</definedName>
    <definedName name="Piso_olimpia_base_20___20">#REF!</definedName>
    <definedName name="Plancha">#REF!</definedName>
    <definedName name="Planchón_Ordinario_3_M">#REF!</definedName>
    <definedName name="Planos_Record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MT">#REF!</definedName>
    <definedName name="Poceta_en_acero_inoxidable_tipo_SOCODA">#REF!</definedName>
    <definedName name="Pocetas_en_granito_lavado_blanco_Huila_grano_1.">#REF!</definedName>
    <definedName name="Porcelanato_Gris_Dolphin_Ref.">#REF!</definedName>
    <definedName name="Porta_candado_simple_3_.">#REF!</definedName>
    <definedName name="Porta_Papel_Doble_con_Tapa_Ref._B_288">#REF!</definedName>
    <definedName name="PPtoNorte">#REF!</definedName>
    <definedName name="pre">#REF!</definedName>
    <definedName name="Precio">#REF!</definedName>
    <definedName name="precio2">#REF!</definedName>
    <definedName name="PrecioS">#REF!</definedName>
    <definedName name="PrestacionesSeguridadOtrosFMMin">#REF!</definedName>
    <definedName name="PresuDerivGuatDef">#REF!</definedName>
    <definedName name="PresuPresaDef">#REF!</definedName>
    <definedName name="PRESUPUESTADO">#REF!</definedName>
    <definedName name="_xlnm.Print_Area" localSheetId="1">FM!$A$1:$H$48</definedName>
    <definedName name="_xlnm.Print_Area" localSheetId="0">'FORMATO OBRA  CARACOLI'!$A$1:$V$97</definedName>
    <definedName name="_xlnm.Print_Area">#REF!</definedName>
    <definedName name="Print_Area_MI">#REF!</definedName>
    <definedName name="_xlnm.Print_Titles" localSheetId="0">'FORMATO OBRA  CARACOLI'!$6:$9</definedName>
    <definedName name="_xlnm.Print_Titles">#N/A</definedName>
    <definedName name="PRINT_TITLES_MI">#N/A</definedName>
    <definedName name="PROP">#REF!</definedName>
    <definedName name="Proponente">#REF!</definedName>
    <definedName name="PROVISIONALES" hidden="1">#REF!</definedName>
    <definedName name="PRUEBA">#REF!</definedName>
    <definedName name="PRUEBA2">#REF!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Q">#REF!</definedName>
    <definedName name="qqq">#REF!</definedName>
    <definedName name="Recebo_común">#REF!</definedName>
    <definedName name="_xlnm.Recorder">#REF!</definedName>
    <definedName name="registro_aparatos">#REF!</definedName>
    <definedName name="Registro_Toya_3_4">#REF!</definedName>
    <definedName name="Regulador_Trifasico_de_1_KVA">#REF!</definedName>
    <definedName name="Regulador_Trifasico_de_20_KVA">#REF!</definedName>
    <definedName name="Regulador_Trifasico_de_9_KVA">#REF!</definedName>
    <definedName name="Rejilla_sifón_S_4.5_x_3.5">#REF!</definedName>
    <definedName name="Rejilla_sosco">#REF!</definedName>
    <definedName name="Rejillas_prefabricadas_baños_y_circulaciones_0_10___0_15">#REF!</definedName>
    <definedName name="rell">#REF!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P.CONTRATANTE">#REF!</definedName>
    <definedName name="REP.CONTRATISTA">#REF!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SIDENTE">#REF!</definedName>
    <definedName name="Resistenciaconductor">#REF!</definedName>
    <definedName name="RESU">#REF!</definedName>
    <definedName name="Retro_excavadora">#REF!</definedName>
    <definedName name="Salarios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eccionador_de_Maniobras_de_17.5_KV_630_A">#REF!</definedName>
    <definedName name="Seguetas">#REF!</definedName>
    <definedName name="SEM_02">#N/A</definedName>
    <definedName name="SEP">#REF!</definedName>
    <definedName name="Servicio_de_Volqueta">#REF!</definedName>
    <definedName name="servicios" localSheetId="0">#REF!</definedName>
    <definedName name="servicios">#REF!</definedName>
    <definedName name="SF">#REF!</definedName>
    <definedName name="SGI_V_INDICES_CIRCUITO_CAUSA">#REF!</definedName>
    <definedName name="SHARED_FORMULA_0">#REF!</definedName>
    <definedName name="SHARED_FORMULA_1">#REF!</definedName>
    <definedName name="SHARED_FORMULA_2">#REF!</definedName>
    <definedName name="SHARED_FORMULA_3">#REF!</definedName>
    <definedName name="SHARED_FORMULA_4">#REF!</definedName>
    <definedName name="SHARED_FORMULA_5">#REF!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letería_Tandem.">#REF!</definedName>
    <definedName name="SJ">#REF!</definedName>
    <definedName name="skjkfjskl">#N/A</definedName>
    <definedName name="SM">#REF!</definedName>
    <definedName name="SMLMV" localSheetId="0">#REF!</definedName>
    <definedName name="SMLMV">#REF!</definedName>
    <definedName name="SMMV" localSheetId="0">#REF!</definedName>
    <definedName name="SMMV">#REF!</definedName>
    <definedName name="SOCIAL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_PENDENT_57_y_68_grados">#REF!</definedName>
    <definedName name="SSS">#REF!</definedName>
    <definedName name="st">#REF!</definedName>
    <definedName name="Strip_Telefonico_de_30_Pares__Caja_Metalica_de_50x50x20_cm.">#REF!</definedName>
    <definedName name="SU">#REF!</definedName>
    <definedName name="Sub_Contrato_a_Todo_Costo_Alfombra">#REF!</definedName>
    <definedName name="Sub_Contrato_a_Todo_Costo_Cielo_Raso">#REF!</definedName>
    <definedName name="SUBA">#REF!</definedName>
    <definedName name="subcontratos" localSheetId="0">#REF!</definedName>
    <definedName name="subcontratos">#REF!</definedName>
    <definedName name="Subestacion_Tipo_Pedestal_225_Kva__11400_208_120V_60Hz_D_Y5_N._CTS_523">#REF!</definedName>
    <definedName name="SUBESTACIONES">#REF!</definedName>
    <definedName name="SUBTRANS" localSheetId="0">#REF!</definedName>
    <definedName name="SUBTRANS">#REF!</definedName>
    <definedName name="SUELLEN">#REF!</definedName>
    <definedName name="suma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t">#REF!</definedName>
    <definedName name="TABLA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a2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o_Termo_magnético_Unipolar_HQP_30A">#REF!</definedName>
    <definedName name="Tanques_Hidro_Acumuladores">#REF!</definedName>
    <definedName name="Tapa_Registro_R20x20">#REF!</definedName>
    <definedName name="Tapaporos_nogal">#REF!</definedName>
    <definedName name="TB">#REF!</definedName>
    <definedName name="TE">#REF!</definedName>
    <definedName name="Teja_eternit_No_6">#REF!</definedName>
    <definedName name="TERRITORIAL">#REF!</definedName>
    <definedName name="Thiner">#REF!</definedName>
    <definedName name="Tintilla_para_madera">#REF!</definedName>
    <definedName name="TipoCosteo">#REF!</definedName>
    <definedName name="TipoCosteoNivelRiesgo">#REF!</definedName>
    <definedName name="Tiras_Alistado_3_x_3_x_3">#REF!</definedName>
    <definedName name="TITULO">#REF!</definedName>
    <definedName name="Títulos_a_imprimir_IM">#REF!</definedName>
    <definedName name="To">#REF!</definedName>
    <definedName name="Toma_telefónica">#REF!</definedName>
    <definedName name="Toma_Trifásica">#REF!</definedName>
    <definedName name="Tornillo_para_Madera_1__No.6">#REF!</definedName>
    <definedName name="Tornillo_para_madera_2__No_9">#REF!</definedName>
    <definedName name="Total">#REF!</definedName>
    <definedName name="total_hh" localSheetId="0">#REF!</definedName>
    <definedName name="total_hh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xement_1_A_Impermeabilizante_Integral">#REF!</definedName>
    <definedName name="Trafico_liviano_espesor_6_cm._Ref._R25CE_Fibrit">#REF!</definedName>
    <definedName name="TRANSPOR_">#REF!</definedName>
    <definedName name="Transporte_Andamio">#REF!</definedName>
    <definedName name="Traperos">#REF!</definedName>
    <definedName name="TRAT">#REF!</definedName>
    <definedName name="TRIMESTRE">#REF!</definedName>
    <definedName name="Triplex_Andes_Pizano_14_mm">#REF!</definedName>
    <definedName name="TRM" localSheetId="0">#REF!</definedName>
    <definedName name="TRM">#REF!</definedName>
    <definedName name="TU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ibo_cobre_tipo_L_1_2">#REF!</definedName>
    <definedName name="u">#REF!</definedName>
    <definedName name="Ubicación">#REF!</definedName>
    <definedName name="UM">#REF!</definedName>
    <definedName name="UNIDAD1">#REF!</definedName>
    <definedName name="UNIDAD521">#REF!</definedName>
    <definedName name="Unidades">#REF!</definedName>
    <definedName name="UNITARIO">#REF!</definedName>
    <definedName name="Unitarios">#REF!</definedName>
    <definedName name="US">#REF!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LDES">#REF!</definedName>
    <definedName name="Valla_Informativa_Licencia_2.00X1.00">#REF!</definedName>
    <definedName name="valor_final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">#REF!</definedName>
    <definedName name="Vara_de_Clavo">#REF!</definedName>
    <definedName name="variacion">#REF!</definedName>
    <definedName name="vas">#REF!</definedName>
    <definedName name="VE">#REF!</definedName>
    <definedName name="VI">#REF!</definedName>
    <definedName name="VIA">#REF!</definedName>
    <definedName name="Vibrador_a_Gasolina">#REF!</definedName>
    <definedName name="Vibrocompactador_a_gasolina">#REF!</definedName>
    <definedName name="Viniltex">#REF!</definedName>
    <definedName name="Viniltex_blanco">#REF!</definedName>
    <definedName name="Volqueta_3.00_m">#REF!</definedName>
    <definedName name="Volqueta_Viaje_6_m3">#REF!</definedName>
    <definedName name="wrn.civil._.works." localSheetId="0" hidden="1">{#N/A,#N/A,TRUE,"1842CWN0"}</definedName>
    <definedName name="wrn.civil._.works." hidden="1">{#N/A,#N/A,TRUE,"1842CWN0"}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>#REF!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MPRESION.">#REF!</definedName>
    <definedName name="wrn.OBRASC.">#REF!</definedName>
    <definedName name="wrn.via." hidden="1">{"via1",#N/A,TRUE,"general";"via2",#N/A,TRUE,"general";"via3",#N/A,TRUE,"general"}</definedName>
    <definedName name="www">#REF!</definedName>
    <definedName name="x">#REF!</definedName>
    <definedName name="XSW" localSheetId="0" hidden="1">{#N/A,#N/A,TRUE,"1842CWN0"}</definedName>
    <definedName name="XSW" hidden="1">{#N/A,#N/A,TRUE,"1842CWN0"}</definedName>
    <definedName name="xx">#REF!</definedName>
    <definedName name="xxx">#REF!</definedName>
    <definedName name="XXXX" hidden="1">#REF!</definedName>
    <definedName name="XZS" hidden="1">#REF!</definedName>
    <definedName name="y">#REF!</definedName>
    <definedName name="yata">#REF!</definedName>
    <definedName name="Yeso">#REF!</definedName>
    <definedName name="yota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ocalo_en_acero_inoxidable_e_0_10_ML">#REF!</definedName>
    <definedName name="Zorra_Metalica__Ruedas_de_Caucho">#REF!</definedName>
    <definedName name="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K11" i="9" l="1"/>
  <c r="L58" i="9"/>
  <c r="Q86" i="9"/>
  <c r="Q84" i="9"/>
  <c r="I48" i="9"/>
  <c r="K56" i="9"/>
  <c r="L55" i="9" s="1"/>
  <c r="K53" i="9"/>
  <c r="K52" i="9"/>
  <c r="K51" i="9"/>
  <c r="K45" i="9"/>
  <c r="K44" i="9"/>
  <c r="K43" i="9"/>
  <c r="K42" i="9"/>
  <c r="K41" i="9"/>
  <c r="K40" i="9"/>
  <c r="K39" i="9"/>
  <c r="K38" i="9"/>
  <c r="K37" i="9"/>
  <c r="K36" i="9"/>
  <c r="K33" i="9"/>
  <c r="K32" i="9"/>
  <c r="K31" i="9"/>
  <c r="K28" i="9"/>
  <c r="K27" i="9"/>
  <c r="K26" i="9"/>
  <c r="K25" i="9"/>
  <c r="K24" i="9"/>
  <c r="K23" i="9"/>
  <c r="K22" i="9"/>
  <c r="K21" i="9"/>
  <c r="K20" i="9"/>
  <c r="K19" i="9"/>
  <c r="K16" i="9"/>
  <c r="K15" i="9"/>
  <c r="K14" i="9"/>
  <c r="K13" i="9"/>
  <c r="K12" i="9"/>
  <c r="K10" i="9"/>
  <c r="L50" i="9" l="1"/>
  <c r="L30" i="9"/>
  <c r="L9" i="9"/>
  <c r="L35" i="9"/>
  <c r="L18" i="9"/>
  <c r="J48" i="9"/>
  <c r="K48" i="9" s="1"/>
  <c r="L47" i="9" s="1"/>
  <c r="L59" i="9" s="1"/>
  <c r="L60" i="9" s="1"/>
  <c r="T75" i="9" l="1"/>
  <c r="T74" i="9" s="1"/>
  <c r="B46" i="5"/>
  <c r="C43" i="5"/>
  <c r="C39" i="5"/>
  <c r="C31" i="5"/>
  <c r="C16" i="5"/>
  <c r="C3" i="5"/>
  <c r="C46" i="5" l="1"/>
  <c r="T34" i="9" l="1"/>
  <c r="T66" i="9"/>
  <c r="T18" i="9"/>
  <c r="T49" i="9"/>
  <c r="T48" i="9" s="1"/>
  <c r="T20" i="9"/>
  <c r="T64" i="9"/>
  <c r="T23" i="9"/>
  <c r="T68" i="9"/>
  <c r="T15" i="9"/>
  <c r="T40" i="9"/>
  <c r="T29" i="9"/>
  <c r="T26" i="9"/>
  <c r="T61" i="9"/>
  <c r="T11" i="9"/>
  <c r="T19" i="9"/>
  <c r="T47" i="9"/>
  <c r="T70" i="9"/>
  <c r="T27" i="9"/>
  <c r="T44" i="9"/>
  <c r="T14" i="9"/>
  <c r="T69" i="9"/>
  <c r="T71" i="9"/>
  <c r="T31" i="9"/>
  <c r="T65" i="9"/>
  <c r="T62" i="9"/>
  <c r="T60" i="9"/>
  <c r="T59" i="9"/>
  <c r="T33" i="9"/>
  <c r="T57" i="9"/>
  <c r="T56" i="9" s="1"/>
  <c r="T36" i="9"/>
  <c r="T51" i="9"/>
  <c r="T24" i="9"/>
  <c r="T52" i="9"/>
  <c r="T22" i="9"/>
  <c r="T32" i="9"/>
  <c r="T41" i="9"/>
  <c r="T46" i="9"/>
  <c r="T28" i="9"/>
  <c r="T63" i="9"/>
  <c r="T67" i="9"/>
  <c r="T13" i="9"/>
  <c r="T45" i="9"/>
  <c r="T54" i="9"/>
  <c r="T42" i="9"/>
  <c r="T50" i="9" l="1"/>
  <c r="T58" i="9"/>
  <c r="T25" i="9" l="1"/>
  <c r="T21" i="9"/>
  <c r="T17" i="9"/>
  <c r="T35" i="9"/>
  <c r="T37" i="9"/>
  <c r="T55" i="9"/>
  <c r="T53" i="9" s="1"/>
  <c r="T43" i="9" l="1"/>
  <c r="T39" i="9" s="1"/>
  <c r="T38" i="9"/>
  <c r="T30" i="9" s="1"/>
  <c r="T16" i="9"/>
  <c r="T12" i="9" s="1"/>
  <c r="T10" i="9"/>
  <c r="T9" i="9" s="1"/>
  <c r="T73" i="9" l="1"/>
  <c r="T72" i="9" s="1"/>
  <c r="T77" i="9" s="1"/>
  <c r="T80" i="9" l="1"/>
  <c r="T79" i="9"/>
  <c r="T78" i="9" l="1"/>
  <c r="T82" i="9" s="1"/>
  <c r="Q88" i="9" s="1"/>
</calcChain>
</file>

<file path=xl/sharedStrings.xml><?xml version="1.0" encoding="utf-8"?>
<sst xmlns="http://schemas.openxmlformats.org/spreadsheetml/2006/main" count="431" uniqueCount="319">
  <si>
    <t>ÍTEM</t>
  </si>
  <si>
    <t>ACTIVIDAD</t>
  </si>
  <si>
    <t>UNIDAD</t>
  </si>
  <si>
    <t>PENDIENTE
EJECUCIÓN</t>
  </si>
  <si>
    <t>VALOR 
PARCIAL</t>
  </si>
  <si>
    <t>GL</t>
  </si>
  <si>
    <t>1.1</t>
  </si>
  <si>
    <t>1.2</t>
  </si>
  <si>
    <t>REDES HIDROSANITARIAS</t>
  </si>
  <si>
    <t>2.1</t>
  </si>
  <si>
    <t>LOCALIZACION Y REPLANTEO PARA REDES</t>
  </si>
  <si>
    <t>ML</t>
  </si>
  <si>
    <t>2.2</t>
  </si>
  <si>
    <t>UN</t>
  </si>
  <si>
    <t>2.3</t>
  </si>
  <si>
    <t>M3</t>
  </si>
  <si>
    <t>2.4</t>
  </si>
  <si>
    <t>2.5</t>
  </si>
  <si>
    <t>2.6</t>
  </si>
  <si>
    <t>2.7</t>
  </si>
  <si>
    <t>2.9</t>
  </si>
  <si>
    <t>2.10</t>
  </si>
  <si>
    <t>2.18</t>
  </si>
  <si>
    <t>2.19</t>
  </si>
  <si>
    <t>REPARACIÓN DE ACOMETIDA HIDRÁULICA DE LA CAJILLA HACIA EL PREDIO (INCLUYE EL RETIRO DE LA TUBERÍA EXISTENTE E INSTALACIÓN DE TUBERÍA NUEVA).</t>
  </si>
  <si>
    <t>2.21</t>
  </si>
  <si>
    <t>POZO DE INSPECCION ENTRE 3 Y 5 METROS DIAMETRO 1,7 (CONO, TAPA Y MAMPOSTERIA)</t>
  </si>
  <si>
    <t>2.25</t>
  </si>
  <si>
    <t>ENTIBADO EC-2 CONTÍNUO MADERA CON PERFILES METÁLICOS Y PARALES TELESCÓPICOS. SUMINISTRO E INSTALACIÓN.</t>
  </si>
  <si>
    <t>M2</t>
  </si>
  <si>
    <t>2.28</t>
  </si>
  <si>
    <t>2.33</t>
  </si>
  <si>
    <t>2.41</t>
  </si>
  <si>
    <t>RECONSTRUCCIÓN DOMICILIARIA ALCANTARILLADO **</t>
  </si>
  <si>
    <t>2.42</t>
  </si>
  <si>
    <t>RECONSTRUCCIÓN ACOMETIDA ACUEDUCTO **</t>
  </si>
  <si>
    <t>ESTRUCTURA DE ESPACIO PUBLICO</t>
  </si>
  <si>
    <t>3.1</t>
  </si>
  <si>
    <t xml:space="preserve">CONSTRUCCION DE PAVIMENTO  039 KG/CM2 GRAVA1" 28DÍAS AS13CM (5") DE COLOR (CONVENCIONAL, ROJO, AMARILLO, MARRON, AZUL INCLUYE CORTE, SELLO Y AMPLIACION DE JUNTA) </t>
  </si>
  <si>
    <t>3.2</t>
  </si>
  <si>
    <t>3.3</t>
  </si>
  <si>
    <t>HUMEDECIMIENTO, NIVELACION Y COMPACTACION CON VIBROCOMPACTADOR DE LA SUB RASANTE</t>
  </si>
  <si>
    <t>3.4</t>
  </si>
  <si>
    <t>3.5</t>
  </si>
  <si>
    <t>3.7</t>
  </si>
  <si>
    <t>KG</t>
  </si>
  <si>
    <t>3.9</t>
  </si>
  <si>
    <t>3.10</t>
  </si>
  <si>
    <t>ANDENES</t>
  </si>
  <si>
    <t>4.1</t>
  </si>
  <si>
    <t>4.2</t>
  </si>
  <si>
    <t>MURO EN BLOQUE DE CONCRETO KREATO LISO 19 O EQUIVALENTE PARA CONFORMACIÓN DE BORDILLO HASTA ALTURA DE H=0,6M. INCLUYE CONFORMACIÓN DE SUPERFICIE DE APOYO, CIMENTACIÓN DE BASE MURO MORTERO DE PEGA Y ACERO DE REFUERZO.</t>
  </si>
  <si>
    <t>4.3</t>
  </si>
  <si>
    <t>4.5</t>
  </si>
  <si>
    <t>4.6</t>
  </si>
  <si>
    <t>4.9</t>
  </si>
  <si>
    <t>CONSTRUCCION DE ESCALERAS EN CONCRETO</t>
  </si>
  <si>
    <t>4.12</t>
  </si>
  <si>
    <t xml:space="preserve">VIGA DE CIMENTACION DE 0,40 X 0,60 PARA MURO EN BLOQUE KREATO LISO (0,39X0,19X0,19)  </t>
  </si>
  <si>
    <t>4.13</t>
  </si>
  <si>
    <t>VIGA CINTA DE 0,19 X 0,20 PARA REMATE DE MURO EN BLOQUE KREATO LISO (0,39X0,19X0,19) F"C  21 MPA</t>
  </si>
  <si>
    <t>REDES GAS</t>
  </si>
  <si>
    <t>6.1</t>
  </si>
  <si>
    <t>REPARACION DE REDES DE GAS</t>
  </si>
  <si>
    <t>PAISAJISMO</t>
  </si>
  <si>
    <t>7.3</t>
  </si>
  <si>
    <t>7.4</t>
  </si>
  <si>
    <t>MOBILIARIO URBANO</t>
  </si>
  <si>
    <t>8.1</t>
  </si>
  <si>
    <t>BARANDA METALIC0A M-81 PREFABRICADA INCLUYE INSTALACION SOBRE VIGA CINTA, PIINTURA ANTICORROSIVA Y ESMALTE COLOR POR DEFINIR.     ( LA BARANDA SE INSTALARÁ ANTES DE FUNFIR LA VIGA CINTA, ANCLADA A LOS  ACEROS DE REFUERZO CON SOLDADURA ELECTRICA) APOYOS CADA 1,00 MTS.</t>
  </si>
  <si>
    <t>8.3</t>
  </si>
  <si>
    <t>VARIOS</t>
  </si>
  <si>
    <t>9.1</t>
  </si>
  <si>
    <t xml:space="preserve">LIMPIEZA Y ACOPIO MANUAL DE BASURAS AL FINALIZAR LA OBRA PARA POSTERIORMENTE HACER ENTREGA DE LA OBRA  </t>
  </si>
  <si>
    <t>OTROS</t>
  </si>
  <si>
    <t>10.01</t>
  </si>
  <si>
    <t>RELLENO EN TRITURADO DE 3/4`` (INCLUYE TRANSPORTE, SUMINISTRO, EXTENDIDO MANUAL Y COLOCACIÓN)</t>
  </si>
  <si>
    <t>10.02</t>
  </si>
  <si>
    <t>10.03</t>
  </si>
  <si>
    <t>CONEXIONES KIT SILLA YEE 200 X 160 PVC. SUMINISTRO E INSTALACIÓN. SUMINISTRO Y CONSTRUCCIÓN</t>
  </si>
  <si>
    <t>10.04</t>
  </si>
  <si>
    <t>PROTECCION A SUMIDEROS (INCLUYE SUMINISTRO Y COLOCACIÓN DE BOLSAS DE LONA Y GEOTEXTIL NT 1600 O SIMILAR)</t>
  </si>
  <si>
    <t>UN/MES</t>
  </si>
  <si>
    <t>10.05</t>
  </si>
  <si>
    <t>10.06</t>
  </si>
  <si>
    <t>10.07</t>
  </si>
  <si>
    <t>10.08</t>
  </si>
  <si>
    <t>10.09</t>
  </si>
  <si>
    <t>10.10</t>
  </si>
  <si>
    <t>10.11</t>
  </si>
  <si>
    <t>SUMINISTRO E INSTALACIÓN DE VARILLA DE ACERO NTC 2289 GRADO 60</t>
  </si>
  <si>
    <t>10.12</t>
  </si>
  <si>
    <t>10.13</t>
  </si>
  <si>
    <t>CODO 90° CXE PVC SANITARIA D=4" (INCLUYE SUMINISTRO E INSTALACIÓN)</t>
  </si>
  <si>
    <t>10.14</t>
  </si>
  <si>
    <t>CONCRETO 1500 PSI (HECHO EN OBRA 1:3:5 CON ARENA Y GRAVILLA DE RÍO)</t>
  </si>
  <si>
    <t>10.20</t>
  </si>
  <si>
    <t>TRASIEGO DE MATERIAL DE EXCAVACIÓN DISTANCIA 45 ML INCLUYE CARGUE</t>
  </si>
  <si>
    <t>RUBROS PARA SOSTENIBILIDAD SUDS</t>
  </si>
  <si>
    <t>RUBRO PROYECTADO PARA SUDS - INTERVENCIÓN SEGÚN ARTICULO 126-184 Y 185 DEL POT
(10% DEL ÁREA TOTAL)</t>
  </si>
  <si>
    <t>REEMBOLSABLES (RUBRO PARA LABORATORIOS, PRUEBAS DEL PROYECTO POR DISEÑOS Y OBRAS SEGÚN APRUEBE LA INTERVENTORÍA, VALLA, ETC.</t>
  </si>
  <si>
    <t>COSTO DIRECTO OBRA</t>
  </si>
  <si>
    <t>ADMINISTRACIÓN</t>
  </si>
  <si>
    <t>IMPREVISTOS</t>
  </si>
  <si>
    <t>UTILIDAD</t>
  </si>
  <si>
    <t>TOTAL COSTOS DIRECTOS + AIU</t>
  </si>
  <si>
    <t>VR. UNITARIO</t>
  </si>
  <si>
    <t>PRELIMINARES</t>
  </si>
  <si>
    <t>REPLANTEO GENERAL</t>
  </si>
  <si>
    <t>ALQUILER DE CERRAMIENTO TIPO 1: CONSTA DE SEÑALIZADORES TUBULARES PLÁSTICOS, TRIPLE CINTA PELIGRO CAL. 4, POLISOMBRA 65% PARA CERRAMIENTO. (INCLUYE INSTALACIÓN, MANTENIMIENTO Y DESINSTALACIÓN).</t>
  </si>
  <si>
    <t>ML/ME</t>
  </si>
  <si>
    <t>ITMENS NO PREVISTOS</t>
  </si>
  <si>
    <t>INTERVENCIONES INTEGRALES DEL HÁBITAT</t>
  </si>
  <si>
    <t>DESCRIPCIÓN</t>
  </si>
  <si>
    <t>ESPECIALISTA</t>
  </si>
  <si>
    <t>AÑOS DE EXPERIENCIA</t>
  </si>
  <si>
    <t>UND</t>
  </si>
  <si>
    <t>%</t>
  </si>
  <si>
    <t xml:space="preserve">VR. PARCIAL </t>
  </si>
  <si>
    <t>VR. TOTAL</t>
  </si>
  <si>
    <t>SI</t>
  </si>
  <si>
    <t>NO</t>
  </si>
  <si>
    <t>PROF</t>
  </si>
  <si>
    <t>ESPEC</t>
  </si>
  <si>
    <t>PROFESIONAL MÍNIMO CALIFICABLE</t>
  </si>
  <si>
    <t>PROFESIÓN</t>
  </si>
  <si>
    <t>MESES</t>
  </si>
  <si>
    <t>DEDICACIÓN</t>
  </si>
  <si>
    <t>SALARIO</t>
  </si>
  <si>
    <t>SUBTOTAL</t>
  </si>
  <si>
    <t>Director de la Consultoría</t>
  </si>
  <si>
    <t>Ingeniería Civil o Arquitectura</t>
  </si>
  <si>
    <t>Especialista en diseño arquitectónico</t>
  </si>
  <si>
    <t>Arquitectura</t>
  </si>
  <si>
    <t>Especialista en paisajismo</t>
  </si>
  <si>
    <t xml:space="preserve">Especialista en Vías </t>
  </si>
  <si>
    <t xml:space="preserve">Ingeniería Civil o de vías </t>
  </si>
  <si>
    <t>Especialista en Transporte y Movilidad</t>
  </si>
  <si>
    <t>Ingeniería de Transporte</t>
  </si>
  <si>
    <t>Especialista en redes eléctricas y Energía Solar</t>
  </si>
  <si>
    <t>Ingeniero Eléctrico</t>
  </si>
  <si>
    <t>Especialista en redes hidrosanitarias. Suds y saneamiento básico</t>
  </si>
  <si>
    <t>Ingeniería Civil o Sanitaria</t>
  </si>
  <si>
    <t>PROFESIONALES DE APOYO</t>
  </si>
  <si>
    <t>20.01</t>
  </si>
  <si>
    <t>Especialista en Estructuras</t>
  </si>
  <si>
    <t xml:space="preserve">Ingeniería Civil  </t>
  </si>
  <si>
    <t>20.02</t>
  </si>
  <si>
    <t>Especialista en geotecnia</t>
  </si>
  <si>
    <t>20.03</t>
  </si>
  <si>
    <t>Especialista en gestión ambiental  (construcción sostenible)</t>
  </si>
  <si>
    <t>Ingeniería Ambiental o Afines</t>
  </si>
  <si>
    <t>20.04</t>
  </si>
  <si>
    <t>Ingeniero forestal</t>
  </si>
  <si>
    <t>Ingeniería Forestal</t>
  </si>
  <si>
    <t>20.05</t>
  </si>
  <si>
    <t>Ingeniero Geologo</t>
  </si>
  <si>
    <t>Ingeniería gelógica</t>
  </si>
  <si>
    <t>20.06</t>
  </si>
  <si>
    <t>Ingeniero hidrolologo</t>
  </si>
  <si>
    <t>Ingeniería hidrologica</t>
  </si>
  <si>
    <t>20.07</t>
  </si>
  <si>
    <t>Arqueólogo</t>
  </si>
  <si>
    <t>Arqueología o afines</t>
  </si>
  <si>
    <t>20.08</t>
  </si>
  <si>
    <t>Profesional en presupuestos, especificaciones, cantidades, programación y APUS</t>
  </si>
  <si>
    <t xml:space="preserve">Ingeniero Civil </t>
  </si>
  <si>
    <t>20.09</t>
  </si>
  <si>
    <t>Profesional SST</t>
  </si>
  <si>
    <t>Ingeniero Industrial, SST o afines</t>
  </si>
  <si>
    <t>20.10</t>
  </si>
  <si>
    <t>Profesional en gestión social</t>
  </si>
  <si>
    <t>Trabajo Social, socióloga, psicóloga social, Antropóloga</t>
  </si>
  <si>
    <t>PROFESIONALES DE LEGALIZACIÓN Y GESTIÓN PREDIAL</t>
  </si>
  <si>
    <t>30.01</t>
  </si>
  <si>
    <t>Especialista en normatividad</t>
  </si>
  <si>
    <t>30.02</t>
  </si>
  <si>
    <t>Especialista derecho urbano</t>
  </si>
  <si>
    <t>Abogado</t>
  </si>
  <si>
    <t>30.03</t>
  </si>
  <si>
    <t>Técnico en manejo de registro fotográfico y topográfico</t>
  </si>
  <si>
    <t>Técnico en fotografía y dibujo</t>
  </si>
  <si>
    <t>OTRO PERSONAL</t>
  </si>
  <si>
    <t>FORMACIÓN</t>
  </si>
  <si>
    <t>40.01</t>
  </si>
  <si>
    <t>Gestor urbano y soporte SIG</t>
  </si>
  <si>
    <t>Ingeniero geógrafo o catastral</t>
  </si>
  <si>
    <t>40.02</t>
  </si>
  <si>
    <t>Representación arquitectónica 2D</t>
  </si>
  <si>
    <t>40.03</t>
  </si>
  <si>
    <t>Representación arquitectónica 3D</t>
  </si>
  <si>
    <t>40.04</t>
  </si>
  <si>
    <t>Coordinador arquitectónica BIM</t>
  </si>
  <si>
    <t>40.05</t>
  </si>
  <si>
    <t>Ingeniero topógrafo</t>
  </si>
  <si>
    <t>Ingeniero-Topografía</t>
  </si>
  <si>
    <t>40.06</t>
  </si>
  <si>
    <t>Operario dron</t>
  </si>
  <si>
    <t>Bachiller técnico</t>
  </si>
  <si>
    <t>40.07</t>
  </si>
  <si>
    <t>Cadenero 1</t>
  </si>
  <si>
    <t>40.08</t>
  </si>
  <si>
    <t>Cadenero 2</t>
  </si>
  <si>
    <t>40.09</t>
  </si>
  <si>
    <t>40.10</t>
  </si>
  <si>
    <t>Aforador 1 para estudio de movilidad</t>
  </si>
  <si>
    <t>Aforador 2 para estudio de movilidad</t>
  </si>
  <si>
    <t>PERSONAL + FACTOR MULTIPLICADOR</t>
  </si>
  <si>
    <t>50.01</t>
  </si>
  <si>
    <t>FM</t>
  </si>
  <si>
    <t>EQUIPOS</t>
  </si>
  <si>
    <t>TIPO</t>
  </si>
  <si>
    <t>VALOR MENSUAL</t>
  </si>
  <si>
    <t>60.01</t>
  </si>
  <si>
    <t>Alquiler Equipo completo de topografía</t>
  </si>
  <si>
    <t>Estación completa</t>
  </si>
  <si>
    <t>60.02</t>
  </si>
  <si>
    <t>Alquiler Dron</t>
  </si>
  <si>
    <t>60.03</t>
  </si>
  <si>
    <t>Alquiler Vehículo Hasta 2600 cc</t>
  </si>
  <si>
    <t>1500 a 2600 cc</t>
  </si>
  <si>
    <t>Camioneta+Conductor</t>
  </si>
  <si>
    <t>REEMBOLSABLES (No imputa pago total)</t>
  </si>
  <si>
    <t>Rubro específico para pagos, previa aprobación de interventoría sobre 3 cotizaciones. Ver anexo técnico</t>
  </si>
  <si>
    <t>TOTAL COSTOS ESTUDIOS Y DISEÑOS</t>
  </si>
  <si>
    <t>IVA DE ESTUDIOS Y DISEÑOS</t>
  </si>
  <si>
    <t>PRESUPUESTO OFICIAL</t>
  </si>
  <si>
    <t>FACTOR MULTIPLICADOR CONSULTORIA</t>
  </si>
  <si>
    <t>SALARIOS</t>
  </si>
  <si>
    <t>PRESTACIONES SOCIALES 1</t>
  </si>
  <si>
    <t>Cesantía</t>
  </si>
  <si>
    <t>Intereses de Cesantías</t>
  </si>
  <si>
    <t>Prima</t>
  </si>
  <si>
    <t>Vacaciones</t>
  </si>
  <si>
    <t>Seguridad Social (salud)</t>
  </si>
  <si>
    <t>Seguridad Social (pensión)</t>
  </si>
  <si>
    <t>Aseguradora de Riesgos Profesionales</t>
  </si>
  <si>
    <t>Subsidio Familiar</t>
  </si>
  <si>
    <t>ICBF</t>
  </si>
  <si>
    <t>SENA</t>
  </si>
  <si>
    <t>Subsidio de Transporte</t>
  </si>
  <si>
    <t>Dotación</t>
  </si>
  <si>
    <t>COSTOS DIRECTOS 2</t>
  </si>
  <si>
    <t>Servicios públicos y oficina consultor</t>
  </si>
  <si>
    <t>Papelería oficina consultor</t>
  </si>
  <si>
    <t xml:space="preserve">Personal administrativo no facturado </t>
  </si>
  <si>
    <t>Personal profesional no facturado</t>
  </si>
  <si>
    <t>Implementación y programa preventivo de protección recursos hídricos, fauna, especies  verdes, manejo de vertimientos, etc.</t>
  </si>
  <si>
    <t>Equipos de oficina y campamento</t>
  </si>
  <si>
    <t>Equipos de plotter, escaneo y fotografía. Incluye impresiones</t>
  </si>
  <si>
    <t>Combustibles</t>
  </si>
  <si>
    <t xml:space="preserve">Papelería para entrega de Informes semanales, mensuales y finales en original </t>
  </si>
  <si>
    <t>Alquiler de equipos de topografía y otros necesarios para control de niveles, etc.</t>
  </si>
  <si>
    <t xml:space="preserve">Implementación y programa preventivo de salud en el trabajo y seguridad industrial, incluye Elementos de Protección Personal (EPP), capacitaciones, afiches, guías, manuales, señalización de obra y demás elementos que se requieran. </t>
  </si>
  <si>
    <t>Aerofotografías, software de seguimiento CAD- BIM</t>
  </si>
  <si>
    <t>Pruebas y laboratorios</t>
  </si>
  <si>
    <t>Trámites y aprobaciones ante entidades por cada especialidad de diseños y obras terminadas Incluye acompañamientos, papelería, etc.</t>
  </si>
  <si>
    <t>IMPUESTOS 3</t>
  </si>
  <si>
    <t>Rete fuente</t>
  </si>
  <si>
    <t>Rete IVA</t>
  </si>
  <si>
    <t>Rete ICA</t>
  </si>
  <si>
    <t>Estampilla Universidad Distrital</t>
  </si>
  <si>
    <t>Estampilla Procultura</t>
  </si>
  <si>
    <t>Estampilla Proadulto mayor</t>
  </si>
  <si>
    <t>Estampilla 50 años Universidad Pedagógica</t>
  </si>
  <si>
    <t>PÓLIZAS Y GARANTÍAS 4</t>
  </si>
  <si>
    <t>Cumplimiento</t>
  </si>
  <si>
    <t>Salarios y prestaciones sociales</t>
  </si>
  <si>
    <t>Calidad del Servicio</t>
  </si>
  <si>
    <t>Imprevistos</t>
  </si>
  <si>
    <t>Utilidad</t>
  </si>
  <si>
    <t>TOTAL FACTOR MULTIPLICADOR (1+2+3+4)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</si>
  <si>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Estos porcentajes y valores son indicativos.</t>
    </r>
  </si>
  <si>
    <t>RUBROS PARA ACTIVIDADES RODUCTO DEL AJUSTE Y APROPIACIÓN DE LOS DISEÑOS</t>
  </si>
  <si>
    <t>RUBRO PROYECTADO PARA PRODUCTO DEL AJUSTE Y APROPIACIÓN DE LOS DISEÑOS</t>
  </si>
  <si>
    <t>RELOCALIZACIÓN DE MEDIDOR DE ACUEDUCTO D= 1/2" (INCLUYE 1.0M TUBERÍA GALVANIZADA D= 1/2", SOLDADURA, CINTA DE TEFLON,  Y REPOSICIÓN DE CAJILLA EN POLIPROPILENO DE ALTA RESISTENCIA CON TAPA, NO INCLUYE MEDIDOR.).</t>
  </si>
  <si>
    <t>EXCAVACION MANUAL EN MATERIAL COMUN. INCLUYE CARGUE.</t>
  </si>
  <si>
    <t>TRANSPORTE Y DISPOSICION FINAL DE ESCOMBROS EN SITIO AUTORIZADO (DISTANCIA DE TRANSPORTE 21 KM). A DISTANCIA MAYOR DEL ACARREO LIBRE (90 M) EN SITIO AUTORIZADO POR LA ENTIDAD AMBIENTAL COMPETENTE.</t>
  </si>
  <si>
    <t>NIVELACIÓN DE POZO (HASTA RASANTE EN CONCRETO 3000 PSI HECHO EN OBRA, H=0.15M. INCLUYE SUMINISTRO Y CONSTRUCCIÓN)</t>
  </si>
  <si>
    <t>RELLENO PARA REDES EN ARENA DE PEÑA (SUMINISTRO, EXTENDIDO, HUMEDECIMIENTO Y COMPACTACIÓN)</t>
  </si>
  <si>
    <t>RELLENO EN RECEBO COMUN (SUMINISTRO E INSTALACIÓN  EXTENDIDO MANUAL, HUMEDECIMIENTO Y COMPACTACIÓN. INCLUYE TRANSPORTE)</t>
  </si>
  <si>
    <t>TUBERIA PVC U.M. EXT CORRUGADO/INT LISO U.M. NORMA NTC 3722-1 D=6" (INCLUYE SUMINISTRO E INSTALACIÓN)</t>
  </si>
  <si>
    <t>TUBERIA PVC U.M. EXT CORRUGADO/INT LISO U.M. NORMA NTC 3722-1 D=8" (INCLUYE SUMINISTRO E INSTALACIÓN)</t>
  </si>
  <si>
    <t>CAJA DE INSPECCION 0.80X0.8M. SUMINISTRO Y CONSTRUCCION. (H=0.6M. INCLUYE MARCO Y TAPA, NO INCLUYE BASE Y CAÑUELA).</t>
  </si>
  <si>
    <t>SUMIDERO LATERAL SL-150A, H=1.7M (FUNDIDO EN SITIO, CONCRETO PREMEZCLADO. INCL. SUMIN, FORM, REF. Y CONSTR. INCL. TAPA)</t>
  </si>
  <si>
    <t>EXCAVACION MANUAL PARA REDES PROFUNDIDAD 0M - 2M (INCLUYE CARGUE)</t>
  </si>
  <si>
    <t>TRANSPORTE Y DISPOSICION FINAL DE ESCOMBROS EN SITIO AUTORIZADO (DISTANCIA DE TRANSPORTE 28 KM) INCLUYE DERECHO A ESCOMBRERA</t>
  </si>
  <si>
    <t>SUBBASE GRANULAR CLASE A (SBG_A) ESTABILIZADA CON CEMENTO AL 4% (SUMINISTRO, EXTENDIDO, NIVELACIÓN, HUMEDECIMIENTO Y COMPACTACIÓN CON VIBROCOMPACTADOR) DISTANCIA DE TRANSPORTE 28 KM</t>
  </si>
  <si>
    <t>CURADO DE LOSAS DE CONCRETO (SUMINISTRO Y APLICACIÓN)</t>
  </si>
  <si>
    <t>GEOTEXTIL NT 1600 PARA SEPARACION SUBRASANTE/CAPAS GRANULARES (INCLUYE SUMINISTRO E INSTALACIÓN)</t>
  </si>
  <si>
    <t>RELLENO EN RECEBO COMUN (SUMINISTRO E INSTALACIÓN  EXTENDIDO MANUAL, HUMEDECIMIENTO Y COMPACTACIÓN TRANSPORTE A 28 KM).</t>
  </si>
  <si>
    <t>EXCAVACION MECANICA EN MATERIAL COMUN. INCLUYE CARGUE.</t>
  </si>
  <si>
    <t>DEMOLICION PISOS DE CONCRETO (INCLUYE CARGUE).  INCLUYE TRANSPORTE Y DISPOSICIÓN FINAL DE SOBRANTES. RENDIMIENTO ESTIMADO PARA ESPESORES DE 0.20M.</t>
  </si>
  <si>
    <t>BORDILLO PREFABRICADO A80 (SUMINISTRO E INSTALACIÓN. INCLUYE 3CM MORTERO DE PEGA 2000 PSI Y NIVELACIÓN DEL TERRENO CON RELLENO EN MATERIAL SELECCIONADO PROVENIENTE DE EXCAVACIÓN).</t>
  </si>
  <si>
    <t>SARDINEL TIPO A10 (SUMINISTRO E INSTALACIÓN. INCLUYE 3CM MORTERO 1:5)</t>
  </si>
  <si>
    <t>CENEFA LINEAL EN LOSETA PREFABRICADA TÁCTIL ALERTA A55 / A56 ANCHO 0.40M (SUMINISTRO E INSTALACIÓN. INCLUYE BASE EN ARENA DE NIVELACIÓN E= 4CM Y ARENA DE SELLO).</t>
  </si>
  <si>
    <t>PAÑETE IMPERMEABILIZADO 1.5 CM</t>
  </si>
  <si>
    <t>RELLENO EN MATERIAL SELECCIONADO PROVENIENTE DE LA EXCAVACIÓN (EXTENDIDO MANUAL, HUMEDECIMIENTO Y COMPACTACIÓN)</t>
  </si>
  <si>
    <t>BOLARDO EN HIERRO TIPO M62 (SUMINISTRO E INSTALACIÓN. INCLUYE BASE EN CONCRETO 1500 PSI, PREMEZCLADO)</t>
  </si>
  <si>
    <t>BASE Y CAÑUELA EN MORTERO IMPERMEABILIZADO ( SUMINISTRO E INSTALACIÓN, BASE H=0,10M, CAÑUELA H=0,15M)</t>
  </si>
  <si>
    <t>CAJA DE INSPECCION 0.80X0.8M. SUMINISTRO Y CONSTRUCCION.  (H=1M. INCLUYE MARCO Y TAPA, NO INCLUYE BASE Y CAÑUELA)</t>
  </si>
  <si>
    <t>CAJA DE INSPECCION 1.0X1.0M. SUMINISTRO Y CONSTRUCCION.  (H=2.0M. INCLUYE MARCO Y TAPA, NO INCLUYE BASE Y CAÑUELA)</t>
  </si>
  <si>
    <t>CAJA DE INSPECCION 1.0X1.0M. SUMINISTRO Y CONSTRUCCION.  (H=2.5M. INCLUYE MARCO Y TAPA, NO INCLUYE BASE Y CAÑUELA)</t>
  </si>
  <si>
    <t>MURO DE CONTENCIÓN EN CONCRETO 3000 PSI PREMEZCLADO, GRAVA FINA. (INCLUYE SUMINISTRO, FORMALETEO, BOMBEO, COLOCACIÓN Y CURADO. NO INCL. REFUERZO)</t>
  </si>
  <si>
    <t>TUBERÍA PVC SANITARIA D=4" TIPO U.S. (INCLUYE SUMINISTRO E INSTALACIÓN)</t>
  </si>
  <si>
    <t>DIRECCIÓN DE HABITAT Y ENTORNOS
SUBSECRETARÍA DE INTERVENCIONES INTEGRALES</t>
  </si>
  <si>
    <t/>
  </si>
  <si>
    <t>VALOR UNITARIO PROPUESTA ECONOMICA</t>
  </si>
  <si>
    <t>___________________________________________________ 
NOMBRE DEL REPRESENTANTE LEGAL
IDENTIFICACIÓN DEL REPRESENTANTE 
FIRMA DEL REPRESENTANTE LEGAL</t>
  </si>
  <si>
    <r>
      <t xml:space="preserve">TIEMPO DE EJECUCIÓN: 5 </t>
    </r>
    <r>
      <rPr>
        <b/>
        <sz val="16"/>
        <rFont val="Arial"/>
        <family val="2"/>
      </rPr>
      <t>meses</t>
    </r>
  </si>
  <si>
    <t>TOTAL PRESUPUESTO ETAPA 1 - ESTUDIOS Y DISEÑOS</t>
  </si>
  <si>
    <t>TOTAL PRESUPUESTO ETAPA 2 - EJECUCIÓN DE OBRA</t>
  </si>
  <si>
    <t>VALOR TOTAL E Y D - OBRA</t>
  </si>
  <si>
    <r>
      <rPr>
        <b/>
        <sz val="18"/>
        <color rgb="FF000000"/>
        <rFont val="Aptos Narrow"/>
      </rPr>
      <t>NOTAS:</t>
    </r>
    <r>
      <rPr>
        <sz val="18"/>
        <color rgb="FF000000"/>
        <rFont val="Aptos Narrow"/>
        <family val="2"/>
      </rPr>
      <t xml:space="preserve">
1- El proponente con la presentación de su oferta no debe superar los valores unitarios estimados por la SDHT para los profesionales, equipos y Factor Multiplicador de la Etapa 1.
2- El proponente no debe modificar el rubro definido para los gastos reembolsables de la Etapa 2.
3- El proponente con la presentación de su oferta, acepta haber realizado una lectura integral de los documentos del proceso de selección  y asi mismo dar cumplimiento a las condiciones establecidas en los Estudios Previos, Pliego de Condiciones, Anexo Técnico y demas apendices y documentos que hacen parte integral  del proceso de contratación.
4 - El proponente con la presentación de su oferta , acepta la entrega de los productos de la Etapa 1 y  la ejecución fisica de las obras de la Etapa 2, en los tiempos señalados en los documentos del proceso de selección.
5 - Unicamente modificar valores en amarillo del valor de la oferta ecónomica.
6 - El proponente con la presentación de su oferta acepta la forma de pago señalada en los Estudios Previos del contrato y la minuta del mismo, en ese sentido, acepta la formas de pagos definidas para la Etapa 1 y la Etapa 2.
7 - El proponente con la presentación de su oferta acepta dar cumplimiento a los requisitos señalados en la condiciones  particulares definidas del Anexo Técnico, de manera transversal y para cada una de las Etapas de desarrollo del contrato.
8 - La presente estimación tiene carácter meramente referencial y no genera obligación alguna para la Entidad. Es responsabilidad exclusiva del Oferente realizar los análisis, verificaciones y cálculos necesarios para determinar la totalidad de los costos, recursos, actividades y demás conceptos requeridos para la correcta, completa y oportuna ejecución del objeto contractual, sin que la omisión o subestimación de cualquiera de ellos dé lugar a reclamaciones posteriores.
9 - En ningún caso el Proponente podrá ofertar un porcentaje de imprevistos inferior al establecido por la Entidad. Asimismo, el porcentaje total correspondiente al AIU (Administración, Imprevistos y Utilidad) no podrá exceder el límite definido por la Entidad. Las propuestas que incumplan estos parámetros podrán ser rechazadas por no ajustarse a las condiciones del proceso.</t>
    </r>
  </si>
  <si>
    <t>FORMATO PRESUPUESTO ETAPA 1 -  ESTUDIOS Y DISEÑOS CARACOLÍ</t>
  </si>
  <si>
    <t>FORMATO PRESUPUESTO ETAPA 2 - EJECUCIÓN DE OBRAS CARACOLÍ</t>
  </si>
  <si>
    <r>
      <t xml:space="preserve">TIEMPO DE EJECUCIÓN: 8 </t>
    </r>
    <r>
      <rPr>
        <b/>
        <sz val="16"/>
        <rFont val="Arial"/>
        <family val="2"/>
      </rPr>
      <t>meses</t>
    </r>
  </si>
  <si>
    <t>Área: 4623 M2</t>
  </si>
  <si>
    <t>OBJETO: REALIZAR EL DIAGNÓSTICO, ACTUALIZACIÓN DE ESTUDIOS, DISEÑOS Y CULMINACIÓN DE LAS OBRAS EN ESPACIO PÚBLICO PARA EL MEJORAMIENTO INTEGRAL DE LOS BARRIOS ALPES Y CARACOLI, QUE HACEN PARTE DEL TERRITORIO PRIORIZADO POR LA SECRETARÍA DISTRITAL DEL HÁBITAT EN LA CONURBACIÓN CIUDAD BOLÍVAR
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</si>
</sst>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3" formatCode="_(* #,##0.00_);_(* \(#,##0.00\);_(* &quot;-&quot;??_);_(@_)"/>
    <numFmt numFmtId="164" formatCode="&quot;$&quot;\ * #,##0.00"/>
    <numFmt numFmtId="165" formatCode="_-&quot;$&quot;\ * #,##0.00_-;\-&quot;$&quot;\ * #,##0.00_-;_-&quot;$&quot;\ * &quot;-&quot;??_-;_-@_-"/>
    <numFmt numFmtId="166" formatCode="_(&quot;$&quot;\ * #,##0.00_);_(&quot;$&quot;\ * \(#,##0.00\);_(&quot;$&quot;\ * &quot;-&quot;??_);_(@_)"/>
    <numFmt numFmtId="167" formatCode="_(&quot;$&quot;\ * #,##0_);_(&quot;$&quot;\ * \(#,##0\);_(&quot;$&quot;\ * &quot;-&quot;??_);_(@_)"/>
    <numFmt numFmtId="168" formatCode="0.0%"/>
    <numFmt numFmtId="169" formatCode="_-&quot;$&quot;\ * #,##0_-;\-&quot;$&quot;\ * #,##0_-;_-&quot;$&quot;\ * &quot;-&quot;_-;_-@_-"/>
    <numFmt numFmtId="170" formatCode="_-[$$-409]* #,##0_ ;_-[$$-409]* \-#,##0\ ;_-[$$-409]* &quot;-&quot;??_ ;_-@_ "/>
    <numFmt numFmtId="171" formatCode="_-[$$-409]* #,##0.00_ ;_-[$$-409]* \-#,##0.00\ ;_-[$$-409]* &quot;-&quot;??_ ;_-@_ "/>
    <numFmt numFmtId="172" formatCode="_-&quot;$&quot;* #,##0.00_-;\-&quot;$&quot;* #,##0.00_-;_-&quot;$&quot;* &quot;-&quot;??_-;_-@_-"/>
    <numFmt numFmtId="173" formatCode="_-* #,##0_-;\-* #,##0_-;_-* &quot;-&quot;_-;_-@_-"/>
    <numFmt numFmtId="174" formatCode="[$-C0A]mmm\-yy;@"/>
    <numFmt numFmtId="175" formatCode="_-&quot;$&quot;* #,##0_-;\-&quot;$&quot;* #,##0_-;_-&quot;$&quot;* &quot;-&quot;_-;_-@_-"/>
    <numFmt numFmtId="176" formatCode="0.000%"/>
    <numFmt numFmtId="177" formatCode="0.0000%"/>
    <numFmt numFmtId="178" formatCode="_-&quot;$&quot;\ * #,##0.00_-;\-&quot;$&quot;\ * #,##0.00_-;_-&quot;$&quot;\ * &quot;-&quot;_-;_-@_-"/>
    <numFmt numFmtId="179" formatCode="_(&quot;$&quot;\ * #,##0.000_);_(&quot;$&quot;\ * \(#,##0.000\);_(&quot;$&quot;\ * &quot;-&quot;??_);_(@_)"/>
    <numFmt numFmtId="180" formatCode="[$$-409]\ #,##0.00;\-[$$-409]\ #,##0.00;[$$-409]\ 0.00"/>
    <numFmt numFmtId="181" formatCode="[$$-240A]\ #,##0.0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16"/>
      <color theme="1"/>
      <name val="Arial"/>
      <family val="2"/>
    </font>
    <font>
      <b/>
      <sz val="11"/>
      <name val="Arial"/>
      <family val="2"/>
    </font>
    <font>
      <sz val="11"/>
      <color theme="0" tint="-0.499984740745262"/>
      <name val="Arial Narrow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2"/>
      <color theme="0"/>
      <name val="Arial"/>
      <family val="2"/>
    </font>
    <font>
      <b/>
      <sz val="16"/>
      <color theme="0"/>
      <name val="Arial"/>
      <family val="2"/>
    </font>
    <font>
      <sz val="16"/>
      <color theme="1"/>
      <name val="Arial"/>
      <family val="2"/>
    </font>
    <font>
      <b/>
      <sz val="16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2"/>
      <color rgb="FFFFFFFF"/>
      <name val="Arial"/>
      <family val="2"/>
    </font>
    <font>
      <sz val="12"/>
      <name val="Arial"/>
      <family val="2"/>
    </font>
    <font>
      <sz val="12"/>
      <color theme="0"/>
      <name val="Arial"/>
      <family val="2"/>
    </font>
    <font>
      <b/>
      <sz val="12"/>
      <color rgb="FF000000"/>
      <name val="Arial"/>
      <family val="2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8"/>
      <name val="Arial Narrow"/>
      <family val="2"/>
    </font>
    <font>
      <sz val="18"/>
      <name val="Arial Narrow"/>
      <family val="2"/>
    </font>
    <font>
      <sz val="18"/>
      <color theme="1"/>
      <name val="Arial Narrow"/>
      <family val="2"/>
    </font>
    <font>
      <sz val="18"/>
      <color rgb="FF000000"/>
      <name val="Aptos Narrow"/>
    </font>
    <font>
      <b/>
      <sz val="18"/>
      <color rgb="FF000000"/>
      <name val="Aptos Narrow"/>
    </font>
    <font>
      <sz val="18"/>
      <color rgb="FF000000"/>
      <name val="Aptos Narrow"/>
      <family val="2"/>
    </font>
    <font>
      <b/>
      <sz val="16"/>
      <color theme="0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0D0D0"/>
        <bgColor rgb="FF000000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theme="0" tint="-0.49998474074526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1" fillId="0" borderId="0"/>
    <xf numFmtId="0" fontId="1" fillId="0" borderId="0"/>
    <xf numFmtId="172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4" fontId="11" fillId="0" borderId="0"/>
    <xf numFmtId="9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7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169" fontId="7" fillId="0" borderId="0" xfId="5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9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wrapText="1"/>
    </xf>
    <xf numFmtId="43" fontId="7" fillId="0" borderId="0" xfId="3" applyFont="1" applyFill="1" applyBorder="1" applyAlignment="1">
      <alignment horizont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 vertical="center"/>
    </xf>
    <xf numFmtId="169" fontId="6" fillId="0" borderId="0" xfId="0" applyNumberFormat="1" applyFont="1"/>
    <xf numFmtId="169" fontId="5" fillId="0" borderId="0" xfId="0" applyNumberFormat="1" applyFont="1" applyAlignment="1">
      <alignment vertical="center"/>
    </xf>
    <xf numFmtId="9" fontId="7" fillId="0" borderId="0" xfId="2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9" fontId="10" fillId="0" borderId="0" xfId="2" applyFont="1" applyFill="1" applyBorder="1" applyAlignment="1">
      <alignment horizontal="center" vertical="center"/>
    </xf>
    <xf numFmtId="169" fontId="10" fillId="0" borderId="0" xfId="5" applyFont="1" applyFill="1" applyBorder="1" applyAlignment="1">
      <alignment horizontal="left" vertical="center"/>
    </xf>
    <xf numFmtId="9" fontId="6" fillId="0" borderId="0" xfId="0" applyNumberFormat="1" applyFont="1" applyAlignment="1">
      <alignment horizontal="center" vertical="center"/>
    </xf>
    <xf numFmtId="0" fontId="5" fillId="0" borderId="0" xfId="6" applyFont="1" applyAlignment="1">
      <alignment vertical="center" wrapText="1"/>
    </xf>
    <xf numFmtId="167" fontId="4" fillId="0" borderId="0" xfId="0" applyNumberFormat="1" applyFont="1"/>
    <xf numFmtId="167" fontId="4" fillId="0" borderId="0" xfId="4" applyNumberFormat="1" applyFont="1" applyFill="1" applyBorder="1"/>
    <xf numFmtId="0" fontId="5" fillId="0" borderId="0" xfId="6" applyFont="1" applyAlignment="1">
      <alignment horizontal="right" vertical="center" wrapText="1"/>
    </xf>
    <xf numFmtId="0" fontId="7" fillId="0" borderId="0" xfId="6" applyFont="1" applyAlignment="1">
      <alignment horizontal="center" vertical="center" wrapText="1"/>
    </xf>
    <xf numFmtId="10" fontId="7" fillId="0" borderId="0" xfId="6" applyNumberFormat="1" applyFont="1" applyAlignment="1">
      <alignment vertical="center" wrapText="1"/>
    </xf>
    <xf numFmtId="170" fontId="7" fillId="0" borderId="0" xfId="6" applyNumberFormat="1" applyFont="1" applyAlignment="1">
      <alignment vertical="center" wrapText="1"/>
    </xf>
    <xf numFmtId="167" fontId="5" fillId="0" borderId="0" xfId="6" applyNumberFormat="1" applyFont="1" applyAlignment="1">
      <alignment vertical="center" wrapText="1"/>
    </xf>
    <xf numFmtId="0" fontId="5" fillId="0" borderId="0" xfId="6" applyFont="1" applyAlignment="1">
      <alignment horizontal="center" vertical="center" wrapText="1"/>
    </xf>
    <xf numFmtId="171" fontId="5" fillId="0" borderId="0" xfId="6" applyNumberFormat="1" applyFont="1" applyAlignment="1">
      <alignment vertical="center" wrapText="1"/>
    </xf>
    <xf numFmtId="9" fontId="7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" fillId="6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4" fillId="10" borderId="4" xfId="16" applyFont="1" applyFill="1" applyBorder="1" applyAlignment="1">
      <alignment vertical="center"/>
    </xf>
    <xf numFmtId="10" fontId="4" fillId="10" borderId="4" xfId="17" applyNumberFormat="1" applyFont="1" applyFill="1" applyBorder="1" applyAlignment="1">
      <alignment vertical="center"/>
    </xf>
    <xf numFmtId="168" fontId="4" fillId="10" borderId="4" xfId="17" applyNumberFormat="1" applyFont="1" applyFill="1" applyBorder="1" applyAlignment="1">
      <alignment vertical="center"/>
    </xf>
    <xf numFmtId="176" fontId="4" fillId="10" borderId="4" xfId="17" applyNumberFormat="1" applyFont="1" applyFill="1" applyBorder="1" applyAlignment="1">
      <alignment vertical="center"/>
    </xf>
    <xf numFmtId="0" fontId="6" fillId="0" borderId="4" xfId="16" applyFont="1" applyBorder="1" applyAlignment="1">
      <alignment vertical="center"/>
    </xf>
    <xf numFmtId="10" fontId="6" fillId="0" borderId="4" xfId="17" applyNumberFormat="1" applyFont="1" applyBorder="1" applyAlignment="1">
      <alignment vertical="center"/>
    </xf>
    <xf numFmtId="168" fontId="6" fillId="0" borderId="4" xfId="17" applyNumberFormat="1" applyFont="1" applyBorder="1" applyAlignment="1">
      <alignment vertical="center"/>
    </xf>
    <xf numFmtId="10" fontId="1" fillId="0" borderId="0" xfId="0" applyNumberFormat="1" applyFont="1" applyAlignment="1">
      <alignment vertical="center"/>
    </xf>
    <xf numFmtId="10" fontId="6" fillId="0" borderId="4" xfId="17" applyNumberFormat="1" applyFont="1" applyBorder="1" applyAlignment="1">
      <alignment horizontal="right" vertical="center"/>
    </xf>
    <xf numFmtId="0" fontId="6" fillId="0" borderId="4" xfId="16" applyFont="1" applyBorder="1" applyAlignment="1">
      <alignment vertical="center" wrapText="1"/>
    </xf>
    <xf numFmtId="10" fontId="6" fillId="0" borderId="4" xfId="17" applyNumberFormat="1" applyFont="1" applyFill="1" applyBorder="1" applyAlignment="1">
      <alignment horizontal="right" vertical="center"/>
    </xf>
    <xf numFmtId="168" fontId="6" fillId="0" borderId="4" xfId="17" applyNumberFormat="1" applyFont="1" applyFill="1" applyBorder="1" applyAlignment="1">
      <alignment vertical="center"/>
    </xf>
    <xf numFmtId="176" fontId="4" fillId="10" borderId="4" xfId="17" applyNumberFormat="1" applyFont="1" applyFill="1" applyBorder="1" applyAlignment="1">
      <alignment horizontal="right" vertical="center"/>
    </xf>
    <xf numFmtId="10" fontId="1" fillId="6" borderId="0" xfId="0" applyNumberFormat="1" applyFont="1" applyFill="1" applyAlignment="1">
      <alignment vertical="center"/>
    </xf>
    <xf numFmtId="176" fontId="6" fillId="0" borderId="4" xfId="17" applyNumberFormat="1" applyFont="1" applyBorder="1" applyAlignment="1">
      <alignment vertical="center"/>
    </xf>
    <xf numFmtId="0" fontId="6" fillId="0" borderId="35" xfId="16" applyFont="1" applyBorder="1" applyAlignment="1">
      <alignment vertical="center" wrapText="1"/>
    </xf>
    <xf numFmtId="0" fontId="0" fillId="0" borderId="4" xfId="0" applyBorder="1" applyAlignment="1">
      <alignment vertical="center"/>
    </xf>
    <xf numFmtId="177" fontId="1" fillId="0" borderId="0" xfId="0" applyNumberFormat="1" applyFont="1" applyAlignment="1">
      <alignment vertical="center"/>
    </xf>
    <xf numFmtId="0" fontId="0" fillId="6" borderId="0" xfId="0" applyFill="1" applyAlignment="1">
      <alignment vertical="center"/>
    </xf>
    <xf numFmtId="43" fontId="2" fillId="0" borderId="0" xfId="0" applyNumberFormat="1" applyFont="1" applyAlignment="1">
      <alignment vertical="center"/>
    </xf>
    <xf numFmtId="0" fontId="0" fillId="0" borderId="0" xfId="0" applyAlignment="1">
      <alignment vertical="center" wrapText="1"/>
    </xf>
    <xf numFmtId="0" fontId="13" fillId="0" borderId="0" xfId="0" applyFont="1" applyAlignment="1">
      <alignment vertical="center"/>
    </xf>
    <xf numFmtId="176" fontId="6" fillId="0" borderId="4" xfId="17" applyNumberFormat="1" applyFont="1" applyFill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17" fillId="6" borderId="0" xfId="0" applyFont="1" applyFill="1" applyAlignment="1">
      <alignment vertical="center"/>
    </xf>
    <xf numFmtId="0" fontId="18" fillId="6" borderId="0" xfId="0" applyFont="1" applyFill="1" applyAlignment="1">
      <alignment horizontal="center" vertical="center" wrapText="1"/>
    </xf>
    <xf numFmtId="0" fontId="17" fillId="6" borderId="0" xfId="0" applyFont="1" applyFill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20" fillId="5" borderId="4" xfId="0" applyFont="1" applyFill="1" applyBorder="1" applyAlignment="1">
      <alignment horizontal="center" vertical="center"/>
    </xf>
    <xf numFmtId="0" fontId="20" fillId="5" borderId="4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3" fillId="6" borderId="0" xfId="0" applyFont="1" applyFill="1" applyAlignment="1">
      <alignment horizontal="center" vertical="center"/>
    </xf>
    <xf numFmtId="0" fontId="23" fillId="6" borderId="0" xfId="0" applyFont="1" applyFill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78" fontId="20" fillId="5" borderId="4" xfId="0" applyNumberFormat="1" applyFont="1" applyFill="1" applyBorder="1" applyAlignment="1">
      <alignment horizontal="left" vertical="center"/>
    </xf>
    <xf numFmtId="0" fontId="24" fillId="2" borderId="6" xfId="0" applyFont="1" applyFill="1" applyBorder="1" applyAlignment="1">
      <alignment horizontal="center" vertical="center"/>
    </xf>
    <xf numFmtId="0" fontId="24" fillId="2" borderId="7" xfId="0" applyFont="1" applyFill="1" applyBorder="1" applyAlignment="1">
      <alignment horizontal="left" vertical="center" wrapText="1"/>
    </xf>
    <xf numFmtId="0" fontId="24" fillId="2" borderId="7" xfId="0" applyFont="1" applyFill="1" applyBorder="1" applyAlignment="1">
      <alignment horizontal="center" vertical="center"/>
    </xf>
    <xf numFmtId="4" fontId="24" fillId="2" borderId="4" xfId="0" applyNumberFormat="1" applyFont="1" applyFill="1" applyBorder="1" applyAlignment="1">
      <alignment vertical="center"/>
    </xf>
    <xf numFmtId="180" fontId="24" fillId="2" borderId="1" xfId="0" applyNumberFormat="1" applyFont="1" applyFill="1" applyBorder="1" applyAlignment="1">
      <alignment vertical="center"/>
    </xf>
    <xf numFmtId="164" fontId="24" fillId="2" borderId="9" xfId="0" applyNumberFormat="1" applyFont="1" applyFill="1" applyBorder="1" applyAlignment="1">
      <alignment vertical="center"/>
    </xf>
    <xf numFmtId="0" fontId="23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vertical="center"/>
    </xf>
    <xf numFmtId="0" fontId="23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178" fontId="23" fillId="3" borderId="4" xfId="5" applyNumberFormat="1" applyFont="1" applyFill="1" applyBorder="1" applyAlignment="1">
      <alignment horizontal="left" vertical="center"/>
    </xf>
    <xf numFmtId="178" fontId="23" fillId="0" borderId="4" xfId="5" applyNumberFormat="1" applyFont="1" applyFill="1" applyBorder="1" applyAlignment="1">
      <alignment horizontal="left" vertical="center"/>
    </xf>
    <xf numFmtId="179" fontId="20" fillId="0" borderId="0" xfId="4" applyNumberFormat="1" applyFont="1" applyAlignment="1">
      <alignment horizontal="left" vertical="center"/>
    </xf>
    <xf numFmtId="0" fontId="21" fillId="0" borderId="10" xfId="0" applyFont="1" applyBorder="1" applyAlignment="1">
      <alignment horizontal="center" vertical="center"/>
    </xf>
    <xf numFmtId="0" fontId="21" fillId="0" borderId="4" xfId="0" applyFont="1" applyBorder="1" applyAlignment="1">
      <alignment horizontal="left" vertical="center" wrapText="1"/>
    </xf>
    <xf numFmtId="0" fontId="21" fillId="0" borderId="4" xfId="0" applyFont="1" applyBorder="1" applyAlignment="1">
      <alignment horizontal="center" vertical="center"/>
    </xf>
    <xf numFmtId="4" fontId="21" fillId="0" borderId="4" xfId="0" applyNumberFormat="1" applyFont="1" applyBorder="1" applyAlignment="1">
      <alignment vertical="center"/>
    </xf>
    <xf numFmtId="180" fontId="21" fillId="3" borderId="4" xfId="0" applyNumberFormat="1" applyFont="1" applyFill="1" applyBorder="1" applyAlignment="1">
      <alignment vertical="center"/>
    </xf>
    <xf numFmtId="164" fontId="21" fillId="0" borderId="9" xfId="0" applyNumberFormat="1" applyFont="1" applyBorder="1" applyAlignment="1">
      <alignment vertical="center"/>
    </xf>
    <xf numFmtId="0" fontId="23" fillId="0" borderId="4" xfId="0" applyFont="1" applyBorder="1" applyAlignment="1">
      <alignment vertical="center" wrapText="1"/>
    </xf>
    <xf numFmtId="166" fontId="20" fillId="0" borderId="0" xfId="4" applyFont="1" applyAlignment="1">
      <alignment horizontal="left" vertical="center"/>
    </xf>
    <xf numFmtId="0" fontId="24" fillId="2" borderId="10" xfId="0" applyFont="1" applyFill="1" applyBorder="1" applyAlignment="1">
      <alignment horizontal="center" vertical="center"/>
    </xf>
    <xf numFmtId="0" fontId="24" fillId="2" borderId="4" xfId="0" applyFont="1" applyFill="1" applyBorder="1" applyAlignment="1">
      <alignment horizontal="left" vertical="center" wrapText="1"/>
    </xf>
    <xf numFmtId="0" fontId="24" fillId="2" borderId="4" xfId="0" applyFont="1" applyFill="1" applyBorder="1" applyAlignment="1">
      <alignment horizontal="center" vertical="center"/>
    </xf>
    <xf numFmtId="4" fontId="24" fillId="2" borderId="4" xfId="0" applyNumberFormat="1" applyFont="1" applyFill="1" applyBorder="1" applyAlignment="1">
      <alignment horizontal="center" vertical="center"/>
    </xf>
    <xf numFmtId="180" fontId="24" fillId="2" borderId="4" xfId="0" applyNumberFormat="1" applyFont="1" applyFill="1" applyBorder="1" applyAlignment="1">
      <alignment vertical="center"/>
    </xf>
    <xf numFmtId="0" fontId="23" fillId="6" borderId="4" xfId="0" applyFont="1" applyFill="1" applyBorder="1" applyAlignment="1">
      <alignment vertical="center" wrapText="1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169" fontId="23" fillId="0" borderId="0" xfId="5" applyFont="1" applyFill="1" applyBorder="1" applyAlignment="1">
      <alignment horizontal="right" vertical="center"/>
    </xf>
    <xf numFmtId="169" fontId="23" fillId="0" borderId="0" xfId="5" applyFont="1" applyFill="1" applyBorder="1" applyAlignment="1">
      <alignment horizontal="left" vertical="center"/>
    </xf>
    <xf numFmtId="0" fontId="23" fillId="6" borderId="11" xfId="0" applyFont="1" applyFill="1" applyBorder="1" applyAlignment="1">
      <alignment vertical="center" wrapText="1"/>
    </xf>
    <xf numFmtId="0" fontId="23" fillId="0" borderId="11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4" xfId="0" applyFont="1" applyBorder="1" applyAlignment="1">
      <alignment horizontal="left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/>
    <xf numFmtId="0" fontId="23" fillId="6" borderId="4" xfId="0" applyFont="1" applyFill="1" applyBorder="1" applyAlignment="1">
      <alignment horizontal="center" vertical="center"/>
    </xf>
    <xf numFmtId="176" fontId="23" fillId="0" borderId="4" xfId="2" applyNumberFormat="1" applyFont="1" applyFill="1" applyBorder="1" applyAlignment="1">
      <alignment horizontal="center" vertical="center"/>
    </xf>
    <xf numFmtId="0" fontId="23" fillId="6" borderId="0" xfId="0" applyFont="1" applyFill="1" applyAlignment="1">
      <alignment vertical="center" wrapText="1"/>
    </xf>
    <xf numFmtId="10" fontId="23" fillId="0" borderId="0" xfId="2" applyNumberFormat="1" applyFont="1" applyFill="1" applyBorder="1" applyAlignment="1">
      <alignment horizontal="center" vertical="center"/>
    </xf>
    <xf numFmtId="2" fontId="23" fillId="0" borderId="4" xfId="0" applyNumberFormat="1" applyFont="1" applyBorder="1" applyAlignment="1">
      <alignment horizontal="center" vertical="center"/>
    </xf>
    <xf numFmtId="0" fontId="21" fillId="0" borderId="4" xfId="0" applyFont="1" applyBorder="1" applyAlignment="1">
      <alignment vertical="center" wrapText="1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right"/>
    </xf>
    <xf numFmtId="0" fontId="19" fillId="0" borderId="0" xfId="0" applyFont="1" applyAlignment="1">
      <alignment horizontal="center" vertical="center"/>
    </xf>
    <xf numFmtId="0" fontId="25" fillId="8" borderId="4" xfId="0" applyFont="1" applyFill="1" applyBorder="1" applyAlignment="1">
      <alignment horizontal="center" vertical="center" wrapText="1"/>
    </xf>
    <xf numFmtId="178" fontId="20" fillId="5" borderId="7" xfId="0" applyNumberFormat="1" applyFont="1" applyFill="1" applyBorder="1" applyAlignment="1">
      <alignment horizontal="left" vertical="center"/>
    </xf>
    <xf numFmtId="10" fontId="20" fillId="7" borderId="8" xfId="2" applyNumberFormat="1" applyFont="1" applyFill="1" applyBorder="1" applyAlignment="1">
      <alignment horizontal="center" vertical="center"/>
    </xf>
    <xf numFmtId="178" fontId="20" fillId="5" borderId="13" xfId="0" applyNumberFormat="1" applyFont="1" applyFill="1" applyBorder="1" applyAlignment="1">
      <alignment horizontal="left" vertical="center"/>
    </xf>
    <xf numFmtId="10" fontId="20" fillId="7" borderId="33" xfId="2" applyNumberFormat="1" applyFont="1" applyFill="1" applyBorder="1" applyAlignment="1">
      <alignment horizontal="center" vertical="center"/>
    </xf>
    <xf numFmtId="1" fontId="21" fillId="0" borderId="4" xfId="0" applyNumberFormat="1" applyFont="1" applyBorder="1" applyAlignment="1">
      <alignment horizontal="left" vertical="center" wrapText="1"/>
    </xf>
    <xf numFmtId="3" fontId="21" fillId="0" borderId="4" xfId="0" applyNumberFormat="1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178" fontId="15" fillId="9" borderId="32" xfId="0" applyNumberFormat="1" applyFont="1" applyFill="1" applyBorder="1" applyAlignment="1">
      <alignment horizontal="center" vertical="center"/>
    </xf>
    <xf numFmtId="10" fontId="15" fillId="9" borderId="33" xfId="2" applyNumberFormat="1" applyFont="1" applyFill="1" applyBorder="1" applyAlignment="1">
      <alignment horizontal="center" vertical="center"/>
    </xf>
    <xf numFmtId="169" fontId="20" fillId="0" borderId="0" xfId="0" applyNumberFormat="1" applyFont="1" applyAlignment="1">
      <alignment horizontal="left" vertical="center"/>
    </xf>
    <xf numFmtId="0" fontId="20" fillId="0" borderId="0" xfId="0" applyFont="1" applyAlignment="1">
      <alignment vertical="center"/>
    </xf>
    <xf numFmtId="165" fontId="20" fillId="0" borderId="0" xfId="0" applyNumberFormat="1" applyFont="1" applyAlignment="1">
      <alignment vertical="center"/>
    </xf>
    <xf numFmtId="0" fontId="21" fillId="0" borderId="0" xfId="0" applyFont="1" applyAlignment="1">
      <alignment horizontal="left" wrapText="1"/>
    </xf>
    <xf numFmtId="43" fontId="23" fillId="0" borderId="0" xfId="3" applyFont="1" applyFill="1" applyBorder="1" applyAlignment="1">
      <alignment horizontal="center"/>
    </xf>
    <xf numFmtId="0" fontId="23" fillId="0" borderId="0" xfId="0" applyFont="1" applyAlignment="1">
      <alignment horizontal="right"/>
    </xf>
    <xf numFmtId="0" fontId="23" fillId="0" borderId="0" xfId="0" applyFont="1" applyAlignment="1">
      <alignment horizontal="left" vertical="center"/>
    </xf>
    <xf numFmtId="0" fontId="21" fillId="0" borderId="37" xfId="0" applyFont="1" applyBorder="1" applyAlignment="1">
      <alignment horizontal="center" vertical="center"/>
    </xf>
    <xf numFmtId="1" fontId="21" fillId="0" borderId="5" xfId="0" applyNumberFormat="1" applyFont="1" applyBorder="1" applyAlignment="1">
      <alignment horizontal="left" vertical="center" wrapText="1"/>
    </xf>
    <xf numFmtId="3" fontId="21" fillId="0" borderId="5" xfId="0" applyNumberFormat="1" applyFont="1" applyBorder="1" applyAlignment="1">
      <alignment horizontal="center" vertical="center"/>
    </xf>
    <xf numFmtId="4" fontId="21" fillId="0" borderId="5" xfId="0" applyNumberFormat="1" applyFont="1" applyBorder="1" applyAlignment="1">
      <alignment vertical="center"/>
    </xf>
    <xf numFmtId="164" fontId="24" fillId="2" borderId="36" xfId="0" applyNumberFormat="1" applyFont="1" applyFill="1" applyBorder="1" applyAlignment="1">
      <alignment vertical="center"/>
    </xf>
    <xf numFmtId="0" fontId="21" fillId="0" borderId="5" xfId="0" applyFont="1" applyBorder="1" applyAlignment="1">
      <alignment horizontal="left" vertical="center" wrapText="1"/>
    </xf>
    <xf numFmtId="0" fontId="21" fillId="0" borderId="5" xfId="0" applyFont="1" applyBorder="1" applyAlignment="1">
      <alignment horizontal="center" vertical="center"/>
    </xf>
    <xf numFmtId="180" fontId="21" fillId="0" borderId="4" xfId="0" applyNumberFormat="1" applyFont="1" applyBorder="1" applyAlignment="1">
      <alignment vertical="center"/>
    </xf>
    <xf numFmtId="164" fontId="21" fillId="0" borderId="40" xfId="0" applyNumberFormat="1" applyFont="1" applyBorder="1" applyAlignment="1">
      <alignment vertical="center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left" vertical="center" wrapText="1"/>
    </xf>
    <xf numFmtId="0" fontId="21" fillId="0" borderId="13" xfId="0" applyFont="1" applyBorder="1" applyAlignment="1">
      <alignment horizontal="center" vertical="center"/>
    </xf>
    <xf numFmtId="4" fontId="21" fillId="0" borderId="13" xfId="0" applyNumberFormat="1" applyFont="1" applyBorder="1" applyAlignment="1">
      <alignment vertical="center"/>
    </xf>
    <xf numFmtId="180" fontId="21" fillId="0" borderId="13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 wrapText="1"/>
    </xf>
    <xf numFmtId="4" fontId="21" fillId="0" borderId="0" xfId="0" applyNumberFormat="1" applyFont="1" applyAlignment="1">
      <alignment vertical="center"/>
    </xf>
    <xf numFmtId="180" fontId="21" fillId="0" borderId="0" xfId="0" applyNumberFormat="1" applyFont="1" applyAlignment="1">
      <alignment vertical="center"/>
    </xf>
    <xf numFmtId="164" fontId="21" fillId="0" borderId="0" xfId="0" applyNumberFormat="1" applyFont="1" applyAlignment="1">
      <alignment vertical="center"/>
    </xf>
    <xf numFmtId="0" fontId="19" fillId="4" borderId="15" xfId="0" applyFont="1" applyFill="1" applyBorder="1" applyAlignment="1">
      <alignment horizontal="center" vertical="center"/>
    </xf>
    <xf numFmtId="0" fontId="19" fillId="4" borderId="16" xfId="0" applyFont="1" applyFill="1" applyBorder="1" applyAlignment="1">
      <alignment horizontal="left" vertical="center" wrapText="1"/>
    </xf>
    <xf numFmtId="0" fontId="19" fillId="4" borderId="16" xfId="0" applyFont="1" applyFill="1" applyBorder="1" applyAlignment="1">
      <alignment horizontal="center" vertical="center"/>
    </xf>
    <xf numFmtId="4" fontId="19" fillId="4" borderId="16" xfId="0" applyNumberFormat="1" applyFont="1" applyFill="1" applyBorder="1" applyAlignment="1">
      <alignment vertical="center"/>
    </xf>
    <xf numFmtId="180" fontId="19" fillId="4" borderId="16" xfId="0" applyNumberFormat="1" applyFont="1" applyFill="1" applyBorder="1" applyAlignment="1">
      <alignment vertical="center"/>
    </xf>
    <xf numFmtId="164" fontId="19" fillId="4" borderId="8" xfId="1" applyNumberFormat="1" applyFont="1" applyFill="1" applyBorder="1" applyAlignment="1">
      <alignment vertical="center"/>
    </xf>
    <xf numFmtId="0" fontId="21" fillId="0" borderId="18" xfId="0" applyFont="1" applyBorder="1" applyAlignment="1">
      <alignment horizontal="center" vertical="center"/>
    </xf>
    <xf numFmtId="164" fontId="21" fillId="0" borderId="9" xfId="1" applyNumberFormat="1" applyFont="1" applyBorder="1" applyAlignment="1">
      <alignment vertical="center"/>
    </xf>
    <xf numFmtId="10" fontId="21" fillId="0" borderId="2" xfId="2" applyNumberFormat="1" applyFont="1" applyFill="1" applyBorder="1" applyAlignment="1">
      <alignment horizontal="center" vertical="center"/>
    </xf>
    <xf numFmtId="164" fontId="21" fillId="0" borderId="9" xfId="1" applyNumberFormat="1" applyFont="1" applyFill="1" applyBorder="1" applyAlignment="1">
      <alignment vertical="center"/>
    </xf>
    <xf numFmtId="0" fontId="19" fillId="4" borderId="20" xfId="0" applyFont="1" applyFill="1" applyBorder="1" applyAlignment="1">
      <alignment horizontal="left" vertical="center"/>
    </xf>
    <xf numFmtId="0" fontId="19" fillId="4" borderId="20" xfId="0" applyFont="1" applyFill="1" applyBorder="1" applyAlignment="1">
      <alignment horizontal="center" vertical="center"/>
    </xf>
    <xf numFmtId="4" fontId="19" fillId="4" borderId="20" xfId="0" applyNumberFormat="1" applyFont="1" applyFill="1" applyBorder="1" applyAlignment="1">
      <alignment vertical="center"/>
    </xf>
    <xf numFmtId="180" fontId="19" fillId="4" borderId="20" xfId="0" applyNumberFormat="1" applyFont="1" applyFill="1" applyBorder="1" applyAlignment="1">
      <alignment vertical="center"/>
    </xf>
    <xf numFmtId="164" fontId="19" fillId="4" borderId="14" xfId="1" applyNumberFormat="1" applyFont="1" applyFill="1" applyBorder="1" applyAlignment="1">
      <alignment vertical="center"/>
    </xf>
    <xf numFmtId="10" fontId="21" fillId="3" borderId="4" xfId="2" applyNumberFormat="1" applyFont="1" applyFill="1" applyBorder="1" applyAlignment="1">
      <alignment horizontal="center" vertical="center"/>
    </xf>
    <xf numFmtId="0" fontId="27" fillId="0" borderId="0" xfId="0" applyFont="1" applyAlignment="1">
      <alignment vertical="center"/>
    </xf>
    <xf numFmtId="43" fontId="3" fillId="0" borderId="0" xfId="19" applyFont="1" applyAlignment="1">
      <alignment vertical="center"/>
    </xf>
    <xf numFmtId="0" fontId="28" fillId="0" borderId="0" xfId="0" applyFont="1" applyAlignment="1">
      <alignment vertical="center"/>
    </xf>
    <xf numFmtId="169" fontId="28" fillId="0" borderId="0" xfId="0" applyNumberFormat="1" applyFont="1" applyAlignment="1">
      <alignment vertical="center"/>
    </xf>
    <xf numFmtId="0" fontId="28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 wrapText="1"/>
    </xf>
    <xf numFmtId="2" fontId="27" fillId="0" borderId="0" xfId="0" applyNumberFormat="1" applyFont="1" applyAlignment="1">
      <alignment vertical="center"/>
    </xf>
    <xf numFmtId="181" fontId="27" fillId="0" borderId="0" xfId="0" applyNumberFormat="1" applyFont="1" applyAlignment="1">
      <alignment vertical="center"/>
    </xf>
    <xf numFmtId="164" fontId="27" fillId="0" borderId="0" xfId="0" applyNumberFormat="1" applyFont="1" applyAlignment="1">
      <alignment vertical="center"/>
    </xf>
    <xf numFmtId="169" fontId="28" fillId="0" borderId="0" xfId="0" applyNumberFormat="1" applyFont="1" applyAlignment="1">
      <alignment horizontal="left" vertical="center"/>
    </xf>
    <xf numFmtId="43" fontId="3" fillId="0" borderId="0" xfId="0" applyNumberFormat="1" applyFont="1" applyAlignment="1">
      <alignment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 wrapText="1"/>
    </xf>
    <xf numFmtId="169" fontId="29" fillId="0" borderId="0" xfId="5" applyFont="1" applyFill="1" applyBorder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30" fillId="0" borderId="0" xfId="0" applyFont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19" fillId="4" borderId="29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5" borderId="19" xfId="0" applyFont="1" applyFill="1" applyBorder="1" applyAlignment="1">
      <alignment horizontal="center" vertical="center"/>
    </xf>
    <xf numFmtId="0" fontId="20" fillId="5" borderId="20" xfId="0" applyFont="1" applyFill="1" applyBorder="1" applyAlignment="1">
      <alignment horizontal="center" vertical="center"/>
    </xf>
    <xf numFmtId="0" fontId="20" fillId="5" borderId="21" xfId="0" applyFont="1" applyFill="1" applyBorder="1" applyAlignment="1">
      <alignment horizontal="center" vertical="center"/>
    </xf>
    <xf numFmtId="0" fontId="15" fillId="9" borderId="29" xfId="0" applyFont="1" applyFill="1" applyBorder="1" applyAlignment="1">
      <alignment horizontal="center" vertical="center"/>
    </xf>
    <xf numFmtId="0" fontId="15" fillId="9" borderId="30" xfId="0" applyFont="1" applyFill="1" applyBorder="1" applyAlignment="1">
      <alignment horizontal="center" vertical="center"/>
    </xf>
    <xf numFmtId="0" fontId="15" fillId="9" borderId="39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34" fillId="9" borderId="19" xfId="0" applyFont="1" applyFill="1" applyBorder="1" applyAlignment="1">
      <alignment horizontal="center" wrapText="1"/>
    </xf>
    <xf numFmtId="0" fontId="34" fillId="9" borderId="20" xfId="0" applyFont="1" applyFill="1" applyBorder="1" applyAlignment="1">
      <alignment horizontal="center" wrapText="1"/>
    </xf>
    <xf numFmtId="0" fontId="34" fillId="9" borderId="40" xfId="0" applyFont="1" applyFill="1" applyBorder="1" applyAlignment="1">
      <alignment horizontal="center" wrapText="1"/>
    </xf>
    <xf numFmtId="0" fontId="8" fillId="0" borderId="4" xfId="0" applyFont="1" applyBorder="1" applyAlignment="1">
      <alignment horizontal="center" vertical="center"/>
    </xf>
    <xf numFmtId="3" fontId="8" fillId="0" borderId="4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16" fillId="12" borderId="4" xfId="0" applyFont="1" applyFill="1" applyBorder="1" applyAlignment="1">
      <alignment horizontal="center" vertical="center" wrapText="1"/>
    </xf>
    <xf numFmtId="0" fontId="16" fillId="12" borderId="43" xfId="0" applyFont="1" applyFill="1" applyBorder="1" applyAlignment="1">
      <alignment horizontal="center" vertical="center" wrapText="1"/>
    </xf>
    <xf numFmtId="0" fontId="16" fillId="12" borderId="41" xfId="0" applyFont="1" applyFill="1" applyBorder="1" applyAlignment="1">
      <alignment horizontal="center" vertical="center" wrapText="1"/>
    </xf>
    <xf numFmtId="0" fontId="16" fillId="12" borderId="44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0" fontId="20" fillId="5" borderId="2" xfId="0" applyFont="1" applyFill="1" applyBorder="1" applyAlignment="1">
      <alignment horizontal="center" vertical="center"/>
    </xf>
    <xf numFmtId="0" fontId="20" fillId="5" borderId="3" xfId="0" applyFont="1" applyFill="1" applyBorder="1" applyAlignment="1">
      <alignment horizontal="center" vertical="center"/>
    </xf>
    <xf numFmtId="0" fontId="20" fillId="5" borderId="15" xfId="0" applyFont="1" applyFill="1" applyBorder="1" applyAlignment="1">
      <alignment horizontal="center" vertical="center"/>
    </xf>
    <xf numFmtId="0" fontId="20" fillId="5" borderId="16" xfId="0" applyFont="1" applyFill="1" applyBorder="1" applyAlignment="1">
      <alignment horizontal="center" vertical="center"/>
    </xf>
    <xf numFmtId="0" fontId="20" fillId="5" borderId="17" xfId="0" applyFont="1" applyFill="1" applyBorder="1" applyAlignment="1">
      <alignment horizontal="center" vertical="center"/>
    </xf>
    <xf numFmtId="0" fontId="20" fillId="5" borderId="4" xfId="0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center" vertical="center" wrapText="1"/>
    </xf>
    <xf numFmtId="0" fontId="23" fillId="6" borderId="2" xfId="0" applyFont="1" applyFill="1" applyBorder="1" applyAlignment="1">
      <alignment horizontal="center" vertical="center" wrapText="1"/>
    </xf>
    <xf numFmtId="0" fontId="23" fillId="6" borderId="3" xfId="0" applyFont="1" applyFill="1" applyBorder="1" applyAlignment="1">
      <alignment horizontal="center" vertical="center" wrapText="1"/>
    </xf>
    <xf numFmtId="0" fontId="20" fillId="5" borderId="4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22" fillId="11" borderId="5" xfId="0" applyFont="1" applyFill="1" applyBorder="1" applyAlignment="1">
      <alignment horizontal="center" vertical="center" wrapText="1"/>
    </xf>
    <xf numFmtId="0" fontId="22" fillId="11" borderId="35" xfId="0" applyFont="1" applyFill="1" applyBorder="1" applyAlignment="1">
      <alignment horizontal="center" vertical="center" wrapText="1"/>
    </xf>
    <xf numFmtId="0" fontId="22" fillId="11" borderId="32" xfId="0" applyFont="1" applyFill="1" applyBorder="1" applyAlignment="1">
      <alignment horizontal="center" vertical="center" wrapText="1"/>
    </xf>
    <xf numFmtId="164" fontId="19" fillId="0" borderId="9" xfId="0" applyNumberFormat="1" applyFont="1" applyBorder="1" applyAlignment="1">
      <alignment horizontal="center" vertical="center" wrapText="1"/>
    </xf>
    <xf numFmtId="164" fontId="19" fillId="0" borderId="45" xfId="0" applyNumberFormat="1" applyFont="1" applyBorder="1" applyAlignment="1">
      <alignment horizontal="center" vertical="center" wrapText="1"/>
    </xf>
    <xf numFmtId="0" fontId="21" fillId="0" borderId="2" xfId="0" applyFont="1" applyBorder="1" applyAlignment="1">
      <alignment horizontal="left" vertical="center" wrapText="1"/>
    </xf>
    <xf numFmtId="4" fontId="21" fillId="0" borderId="2" xfId="0" applyNumberFormat="1" applyFont="1" applyBorder="1" applyAlignment="1">
      <alignment horizontal="left" vertical="center" wrapText="1"/>
    </xf>
    <xf numFmtId="0" fontId="21" fillId="0" borderId="2" xfId="0" applyFont="1" applyBorder="1" applyAlignment="1">
      <alignment horizontal="left" wrapText="1"/>
    </xf>
    <xf numFmtId="4" fontId="21" fillId="0" borderId="2" xfId="0" applyNumberFormat="1" applyFont="1" applyBorder="1" applyAlignment="1">
      <alignment horizontal="left" wrapText="1"/>
    </xf>
    <xf numFmtId="0" fontId="31" fillId="0" borderId="24" xfId="0" applyFont="1" applyBorder="1" applyAlignment="1">
      <alignment horizontal="left" vertical="center" wrapText="1"/>
    </xf>
    <xf numFmtId="0" fontId="33" fillId="0" borderId="25" xfId="0" applyFont="1" applyBorder="1" applyAlignment="1">
      <alignment horizontal="left" vertical="center" wrapText="1"/>
    </xf>
    <xf numFmtId="0" fontId="33" fillId="0" borderId="26" xfId="0" applyFont="1" applyBorder="1" applyAlignment="1">
      <alignment horizontal="left" vertical="center" wrapText="1"/>
    </xf>
    <xf numFmtId="0" fontId="33" fillId="0" borderId="27" xfId="0" applyFont="1" applyBorder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3" fillId="0" borderId="28" xfId="0" applyFont="1" applyBorder="1" applyAlignment="1">
      <alignment horizontal="left" vertical="center" wrapText="1"/>
    </xf>
    <xf numFmtId="0" fontId="33" fillId="0" borderId="29" xfId="0" applyFont="1" applyBorder="1" applyAlignment="1">
      <alignment horizontal="left" vertical="center" wrapText="1"/>
    </xf>
    <xf numFmtId="0" fontId="33" fillId="0" borderId="30" xfId="0" applyFont="1" applyBorder="1" applyAlignment="1">
      <alignment horizontal="left" vertical="center" wrapText="1"/>
    </xf>
    <xf numFmtId="0" fontId="33" fillId="0" borderId="31" xfId="0" applyFont="1" applyBorder="1" applyAlignment="1">
      <alignment horizontal="left" vertical="center" wrapText="1"/>
    </xf>
    <xf numFmtId="0" fontId="27" fillId="0" borderId="0" xfId="0" applyFont="1" applyAlignment="1">
      <alignment horizontal="center" vertical="center" wrapText="1"/>
    </xf>
    <xf numFmtId="0" fontId="26" fillId="4" borderId="22" xfId="0" applyFont="1" applyFill="1" applyBorder="1" applyAlignment="1">
      <alignment horizontal="center" vertical="center"/>
    </xf>
    <xf numFmtId="0" fontId="26" fillId="4" borderId="23" xfId="0" applyFont="1" applyFill="1" applyBorder="1" applyAlignment="1">
      <alignment horizontal="center" vertical="center"/>
    </xf>
    <xf numFmtId="0" fontId="26" fillId="4" borderId="38" xfId="0" applyFont="1" applyFill="1" applyBorder="1" applyAlignment="1">
      <alignment horizontal="center" vertical="center"/>
    </xf>
    <xf numFmtId="0" fontId="26" fillId="0" borderId="22" xfId="0" applyFont="1" applyBorder="1" applyAlignment="1">
      <alignment horizontal="center" vertical="center" wrapText="1"/>
    </xf>
    <xf numFmtId="0" fontId="26" fillId="0" borderId="23" xfId="0" applyFont="1" applyBorder="1" applyAlignment="1">
      <alignment horizontal="center" vertical="center" wrapText="1"/>
    </xf>
    <xf numFmtId="0" fontId="26" fillId="0" borderId="38" xfId="0" applyFont="1" applyBorder="1" applyAlignment="1">
      <alignment horizontal="center" vertical="center" wrapText="1"/>
    </xf>
    <xf numFmtId="165" fontId="26" fillId="0" borderId="22" xfId="1" applyFont="1" applyBorder="1" applyAlignment="1">
      <alignment horizontal="center" vertical="center"/>
    </xf>
    <xf numFmtId="165" fontId="26" fillId="0" borderId="23" xfId="1" applyFont="1" applyBorder="1" applyAlignment="1">
      <alignment horizontal="center" vertical="center"/>
    </xf>
    <xf numFmtId="165" fontId="26" fillId="0" borderId="38" xfId="1" applyFont="1" applyBorder="1" applyAlignment="1">
      <alignment horizontal="center" vertical="center"/>
    </xf>
    <xf numFmtId="165" fontId="26" fillId="4" borderId="22" xfId="1" applyFont="1" applyFill="1" applyBorder="1" applyAlignment="1">
      <alignment horizontal="center" vertical="center"/>
    </xf>
    <xf numFmtId="165" fontId="26" fillId="4" borderId="23" xfId="1" applyFont="1" applyFill="1" applyBorder="1" applyAlignment="1">
      <alignment horizontal="center" vertical="center"/>
    </xf>
    <xf numFmtId="165" fontId="26" fillId="4" borderId="38" xfId="1" applyFont="1" applyFill="1" applyBorder="1" applyAlignment="1">
      <alignment horizontal="center" vertical="center"/>
    </xf>
    <xf numFmtId="0" fontId="14" fillId="10" borderId="4" xfId="16" applyFont="1" applyFill="1" applyBorder="1" applyAlignment="1">
      <alignment horizontal="center" vertical="center"/>
    </xf>
    <xf numFmtId="0" fontId="1" fillId="0" borderId="34" xfId="0" applyFont="1" applyBorder="1" applyAlignment="1">
      <alignment horizontal="center" vertical="center" wrapText="1"/>
    </xf>
  </cellXfs>
  <cellStyles count="20">
    <cellStyle name="Comma 2" xfId="19" xr:uid="{F863D7F3-A46B-CD4D-A6CE-5DD31430ABFC}"/>
    <cellStyle name="Currency" xfId="1" builtinId="4"/>
    <cellStyle name="Millares [0] 3 2" xfId="9" xr:uid="{781A3678-1F99-E04D-9433-BDBAF289A40A}"/>
    <cellStyle name="Millares 10" xfId="13" xr:uid="{781907FC-ABE5-CA43-8C61-D279655C78A4}"/>
    <cellStyle name="Millares 2" xfId="3" xr:uid="{5EB30F84-5965-8747-9872-3307242A9EFC}"/>
    <cellStyle name="Moneda [0] 2" xfId="5" xr:uid="{152700E0-8C8A-D54E-8786-4C1F7DF638FA}"/>
    <cellStyle name="Moneda [0] 2 2" xfId="14" xr:uid="{F2EECB60-3EF0-FC43-8905-044504450EC6}"/>
    <cellStyle name="Moneda 10" xfId="8" xr:uid="{36C0BDD3-4694-984F-ABBA-57E2B3F1A040}"/>
    <cellStyle name="Moneda 2" xfId="4" xr:uid="{40DE613B-03BC-5443-BF14-7340FA0DC6FC}"/>
    <cellStyle name="Moneda 4" xfId="18" xr:uid="{3856D5BD-93E7-A94E-A4E9-EF8AFCE3FD5A}"/>
    <cellStyle name="Normal" xfId="0" builtinId="0"/>
    <cellStyle name="Normal 10 2" xfId="11" xr:uid="{5FAF7C28-0636-FA4F-BB0B-8467E45942CE}"/>
    <cellStyle name="Normal 2 2" xfId="6" xr:uid="{E13DDF8C-7AE5-D748-A2B6-8FCCF0540F3D}"/>
    <cellStyle name="Normal 2 2 2 2 2" xfId="7" xr:uid="{D5B940E1-CB77-184E-8A6C-F3470E20C238}"/>
    <cellStyle name="Normal 5" xfId="16" xr:uid="{3A14738A-C54E-3B4D-B084-330C7B9CBDD8}"/>
    <cellStyle name="Per cent" xfId="2" builtinId="5"/>
    <cellStyle name="Porcentaje 2 2" xfId="12" xr:uid="{F9AB94A9-38FD-2D45-BD33-51B542D12940}"/>
    <cellStyle name="Porcentaje 2 2 2" xfId="10" xr:uid="{DD21286E-DB59-ED48-ABFB-CE398AA55712}"/>
    <cellStyle name="Porcentaje 4" xfId="17" xr:uid="{29875686-D588-D14D-AE9E-209022F750FD}"/>
    <cellStyle name="Porcentual 9" xfId="15" xr:uid="{BBA63ED0-7DD8-E14B-99E5-F01B036714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320766</xdr:colOff>
      <xdr:row>0</xdr:row>
      <xdr:rowOff>195384</xdr:rowOff>
    </xdr:from>
    <xdr:ext cx="1076234" cy="1074615"/>
    <xdr:pic>
      <xdr:nvPicPr>
        <xdr:cNvPr id="4" name="image1.jpg" title="Imagen">
          <a:extLst>
            <a:ext uri="{FF2B5EF4-FFF2-40B4-BE49-F238E27FC236}">
              <a16:creationId xmlns:a16="http://schemas.microsoft.com/office/drawing/2014/main" id="{2710EBD1-16FD-EA42-A89B-783C248776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43843" y="195384"/>
          <a:ext cx="1076234" cy="107461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49</xdr:row>
      <xdr:rowOff>59507</xdr:rowOff>
    </xdr:from>
    <xdr:to>
      <xdr:col>7</xdr:col>
      <xdr:colOff>450297</xdr:colOff>
      <xdr:row>64</xdr:row>
      <xdr:rowOff>186317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86C8E81-5C9C-DB40-96D6-DFC463F535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99107"/>
          <a:ext cx="11715197" cy="2984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4573C-5B3B-6F42-B085-26C24714BC90}">
  <sheetPr>
    <tabColor theme="9"/>
    <outlinePr summaryBelow="0"/>
  </sheetPr>
  <dimension ref="A1:AA197"/>
  <sheetViews>
    <sheetView showGridLines="0" tabSelected="1" view="pageBreakPreview" zoomScale="39" zoomScaleNormal="75" zoomScaleSheetLayoutView="70" workbookViewId="0">
      <selection activeCell="A3" sqref="A3:T3"/>
    </sheetView>
  </sheetViews>
  <sheetFormatPr baseColWidth="10" defaultColWidth="11.5" defaultRowHeight="15" customHeight="1" outlineLevelRow="1" x14ac:dyDescent="0.15"/>
  <cols>
    <col min="1" max="1" width="8.5" style="9" customWidth="1"/>
    <col min="2" max="2" width="40" style="17" customWidth="1"/>
    <col min="3" max="3" width="21.6640625" style="17" customWidth="1"/>
    <col min="4" max="7" width="8.33203125" style="17" customWidth="1"/>
    <col min="8" max="8" width="9.5" style="5" customWidth="1"/>
    <col min="9" max="9" width="16.5" style="18" customWidth="1"/>
    <col min="10" max="10" width="23" style="19" customWidth="1"/>
    <col min="11" max="11" width="20.33203125" style="6" customWidth="1"/>
    <col min="12" max="12" width="25.83203125" style="6" customWidth="1"/>
    <col min="13" max="13" width="9.5" style="5" customWidth="1"/>
    <col min="14" max="14" width="1.6640625" style="1" customWidth="1"/>
    <col min="15" max="15" width="9.1640625" style="2" customWidth="1"/>
    <col min="16" max="16" width="117.6640625" style="3" customWidth="1"/>
    <col min="17" max="17" width="11.83203125" style="2" customWidth="1"/>
    <col min="18" max="18" width="20.33203125" style="1" customWidth="1"/>
    <col min="19" max="19" width="23.83203125" style="1" customWidth="1"/>
    <col min="20" max="20" width="22.33203125" style="4" customWidth="1"/>
    <col min="21" max="22" width="1.33203125" style="1" customWidth="1"/>
    <col min="23" max="23" width="18.6640625" style="1" customWidth="1"/>
    <col min="24" max="24" width="14.33203125" style="1" customWidth="1"/>
    <col min="25" max="16384" width="11.5" style="1"/>
  </cols>
  <sheetData>
    <row r="1" spans="1:20" ht="106" customHeight="1" x14ac:dyDescent="0.2">
      <c r="A1" s="207" t="s">
        <v>112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</row>
    <row r="2" spans="1:20" ht="46" customHeight="1" x14ac:dyDescent="0.2">
      <c r="A2" s="207" t="s">
        <v>305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</row>
    <row r="3" spans="1:20" ht="70" customHeight="1" thickBot="1" x14ac:dyDescent="0.25">
      <c r="A3" s="208" t="s">
        <v>318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10"/>
    </row>
    <row r="4" spans="1:20" ht="30" customHeight="1" x14ac:dyDescent="0.2">
      <c r="A4" s="211" t="s">
        <v>309</v>
      </c>
      <c r="B4" s="211"/>
      <c r="C4" s="211"/>
      <c r="D4" s="211"/>
      <c r="E4" s="211"/>
      <c r="F4" s="211"/>
      <c r="G4" s="212" t="s">
        <v>317</v>
      </c>
      <c r="H4" s="212"/>
      <c r="I4" s="212"/>
      <c r="J4" s="212"/>
      <c r="K4" s="212"/>
      <c r="L4" s="212"/>
      <c r="M4" s="67"/>
      <c r="N4" s="67"/>
      <c r="O4" s="213" t="s">
        <v>316</v>
      </c>
      <c r="P4" s="214"/>
      <c r="Q4" s="214"/>
      <c r="R4" s="214"/>
      <c r="S4" s="214"/>
      <c r="T4" s="215"/>
    </row>
    <row r="5" spans="1:20" ht="32" customHeight="1" x14ac:dyDescent="0.2">
      <c r="A5" s="216" t="s">
        <v>314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68"/>
      <c r="N5" s="66"/>
      <c r="O5" s="217" t="s">
        <v>315</v>
      </c>
      <c r="P5" s="218"/>
      <c r="Q5" s="218"/>
      <c r="R5" s="218"/>
      <c r="S5" s="218"/>
      <c r="T5" s="219"/>
    </row>
    <row r="6" spans="1:20" ht="32" customHeight="1" x14ac:dyDescent="0.2">
      <c r="A6" s="229" t="s">
        <v>0</v>
      </c>
      <c r="B6" s="233" t="s">
        <v>113</v>
      </c>
      <c r="C6" s="229"/>
      <c r="D6" s="233" t="s">
        <v>114</v>
      </c>
      <c r="E6" s="233"/>
      <c r="F6" s="233" t="s">
        <v>115</v>
      </c>
      <c r="G6" s="233"/>
      <c r="H6" s="229" t="s">
        <v>116</v>
      </c>
      <c r="I6" s="229" t="s">
        <v>117</v>
      </c>
      <c r="J6" s="229" t="s">
        <v>106</v>
      </c>
      <c r="K6" s="229" t="s">
        <v>118</v>
      </c>
      <c r="L6" s="229" t="s">
        <v>119</v>
      </c>
      <c r="M6" s="72"/>
      <c r="N6" s="73"/>
      <c r="O6" s="234" t="s">
        <v>0</v>
      </c>
      <c r="P6" s="236" t="s">
        <v>1</v>
      </c>
      <c r="Q6" s="238" t="s">
        <v>2</v>
      </c>
      <c r="R6" s="236" t="s">
        <v>3</v>
      </c>
      <c r="S6" s="240" t="s">
        <v>307</v>
      </c>
      <c r="T6" s="243" t="s">
        <v>4</v>
      </c>
    </row>
    <row r="7" spans="1:20" s="2" customFormat="1" ht="47" customHeight="1" x14ac:dyDescent="0.2">
      <c r="A7" s="229"/>
      <c r="B7" s="233"/>
      <c r="C7" s="229"/>
      <c r="D7" s="71" t="s">
        <v>120</v>
      </c>
      <c r="E7" s="71" t="s">
        <v>121</v>
      </c>
      <c r="F7" s="71" t="s">
        <v>122</v>
      </c>
      <c r="G7" s="71" t="s">
        <v>123</v>
      </c>
      <c r="H7" s="229"/>
      <c r="I7" s="229"/>
      <c r="J7" s="229"/>
      <c r="K7" s="229"/>
      <c r="L7" s="229"/>
      <c r="M7" s="72"/>
      <c r="N7" s="72"/>
      <c r="O7" s="234"/>
      <c r="P7" s="236"/>
      <c r="Q7" s="238"/>
      <c r="R7" s="236"/>
      <c r="S7" s="241"/>
      <c r="T7" s="243"/>
    </row>
    <row r="8" spans="1:20" s="2" customFormat="1" ht="34" customHeight="1" thickBot="1" x14ac:dyDescent="0.25">
      <c r="A8" s="74"/>
      <c r="B8" s="75"/>
      <c r="C8" s="75"/>
      <c r="D8" s="75"/>
      <c r="E8" s="75"/>
      <c r="F8" s="75"/>
      <c r="G8" s="75"/>
      <c r="H8" s="74"/>
      <c r="I8" s="76"/>
      <c r="J8" s="77"/>
      <c r="K8" s="77"/>
      <c r="L8" s="77"/>
      <c r="M8" s="72"/>
      <c r="N8" s="72"/>
      <c r="O8" s="235"/>
      <c r="P8" s="237"/>
      <c r="Q8" s="239"/>
      <c r="R8" s="237"/>
      <c r="S8" s="242"/>
      <c r="T8" s="244"/>
    </row>
    <row r="9" spans="1:20" s="2" customFormat="1" ht="36" customHeight="1" x14ac:dyDescent="0.2">
      <c r="A9" s="70">
        <v>10</v>
      </c>
      <c r="B9" s="71" t="s">
        <v>124</v>
      </c>
      <c r="C9" s="70" t="s">
        <v>125</v>
      </c>
      <c r="D9" s="70"/>
      <c r="E9" s="70"/>
      <c r="F9" s="70"/>
      <c r="G9" s="70"/>
      <c r="H9" s="70" t="s">
        <v>126</v>
      </c>
      <c r="I9" s="70" t="s">
        <v>127</v>
      </c>
      <c r="J9" s="70" t="s">
        <v>128</v>
      </c>
      <c r="K9" s="70" t="s">
        <v>129</v>
      </c>
      <c r="L9" s="78">
        <f>SUM(K10:K16)</f>
        <v>0</v>
      </c>
      <c r="M9" s="72"/>
      <c r="N9" s="72"/>
      <c r="O9" s="79">
        <v>1</v>
      </c>
      <c r="P9" s="80" t="s">
        <v>107</v>
      </c>
      <c r="Q9" s="81" t="s">
        <v>306</v>
      </c>
      <c r="R9" s="82" t="s">
        <v>306</v>
      </c>
      <c r="S9" s="83" t="s">
        <v>306</v>
      </c>
      <c r="T9" s="84">
        <f>+SUM(T10:T11)</f>
        <v>0</v>
      </c>
    </row>
    <row r="10" spans="1:20" ht="48" customHeight="1" x14ac:dyDescent="0.2">
      <c r="A10" s="85" t="s">
        <v>75</v>
      </c>
      <c r="B10" s="86" t="s">
        <v>130</v>
      </c>
      <c r="C10" s="87" t="s">
        <v>131</v>
      </c>
      <c r="D10" s="88">
        <v>1</v>
      </c>
      <c r="E10" s="86"/>
      <c r="F10" s="85">
        <v>8</v>
      </c>
      <c r="G10" s="85">
        <v>5</v>
      </c>
      <c r="H10" s="85">
        <v>5</v>
      </c>
      <c r="I10" s="85">
        <v>0.3</v>
      </c>
      <c r="J10" s="89"/>
      <c r="K10" s="90">
        <f t="shared" ref="K10:K16" si="0">D10*I10*J10*H10</f>
        <v>0</v>
      </c>
      <c r="L10" s="91"/>
      <c r="M10" s="72"/>
      <c r="N10" s="73"/>
      <c r="O10" s="92" t="s">
        <v>6</v>
      </c>
      <c r="P10" s="93" t="s">
        <v>108</v>
      </c>
      <c r="Q10" s="94" t="s">
        <v>29</v>
      </c>
      <c r="R10" s="95">
        <v>0.13</v>
      </c>
      <c r="S10" s="96"/>
      <c r="T10" s="97">
        <f>ROUND(R10*S10,0)</f>
        <v>0</v>
      </c>
    </row>
    <row r="11" spans="1:20" ht="64" customHeight="1" x14ac:dyDescent="0.2">
      <c r="A11" s="85" t="s">
        <v>77</v>
      </c>
      <c r="B11" s="98" t="s">
        <v>132</v>
      </c>
      <c r="C11" s="87" t="s">
        <v>133</v>
      </c>
      <c r="D11" s="88">
        <v>1</v>
      </c>
      <c r="E11" s="88"/>
      <c r="F11" s="85">
        <v>6</v>
      </c>
      <c r="G11" s="87">
        <v>4</v>
      </c>
      <c r="H11" s="85">
        <v>4</v>
      </c>
      <c r="I11" s="85">
        <v>0.3</v>
      </c>
      <c r="J11" s="89"/>
      <c r="K11" s="90">
        <f>D11*I11*J11*H11</f>
        <v>0</v>
      </c>
      <c r="L11" s="99"/>
      <c r="M11" s="72"/>
      <c r="N11" s="73"/>
      <c r="O11" s="92" t="s">
        <v>7</v>
      </c>
      <c r="P11" s="93" t="s">
        <v>109</v>
      </c>
      <c r="Q11" s="94" t="s">
        <v>110</v>
      </c>
      <c r="R11" s="95">
        <v>9539.34</v>
      </c>
      <c r="S11" s="96"/>
      <c r="T11" s="97">
        <f>ROUND(R11*S11,0)</f>
        <v>0</v>
      </c>
    </row>
    <row r="12" spans="1:20" ht="42.75" customHeight="1" outlineLevel="1" x14ac:dyDescent="0.2">
      <c r="A12" s="85" t="s">
        <v>78</v>
      </c>
      <c r="B12" s="98" t="s">
        <v>134</v>
      </c>
      <c r="C12" s="87" t="s">
        <v>133</v>
      </c>
      <c r="D12" s="88">
        <v>1</v>
      </c>
      <c r="E12" s="88"/>
      <c r="F12" s="85">
        <v>6</v>
      </c>
      <c r="G12" s="87">
        <v>4</v>
      </c>
      <c r="H12" s="85">
        <v>2</v>
      </c>
      <c r="I12" s="85">
        <v>0.2</v>
      </c>
      <c r="J12" s="89"/>
      <c r="K12" s="90">
        <f t="shared" si="0"/>
        <v>0</v>
      </c>
      <c r="L12" s="99"/>
      <c r="M12" s="72"/>
      <c r="N12" s="73"/>
      <c r="O12" s="100">
        <v>2</v>
      </c>
      <c r="P12" s="101" t="s">
        <v>8</v>
      </c>
      <c r="Q12" s="102" t="s">
        <v>306</v>
      </c>
      <c r="R12" s="103" t="s">
        <v>306</v>
      </c>
      <c r="S12" s="104" t="s">
        <v>306</v>
      </c>
      <c r="T12" s="84">
        <f>SUM(T13:T29)</f>
        <v>0</v>
      </c>
    </row>
    <row r="13" spans="1:20" ht="38" customHeight="1" x14ac:dyDescent="0.2">
      <c r="A13" s="85" t="s">
        <v>80</v>
      </c>
      <c r="B13" s="105" t="s">
        <v>135</v>
      </c>
      <c r="C13" s="87" t="s">
        <v>136</v>
      </c>
      <c r="D13" s="88">
        <v>1</v>
      </c>
      <c r="E13" s="98"/>
      <c r="F13" s="85">
        <v>6</v>
      </c>
      <c r="G13" s="87">
        <v>4</v>
      </c>
      <c r="H13" s="85">
        <v>2</v>
      </c>
      <c r="I13" s="85">
        <v>0.2</v>
      </c>
      <c r="J13" s="89"/>
      <c r="K13" s="90">
        <f t="shared" si="0"/>
        <v>0</v>
      </c>
      <c r="L13" s="99"/>
      <c r="M13" s="72"/>
      <c r="N13" s="73"/>
      <c r="O13" s="92" t="s">
        <v>9</v>
      </c>
      <c r="P13" s="93" t="s">
        <v>10</v>
      </c>
      <c r="Q13" s="94" t="s">
        <v>11</v>
      </c>
      <c r="R13" s="95">
        <v>974.60000000000014</v>
      </c>
      <c r="S13" s="96"/>
      <c r="T13" s="97">
        <f t="shared" ref="T13:T29" si="1">ROUND(R13*S13,0)</f>
        <v>0</v>
      </c>
    </row>
    <row r="14" spans="1:20" ht="56" customHeight="1" x14ac:dyDescent="0.2">
      <c r="A14" s="85" t="s">
        <v>83</v>
      </c>
      <c r="B14" s="105" t="s">
        <v>137</v>
      </c>
      <c r="C14" s="87" t="s">
        <v>138</v>
      </c>
      <c r="D14" s="88">
        <v>1</v>
      </c>
      <c r="E14" s="98"/>
      <c r="F14" s="85">
        <v>6</v>
      </c>
      <c r="G14" s="87">
        <v>4</v>
      </c>
      <c r="H14" s="85">
        <v>2</v>
      </c>
      <c r="I14" s="85">
        <v>0.2</v>
      </c>
      <c r="J14" s="89"/>
      <c r="K14" s="90">
        <f t="shared" si="0"/>
        <v>0</v>
      </c>
      <c r="L14" s="99"/>
      <c r="M14" s="72"/>
      <c r="N14" s="73"/>
      <c r="O14" s="92" t="s">
        <v>12</v>
      </c>
      <c r="P14" s="93" t="s">
        <v>275</v>
      </c>
      <c r="Q14" s="94" t="s">
        <v>13</v>
      </c>
      <c r="R14" s="95">
        <v>149</v>
      </c>
      <c r="S14" s="96"/>
      <c r="T14" s="97">
        <f t="shared" si="1"/>
        <v>0</v>
      </c>
    </row>
    <row r="15" spans="1:20" ht="38" customHeight="1" outlineLevel="1" x14ac:dyDescent="0.2">
      <c r="A15" s="85" t="s">
        <v>84</v>
      </c>
      <c r="B15" s="98" t="s">
        <v>139</v>
      </c>
      <c r="C15" s="87" t="s">
        <v>140</v>
      </c>
      <c r="D15" s="88">
        <v>1</v>
      </c>
      <c r="E15" s="98"/>
      <c r="F15" s="85">
        <v>6</v>
      </c>
      <c r="G15" s="87">
        <v>4</v>
      </c>
      <c r="H15" s="85">
        <v>3</v>
      </c>
      <c r="I15" s="85">
        <v>0.3</v>
      </c>
      <c r="J15" s="89"/>
      <c r="K15" s="90">
        <f t="shared" si="0"/>
        <v>0</v>
      </c>
      <c r="L15" s="99"/>
      <c r="M15" s="72"/>
      <c r="N15" s="73"/>
      <c r="O15" s="92" t="s">
        <v>14</v>
      </c>
      <c r="P15" s="93" t="s">
        <v>276</v>
      </c>
      <c r="Q15" s="94" t="s">
        <v>15</v>
      </c>
      <c r="R15" s="95">
        <v>1282.8599999999999</v>
      </c>
      <c r="S15" s="96"/>
      <c r="T15" s="97">
        <f t="shared" si="1"/>
        <v>0</v>
      </c>
    </row>
    <row r="16" spans="1:20" ht="65" customHeight="1" outlineLevel="1" x14ac:dyDescent="0.2">
      <c r="A16" s="85" t="s">
        <v>85</v>
      </c>
      <c r="B16" s="98" t="s">
        <v>141</v>
      </c>
      <c r="C16" s="87" t="s">
        <v>142</v>
      </c>
      <c r="D16" s="88">
        <v>1</v>
      </c>
      <c r="E16" s="98"/>
      <c r="F16" s="85">
        <v>6</v>
      </c>
      <c r="G16" s="87">
        <v>4</v>
      </c>
      <c r="H16" s="85">
        <v>3</v>
      </c>
      <c r="I16" s="85">
        <v>0.5</v>
      </c>
      <c r="J16" s="89"/>
      <c r="K16" s="90">
        <f t="shared" si="0"/>
        <v>0</v>
      </c>
      <c r="L16" s="99"/>
      <c r="M16" s="72"/>
      <c r="N16" s="73"/>
      <c r="O16" s="92" t="s">
        <v>16</v>
      </c>
      <c r="P16" s="93" t="s">
        <v>277</v>
      </c>
      <c r="Q16" s="94" t="s">
        <v>15</v>
      </c>
      <c r="R16" s="95">
        <v>2423.67</v>
      </c>
      <c r="S16" s="96"/>
      <c r="T16" s="97">
        <f>ROUND(R16*S16,0)</f>
        <v>0</v>
      </c>
    </row>
    <row r="17" spans="1:20" ht="47" customHeight="1" x14ac:dyDescent="0.2">
      <c r="A17" s="106"/>
      <c r="B17" s="107"/>
      <c r="C17" s="108"/>
      <c r="D17" s="76"/>
      <c r="E17" s="107"/>
      <c r="F17" s="106"/>
      <c r="G17" s="108"/>
      <c r="H17" s="106"/>
      <c r="I17" s="106"/>
      <c r="J17" s="109"/>
      <c r="K17" s="110"/>
      <c r="L17" s="99"/>
      <c r="M17" s="72"/>
      <c r="N17" s="73"/>
      <c r="O17" s="92" t="s">
        <v>17</v>
      </c>
      <c r="P17" s="93" t="s">
        <v>278</v>
      </c>
      <c r="Q17" s="94" t="s">
        <v>13</v>
      </c>
      <c r="R17" s="95">
        <v>23</v>
      </c>
      <c r="S17" s="96"/>
      <c r="T17" s="97">
        <f>ROUND(R17*S17,0)</f>
        <v>0</v>
      </c>
    </row>
    <row r="18" spans="1:20" ht="49" customHeight="1" outlineLevel="1" x14ac:dyDescent="0.2">
      <c r="A18" s="70">
        <v>20</v>
      </c>
      <c r="B18" s="70" t="s">
        <v>143</v>
      </c>
      <c r="C18" s="70" t="s">
        <v>125</v>
      </c>
      <c r="D18" s="70"/>
      <c r="E18" s="70"/>
      <c r="F18" s="70"/>
      <c r="G18" s="70"/>
      <c r="H18" s="70" t="s">
        <v>126</v>
      </c>
      <c r="I18" s="70" t="s">
        <v>127</v>
      </c>
      <c r="J18" s="70" t="s">
        <v>128</v>
      </c>
      <c r="K18" s="70" t="s">
        <v>129</v>
      </c>
      <c r="L18" s="78">
        <f>SUM(K19:K28)</f>
        <v>0</v>
      </c>
      <c r="M18" s="72"/>
      <c r="N18" s="73"/>
      <c r="O18" s="92" t="s">
        <v>18</v>
      </c>
      <c r="P18" s="93" t="s">
        <v>279</v>
      </c>
      <c r="Q18" s="94" t="s">
        <v>15</v>
      </c>
      <c r="R18" s="95">
        <v>48.070000000000007</v>
      </c>
      <c r="S18" s="96"/>
      <c r="T18" s="97">
        <f t="shared" si="1"/>
        <v>0</v>
      </c>
    </row>
    <row r="19" spans="1:20" ht="47" customHeight="1" outlineLevel="1" x14ac:dyDescent="0.2">
      <c r="A19" s="85" t="s">
        <v>144</v>
      </c>
      <c r="B19" s="98" t="s">
        <v>145</v>
      </c>
      <c r="C19" s="87" t="s">
        <v>146</v>
      </c>
      <c r="D19" s="88">
        <v>1</v>
      </c>
      <c r="E19" s="98"/>
      <c r="F19" s="85">
        <v>6</v>
      </c>
      <c r="G19" s="87">
        <v>4</v>
      </c>
      <c r="H19" s="85">
        <v>3</v>
      </c>
      <c r="I19" s="85">
        <v>0.7</v>
      </c>
      <c r="J19" s="89"/>
      <c r="K19" s="90">
        <f>D19*I19*J19*H19</f>
        <v>0</v>
      </c>
      <c r="L19" s="99"/>
      <c r="M19" s="72"/>
      <c r="N19" s="73"/>
      <c r="O19" s="92" t="s">
        <v>19</v>
      </c>
      <c r="P19" s="93" t="s">
        <v>280</v>
      </c>
      <c r="Q19" s="94" t="s">
        <v>15</v>
      </c>
      <c r="R19" s="95">
        <v>556.15</v>
      </c>
      <c r="S19" s="96"/>
      <c r="T19" s="97">
        <f t="shared" si="1"/>
        <v>0</v>
      </c>
    </row>
    <row r="20" spans="1:20" ht="44" customHeight="1" outlineLevel="1" x14ac:dyDescent="0.2">
      <c r="A20" s="85" t="s">
        <v>147</v>
      </c>
      <c r="B20" s="98" t="s">
        <v>148</v>
      </c>
      <c r="C20" s="87" t="s">
        <v>146</v>
      </c>
      <c r="D20" s="88">
        <v>1</v>
      </c>
      <c r="E20" s="98"/>
      <c r="F20" s="85">
        <v>6</v>
      </c>
      <c r="G20" s="87">
        <v>4</v>
      </c>
      <c r="H20" s="85">
        <v>3</v>
      </c>
      <c r="I20" s="85">
        <v>0.5</v>
      </c>
      <c r="J20" s="89"/>
      <c r="K20" s="90">
        <f t="shared" ref="K20:K21" si="2">D20*I20*J20*H20</f>
        <v>0</v>
      </c>
      <c r="L20" s="99"/>
      <c r="M20" s="72"/>
      <c r="N20" s="73"/>
      <c r="O20" s="92" t="s">
        <v>20</v>
      </c>
      <c r="P20" s="93" t="s">
        <v>281</v>
      </c>
      <c r="Q20" s="94" t="s">
        <v>11</v>
      </c>
      <c r="R20" s="95">
        <v>356.87</v>
      </c>
      <c r="S20" s="96"/>
      <c r="T20" s="97">
        <f t="shared" si="1"/>
        <v>0</v>
      </c>
    </row>
    <row r="21" spans="1:20" ht="60" customHeight="1" outlineLevel="1" x14ac:dyDescent="0.2">
      <c r="A21" s="85" t="s">
        <v>149</v>
      </c>
      <c r="B21" s="98" t="s">
        <v>150</v>
      </c>
      <c r="C21" s="87" t="s">
        <v>151</v>
      </c>
      <c r="D21" s="88">
        <v>1</v>
      </c>
      <c r="E21" s="98"/>
      <c r="F21" s="85">
        <v>6</v>
      </c>
      <c r="G21" s="87">
        <v>4</v>
      </c>
      <c r="H21" s="85">
        <v>5</v>
      </c>
      <c r="I21" s="85">
        <v>0.2</v>
      </c>
      <c r="J21" s="89"/>
      <c r="K21" s="90">
        <f t="shared" si="2"/>
        <v>0</v>
      </c>
      <c r="L21" s="99"/>
      <c r="M21" s="72"/>
      <c r="N21" s="73"/>
      <c r="O21" s="92" t="s">
        <v>21</v>
      </c>
      <c r="P21" s="93" t="s">
        <v>282</v>
      </c>
      <c r="Q21" s="94" t="s">
        <v>11</v>
      </c>
      <c r="R21" s="95">
        <v>5.3100000000000005</v>
      </c>
      <c r="S21" s="96"/>
      <c r="T21" s="97">
        <f>ROUND(R21*S21,0)</f>
        <v>0</v>
      </c>
    </row>
    <row r="22" spans="1:20" ht="48" customHeight="1" outlineLevel="1" x14ac:dyDescent="0.2">
      <c r="A22" s="85" t="s">
        <v>152</v>
      </c>
      <c r="B22" s="98" t="s">
        <v>153</v>
      </c>
      <c r="C22" s="87" t="s">
        <v>154</v>
      </c>
      <c r="D22" s="88"/>
      <c r="E22" s="88">
        <v>1</v>
      </c>
      <c r="F22" s="85">
        <v>4</v>
      </c>
      <c r="G22" s="87">
        <v>3</v>
      </c>
      <c r="H22" s="85">
        <v>3</v>
      </c>
      <c r="I22" s="85">
        <v>0.2</v>
      </c>
      <c r="J22" s="89"/>
      <c r="K22" s="90">
        <f>I22*J22*H22*E22</f>
        <v>0</v>
      </c>
      <c r="L22" s="99"/>
      <c r="M22" s="72"/>
      <c r="N22" s="73"/>
      <c r="O22" s="92" t="s">
        <v>22</v>
      </c>
      <c r="P22" s="93" t="s">
        <v>283</v>
      </c>
      <c r="Q22" s="94" t="s">
        <v>13</v>
      </c>
      <c r="R22" s="95">
        <v>22</v>
      </c>
      <c r="S22" s="96"/>
      <c r="T22" s="97">
        <f t="shared" si="1"/>
        <v>0</v>
      </c>
    </row>
    <row r="23" spans="1:20" ht="43" customHeight="1" outlineLevel="1" x14ac:dyDescent="0.2">
      <c r="A23" s="85" t="s">
        <v>155</v>
      </c>
      <c r="B23" s="98" t="s">
        <v>156</v>
      </c>
      <c r="C23" s="87" t="s">
        <v>157</v>
      </c>
      <c r="D23" s="88"/>
      <c r="E23" s="88">
        <v>1</v>
      </c>
      <c r="F23" s="85">
        <v>4</v>
      </c>
      <c r="G23" s="87">
        <v>3</v>
      </c>
      <c r="H23" s="85">
        <v>3</v>
      </c>
      <c r="I23" s="85">
        <v>0.3</v>
      </c>
      <c r="J23" s="89"/>
      <c r="K23" s="90">
        <f t="shared" ref="K23:K28" si="3">I23*J23*H23*E23</f>
        <v>0</v>
      </c>
      <c r="L23" s="99"/>
      <c r="M23" s="72"/>
      <c r="N23" s="73"/>
      <c r="O23" s="92" t="s">
        <v>23</v>
      </c>
      <c r="P23" s="93" t="s">
        <v>24</v>
      </c>
      <c r="Q23" s="94" t="s">
        <v>13</v>
      </c>
      <c r="R23" s="95">
        <v>95</v>
      </c>
      <c r="S23" s="96"/>
      <c r="T23" s="97">
        <f t="shared" si="1"/>
        <v>0</v>
      </c>
    </row>
    <row r="24" spans="1:20" ht="34" outlineLevel="1" x14ac:dyDescent="0.2">
      <c r="A24" s="85" t="s">
        <v>158</v>
      </c>
      <c r="B24" s="98" t="s">
        <v>159</v>
      </c>
      <c r="C24" s="87" t="s">
        <v>160</v>
      </c>
      <c r="D24" s="88"/>
      <c r="E24" s="88">
        <v>1</v>
      </c>
      <c r="F24" s="85">
        <v>4</v>
      </c>
      <c r="G24" s="87">
        <v>3</v>
      </c>
      <c r="H24" s="85">
        <v>3</v>
      </c>
      <c r="I24" s="85">
        <v>0.3</v>
      </c>
      <c r="J24" s="89"/>
      <c r="K24" s="90">
        <f t="shared" si="3"/>
        <v>0</v>
      </c>
      <c r="L24" s="99"/>
      <c r="M24" s="72"/>
      <c r="N24" s="73"/>
      <c r="O24" s="92" t="s">
        <v>25</v>
      </c>
      <c r="P24" s="93" t="s">
        <v>26</v>
      </c>
      <c r="Q24" s="94" t="s">
        <v>13</v>
      </c>
      <c r="R24" s="95">
        <v>1</v>
      </c>
      <c r="S24" s="96"/>
      <c r="T24" s="97">
        <f t="shared" si="1"/>
        <v>0</v>
      </c>
    </row>
    <row r="25" spans="1:20" ht="34" customHeight="1" outlineLevel="1" x14ac:dyDescent="0.2">
      <c r="A25" s="85" t="s">
        <v>161</v>
      </c>
      <c r="B25" s="98" t="s">
        <v>162</v>
      </c>
      <c r="C25" s="87" t="s">
        <v>163</v>
      </c>
      <c r="D25" s="88"/>
      <c r="E25" s="88">
        <v>1</v>
      </c>
      <c r="F25" s="85">
        <v>4</v>
      </c>
      <c r="G25" s="87">
        <v>3</v>
      </c>
      <c r="H25" s="85">
        <v>2</v>
      </c>
      <c r="I25" s="85">
        <v>0.2</v>
      </c>
      <c r="J25" s="89"/>
      <c r="K25" s="90">
        <f t="shared" si="3"/>
        <v>0</v>
      </c>
      <c r="L25" s="99"/>
      <c r="M25" s="72"/>
      <c r="N25" s="73"/>
      <c r="O25" s="92" t="s">
        <v>27</v>
      </c>
      <c r="P25" s="93" t="s">
        <v>28</v>
      </c>
      <c r="Q25" s="94" t="s">
        <v>29</v>
      </c>
      <c r="R25" s="95">
        <v>327.40999999999997</v>
      </c>
      <c r="S25" s="96"/>
      <c r="T25" s="97">
        <f>ROUND(R25*S25,0)</f>
        <v>0</v>
      </c>
    </row>
    <row r="26" spans="1:20" ht="51" outlineLevel="1" x14ac:dyDescent="0.2">
      <c r="A26" s="85" t="s">
        <v>164</v>
      </c>
      <c r="B26" s="111" t="s">
        <v>165</v>
      </c>
      <c r="C26" s="112" t="s">
        <v>166</v>
      </c>
      <c r="D26" s="88"/>
      <c r="E26" s="113">
        <v>1</v>
      </c>
      <c r="F26" s="85">
        <v>4</v>
      </c>
      <c r="G26" s="87">
        <v>3</v>
      </c>
      <c r="H26" s="114">
        <v>5</v>
      </c>
      <c r="I26" s="114">
        <v>0.3</v>
      </c>
      <c r="J26" s="89"/>
      <c r="K26" s="90">
        <f t="shared" si="3"/>
        <v>0</v>
      </c>
      <c r="L26" s="99"/>
      <c r="M26" s="72"/>
      <c r="N26" s="73"/>
      <c r="O26" s="92" t="s">
        <v>30</v>
      </c>
      <c r="P26" s="93" t="s">
        <v>284</v>
      </c>
      <c r="Q26" s="94" t="s">
        <v>13</v>
      </c>
      <c r="R26" s="95">
        <v>10</v>
      </c>
      <c r="S26" s="96"/>
      <c r="T26" s="97">
        <f t="shared" si="1"/>
        <v>0</v>
      </c>
    </row>
    <row r="27" spans="1:20" ht="34" outlineLevel="1" x14ac:dyDescent="0.2">
      <c r="A27" s="85" t="s">
        <v>167</v>
      </c>
      <c r="B27" s="115" t="s">
        <v>168</v>
      </c>
      <c r="C27" s="87" t="s">
        <v>169</v>
      </c>
      <c r="D27" s="88"/>
      <c r="E27" s="88">
        <v>1</v>
      </c>
      <c r="F27" s="85">
        <v>3</v>
      </c>
      <c r="G27" s="87">
        <v>1</v>
      </c>
      <c r="H27" s="114">
        <v>5</v>
      </c>
      <c r="I27" s="85">
        <v>0.1</v>
      </c>
      <c r="J27" s="89"/>
      <c r="K27" s="90">
        <f t="shared" si="3"/>
        <v>0</v>
      </c>
      <c r="L27" s="99"/>
      <c r="M27" s="72"/>
      <c r="N27" s="73"/>
      <c r="O27" s="92" t="s">
        <v>31</v>
      </c>
      <c r="P27" s="93" t="s">
        <v>285</v>
      </c>
      <c r="Q27" s="94" t="s">
        <v>15</v>
      </c>
      <c r="R27" s="95">
        <v>185.88</v>
      </c>
      <c r="S27" s="96"/>
      <c r="T27" s="97">
        <f t="shared" si="1"/>
        <v>0</v>
      </c>
    </row>
    <row r="28" spans="1:20" ht="51" outlineLevel="1" x14ac:dyDescent="0.2">
      <c r="A28" s="85" t="s">
        <v>170</v>
      </c>
      <c r="B28" s="115" t="s">
        <v>171</v>
      </c>
      <c r="C28" s="87" t="s">
        <v>172</v>
      </c>
      <c r="D28" s="88"/>
      <c r="E28" s="88">
        <v>1</v>
      </c>
      <c r="F28" s="85">
        <v>3</v>
      </c>
      <c r="G28" s="87">
        <v>1</v>
      </c>
      <c r="H28" s="114">
        <v>5</v>
      </c>
      <c r="I28" s="114">
        <v>0.1</v>
      </c>
      <c r="J28" s="89"/>
      <c r="K28" s="90">
        <f t="shared" si="3"/>
        <v>0</v>
      </c>
      <c r="L28" s="99"/>
      <c r="M28" s="72"/>
      <c r="N28" s="73"/>
      <c r="O28" s="92" t="s">
        <v>32</v>
      </c>
      <c r="P28" s="93" t="s">
        <v>33</v>
      </c>
      <c r="Q28" s="94" t="s">
        <v>13</v>
      </c>
      <c r="R28" s="95">
        <v>19</v>
      </c>
      <c r="S28" s="96"/>
      <c r="T28" s="97">
        <f t="shared" si="1"/>
        <v>0</v>
      </c>
    </row>
    <row r="29" spans="1:20" ht="40" customHeight="1" outlineLevel="1" x14ac:dyDescent="0.2">
      <c r="A29" s="76"/>
      <c r="B29" s="77"/>
      <c r="C29" s="77"/>
      <c r="D29" s="77"/>
      <c r="E29" s="77"/>
      <c r="F29" s="77"/>
      <c r="G29" s="77"/>
      <c r="H29" s="77"/>
      <c r="I29" s="76"/>
      <c r="J29" s="77"/>
      <c r="K29" s="77"/>
      <c r="L29" s="77"/>
      <c r="M29" s="72"/>
      <c r="N29" s="73"/>
      <c r="O29" s="92" t="s">
        <v>34</v>
      </c>
      <c r="P29" s="93" t="s">
        <v>35</v>
      </c>
      <c r="Q29" s="94" t="s">
        <v>13</v>
      </c>
      <c r="R29" s="95">
        <v>14</v>
      </c>
      <c r="S29" s="96"/>
      <c r="T29" s="97">
        <f t="shared" si="1"/>
        <v>0</v>
      </c>
    </row>
    <row r="30" spans="1:20" ht="34" outlineLevel="1" x14ac:dyDescent="0.2">
      <c r="A30" s="70">
        <v>30</v>
      </c>
      <c r="B30" s="71" t="s">
        <v>173</v>
      </c>
      <c r="C30" s="70" t="s">
        <v>125</v>
      </c>
      <c r="D30" s="70"/>
      <c r="E30" s="70"/>
      <c r="F30" s="70"/>
      <c r="G30" s="70"/>
      <c r="H30" s="70" t="s">
        <v>126</v>
      </c>
      <c r="I30" s="70" t="s">
        <v>127</v>
      </c>
      <c r="J30" s="70" t="s">
        <v>128</v>
      </c>
      <c r="K30" s="70" t="s">
        <v>129</v>
      </c>
      <c r="L30" s="78">
        <f>SUM(K31:K33)</f>
        <v>0</v>
      </c>
      <c r="M30" s="72"/>
      <c r="N30" s="73"/>
      <c r="O30" s="100">
        <v>3</v>
      </c>
      <c r="P30" s="101" t="s">
        <v>36</v>
      </c>
      <c r="Q30" s="102" t="s">
        <v>306</v>
      </c>
      <c r="R30" s="103" t="s">
        <v>306</v>
      </c>
      <c r="S30" s="104" t="s">
        <v>306</v>
      </c>
      <c r="T30" s="84">
        <f>SUM(T31:T38)</f>
        <v>0</v>
      </c>
    </row>
    <row r="31" spans="1:20" ht="45" customHeight="1" outlineLevel="1" x14ac:dyDescent="0.2">
      <c r="A31" s="85" t="s">
        <v>174</v>
      </c>
      <c r="B31" s="98" t="s">
        <v>175</v>
      </c>
      <c r="C31" s="87" t="s">
        <v>133</v>
      </c>
      <c r="D31" s="88">
        <v>1</v>
      </c>
      <c r="E31" s="88"/>
      <c r="F31" s="85">
        <v>6</v>
      </c>
      <c r="G31" s="87">
        <v>4</v>
      </c>
      <c r="H31" s="85">
        <v>3</v>
      </c>
      <c r="I31" s="85">
        <v>0.2</v>
      </c>
      <c r="J31" s="89"/>
      <c r="K31" s="90">
        <f>D31*(I31*H31)*J31</f>
        <v>0</v>
      </c>
      <c r="L31" s="99"/>
      <c r="M31" s="72"/>
      <c r="N31" s="73"/>
      <c r="O31" s="92" t="s">
        <v>37</v>
      </c>
      <c r="P31" s="93" t="s">
        <v>38</v>
      </c>
      <c r="Q31" s="94" t="s">
        <v>15</v>
      </c>
      <c r="R31" s="95">
        <v>505.57</v>
      </c>
      <c r="S31" s="96"/>
      <c r="T31" s="97">
        <f t="shared" ref="T31:T36" si="4">ROUND(R31*S31,0)</f>
        <v>0</v>
      </c>
    </row>
    <row r="32" spans="1:20" ht="49" customHeight="1" outlineLevel="1" x14ac:dyDescent="0.2">
      <c r="A32" s="85" t="s">
        <v>176</v>
      </c>
      <c r="B32" s="98" t="s">
        <v>177</v>
      </c>
      <c r="C32" s="85" t="s">
        <v>178</v>
      </c>
      <c r="D32" s="88">
        <v>1</v>
      </c>
      <c r="E32" s="98"/>
      <c r="F32" s="85">
        <v>6</v>
      </c>
      <c r="G32" s="87">
        <v>4</v>
      </c>
      <c r="H32" s="85">
        <v>3</v>
      </c>
      <c r="I32" s="85">
        <v>0.1</v>
      </c>
      <c r="J32" s="89"/>
      <c r="K32" s="90">
        <f>D32*(I32*H32)*J32</f>
        <v>0</v>
      </c>
      <c r="L32" s="99"/>
      <c r="M32" s="72"/>
      <c r="N32" s="73"/>
      <c r="O32" s="92" t="s">
        <v>39</v>
      </c>
      <c r="P32" s="93" t="s">
        <v>286</v>
      </c>
      <c r="Q32" s="94" t="s">
        <v>15</v>
      </c>
      <c r="R32" s="95">
        <v>1257.17</v>
      </c>
      <c r="S32" s="96"/>
      <c r="T32" s="97">
        <f t="shared" si="4"/>
        <v>0</v>
      </c>
    </row>
    <row r="33" spans="1:20" ht="37" customHeight="1" outlineLevel="1" x14ac:dyDescent="0.2">
      <c r="A33" s="85" t="s">
        <v>179</v>
      </c>
      <c r="B33" s="111" t="s">
        <v>180</v>
      </c>
      <c r="C33" s="112" t="s">
        <v>181</v>
      </c>
      <c r="D33" s="88"/>
      <c r="E33" s="113">
        <v>1</v>
      </c>
      <c r="F33" s="87">
        <v>2</v>
      </c>
      <c r="G33" s="112">
        <v>1</v>
      </c>
      <c r="H33" s="114">
        <v>3</v>
      </c>
      <c r="I33" s="114">
        <v>0.2</v>
      </c>
      <c r="J33" s="89"/>
      <c r="K33" s="90">
        <f>I33*J33*H33*E33</f>
        <v>0</v>
      </c>
      <c r="L33" s="99"/>
      <c r="M33" s="72"/>
      <c r="N33" s="73"/>
      <c r="O33" s="92" t="s">
        <v>40</v>
      </c>
      <c r="P33" s="93" t="s">
        <v>41</v>
      </c>
      <c r="Q33" s="94" t="s">
        <v>29</v>
      </c>
      <c r="R33" s="95">
        <v>964.41</v>
      </c>
      <c r="S33" s="96"/>
      <c r="T33" s="97">
        <f t="shared" si="4"/>
        <v>0</v>
      </c>
    </row>
    <row r="34" spans="1:20" ht="62" customHeight="1" outlineLevel="1" x14ac:dyDescent="0.2">
      <c r="A34" s="76"/>
      <c r="B34" s="77"/>
      <c r="C34" s="77"/>
      <c r="D34" s="77"/>
      <c r="E34" s="77"/>
      <c r="F34" s="77"/>
      <c r="G34" s="77"/>
      <c r="H34" s="77"/>
      <c r="I34" s="76"/>
      <c r="J34" s="77"/>
      <c r="K34" s="77"/>
      <c r="L34" s="77"/>
      <c r="M34" s="72"/>
      <c r="N34" s="73"/>
      <c r="O34" s="92" t="s">
        <v>42</v>
      </c>
      <c r="P34" s="93" t="s">
        <v>287</v>
      </c>
      <c r="Q34" s="94" t="s">
        <v>15</v>
      </c>
      <c r="R34" s="95">
        <v>996.41999999999985</v>
      </c>
      <c r="S34" s="96"/>
      <c r="T34" s="97">
        <f t="shared" si="4"/>
        <v>0</v>
      </c>
    </row>
    <row r="35" spans="1:20" ht="35" customHeight="1" x14ac:dyDescent="0.2">
      <c r="A35" s="70">
        <v>40</v>
      </c>
      <c r="B35" s="70" t="s">
        <v>182</v>
      </c>
      <c r="C35" s="70" t="s">
        <v>183</v>
      </c>
      <c r="D35" s="70"/>
      <c r="E35" s="70"/>
      <c r="F35" s="70"/>
      <c r="G35" s="70"/>
      <c r="H35" s="70" t="s">
        <v>126</v>
      </c>
      <c r="I35" s="70" t="s">
        <v>127</v>
      </c>
      <c r="J35" s="70" t="s">
        <v>128</v>
      </c>
      <c r="K35" s="70" t="s">
        <v>129</v>
      </c>
      <c r="L35" s="78">
        <f>SUM(K36:K45)</f>
        <v>0</v>
      </c>
      <c r="M35" s="72"/>
      <c r="N35" s="73"/>
      <c r="O35" s="92" t="s">
        <v>43</v>
      </c>
      <c r="P35" s="93" t="s">
        <v>288</v>
      </c>
      <c r="Q35" s="94" t="s">
        <v>29</v>
      </c>
      <c r="R35" s="95">
        <v>3728.1999999999989</v>
      </c>
      <c r="S35" s="96"/>
      <c r="T35" s="97">
        <f>ROUND(R35*S35,0)</f>
        <v>0</v>
      </c>
    </row>
    <row r="36" spans="1:20" ht="49" customHeight="1" outlineLevel="1" x14ac:dyDescent="0.2">
      <c r="A36" s="85" t="s">
        <v>184</v>
      </c>
      <c r="B36" s="98" t="s">
        <v>185</v>
      </c>
      <c r="C36" s="116" t="s">
        <v>186</v>
      </c>
      <c r="D36" s="98"/>
      <c r="E36" s="69">
        <v>1</v>
      </c>
      <c r="F36" s="87">
        <v>2</v>
      </c>
      <c r="G36" s="87"/>
      <c r="H36" s="94">
        <v>3</v>
      </c>
      <c r="I36" s="85">
        <v>0.4</v>
      </c>
      <c r="J36" s="89"/>
      <c r="K36" s="90">
        <f t="shared" ref="K36:K45" si="5">E36*I36*J36*H36</f>
        <v>0</v>
      </c>
      <c r="L36" s="77"/>
      <c r="M36" s="72"/>
      <c r="N36" s="73"/>
      <c r="O36" s="92" t="s">
        <v>44</v>
      </c>
      <c r="P36" s="93" t="s">
        <v>289</v>
      </c>
      <c r="Q36" s="94" t="s">
        <v>29</v>
      </c>
      <c r="R36" s="95">
        <v>3541.97</v>
      </c>
      <c r="S36" s="96"/>
      <c r="T36" s="97">
        <f t="shared" si="4"/>
        <v>0</v>
      </c>
    </row>
    <row r="37" spans="1:20" ht="34" outlineLevel="1" x14ac:dyDescent="0.2">
      <c r="A37" s="85" t="s">
        <v>187</v>
      </c>
      <c r="B37" s="98" t="s">
        <v>188</v>
      </c>
      <c r="C37" s="116" t="s">
        <v>133</v>
      </c>
      <c r="D37" s="98"/>
      <c r="E37" s="69">
        <v>2</v>
      </c>
      <c r="F37" s="87">
        <v>2</v>
      </c>
      <c r="G37" s="87"/>
      <c r="H37" s="94">
        <v>4</v>
      </c>
      <c r="I37" s="85">
        <v>0.6</v>
      </c>
      <c r="J37" s="89"/>
      <c r="K37" s="90">
        <f t="shared" si="5"/>
        <v>0</v>
      </c>
      <c r="L37" s="77"/>
      <c r="M37" s="72"/>
      <c r="N37" s="73"/>
      <c r="O37" s="92" t="s">
        <v>46</v>
      </c>
      <c r="P37" s="93" t="s">
        <v>290</v>
      </c>
      <c r="Q37" s="94" t="s">
        <v>15</v>
      </c>
      <c r="R37" s="95">
        <v>620.68000000000006</v>
      </c>
      <c r="S37" s="96"/>
      <c r="T37" s="97">
        <f>ROUND(R37*S37,0)</f>
        <v>0</v>
      </c>
    </row>
    <row r="38" spans="1:20" ht="31" customHeight="1" outlineLevel="1" x14ac:dyDescent="0.2">
      <c r="A38" s="85" t="s">
        <v>189</v>
      </c>
      <c r="B38" s="98" t="s">
        <v>190</v>
      </c>
      <c r="C38" s="116" t="s">
        <v>133</v>
      </c>
      <c r="D38" s="98"/>
      <c r="E38" s="69">
        <v>1</v>
      </c>
      <c r="F38" s="87">
        <v>2</v>
      </c>
      <c r="G38" s="87"/>
      <c r="H38" s="94">
        <v>4</v>
      </c>
      <c r="I38" s="85">
        <v>0.5</v>
      </c>
      <c r="J38" s="89"/>
      <c r="K38" s="90">
        <f t="shared" si="5"/>
        <v>0</v>
      </c>
      <c r="L38" s="77"/>
      <c r="M38" s="72"/>
      <c r="N38" s="73"/>
      <c r="O38" s="92" t="s">
        <v>47</v>
      </c>
      <c r="P38" s="93" t="s">
        <v>291</v>
      </c>
      <c r="Q38" s="94" t="s">
        <v>15</v>
      </c>
      <c r="R38" s="95">
        <v>986.21</v>
      </c>
      <c r="S38" s="96"/>
      <c r="T38" s="97">
        <f>ROUND(R38*S38,0)</f>
        <v>0</v>
      </c>
    </row>
    <row r="39" spans="1:20" ht="59" customHeight="1" outlineLevel="1" x14ac:dyDescent="0.2">
      <c r="A39" s="85" t="s">
        <v>191</v>
      </c>
      <c r="B39" s="98" t="s">
        <v>192</v>
      </c>
      <c r="C39" s="116" t="s">
        <v>133</v>
      </c>
      <c r="D39" s="98"/>
      <c r="E39" s="69">
        <v>1</v>
      </c>
      <c r="F39" s="87">
        <v>2</v>
      </c>
      <c r="G39" s="87"/>
      <c r="H39" s="94">
        <v>4</v>
      </c>
      <c r="I39" s="85">
        <v>0.2</v>
      </c>
      <c r="J39" s="89"/>
      <c r="K39" s="90">
        <f t="shared" si="5"/>
        <v>0</v>
      </c>
      <c r="L39" s="77"/>
      <c r="M39" s="72"/>
      <c r="N39" s="73"/>
      <c r="O39" s="100">
        <v>4</v>
      </c>
      <c r="P39" s="101" t="s">
        <v>48</v>
      </c>
      <c r="Q39" s="102" t="s">
        <v>306</v>
      </c>
      <c r="R39" s="103" t="s">
        <v>306</v>
      </c>
      <c r="S39" s="104" t="s">
        <v>306</v>
      </c>
      <c r="T39" s="84">
        <f>SUM(T40:T47)</f>
        <v>0</v>
      </c>
    </row>
    <row r="40" spans="1:20" ht="46" customHeight="1" outlineLevel="1" x14ac:dyDescent="0.2">
      <c r="A40" s="85" t="s">
        <v>193</v>
      </c>
      <c r="B40" s="117" t="s">
        <v>194</v>
      </c>
      <c r="C40" s="116" t="s">
        <v>195</v>
      </c>
      <c r="D40" s="117"/>
      <c r="E40" s="69">
        <v>1</v>
      </c>
      <c r="F40" s="87">
        <v>2</v>
      </c>
      <c r="G40" s="87"/>
      <c r="H40" s="94">
        <v>3</v>
      </c>
      <c r="I40" s="85">
        <v>0.7</v>
      </c>
      <c r="J40" s="89"/>
      <c r="K40" s="90">
        <f t="shared" si="5"/>
        <v>0</v>
      </c>
      <c r="L40" s="77"/>
      <c r="M40" s="72"/>
      <c r="N40" s="73"/>
      <c r="O40" s="92" t="s">
        <v>49</v>
      </c>
      <c r="P40" s="93" t="s">
        <v>292</v>
      </c>
      <c r="Q40" s="94" t="s">
        <v>15</v>
      </c>
      <c r="R40" s="95">
        <v>99.55</v>
      </c>
      <c r="S40" s="96"/>
      <c r="T40" s="97">
        <f t="shared" ref="T40:T47" si="6">ROUND(R40*S40,0)</f>
        <v>0</v>
      </c>
    </row>
    <row r="41" spans="1:20" ht="57" customHeight="1" outlineLevel="1" x14ac:dyDescent="0.2">
      <c r="A41" s="85" t="s">
        <v>196</v>
      </c>
      <c r="B41" s="117" t="s">
        <v>197</v>
      </c>
      <c r="C41" s="116" t="s">
        <v>198</v>
      </c>
      <c r="D41" s="117"/>
      <c r="E41" s="69">
        <v>1</v>
      </c>
      <c r="F41" s="87">
        <v>2</v>
      </c>
      <c r="G41" s="94"/>
      <c r="H41" s="94">
        <v>1</v>
      </c>
      <c r="I41" s="85">
        <v>0.5</v>
      </c>
      <c r="J41" s="89"/>
      <c r="K41" s="90">
        <f t="shared" si="5"/>
        <v>0</v>
      </c>
      <c r="L41" s="77"/>
      <c r="M41" s="72"/>
      <c r="N41" s="73"/>
      <c r="O41" s="92" t="s">
        <v>50</v>
      </c>
      <c r="P41" s="93" t="s">
        <v>51</v>
      </c>
      <c r="Q41" s="94" t="s">
        <v>11</v>
      </c>
      <c r="R41" s="95">
        <v>215.32999999999998</v>
      </c>
      <c r="S41" s="96"/>
      <c r="T41" s="97">
        <f t="shared" si="6"/>
        <v>0</v>
      </c>
    </row>
    <row r="42" spans="1:20" ht="34" outlineLevel="1" x14ac:dyDescent="0.2">
      <c r="A42" s="85" t="s">
        <v>199</v>
      </c>
      <c r="B42" s="117" t="s">
        <v>200</v>
      </c>
      <c r="C42" s="116" t="s">
        <v>198</v>
      </c>
      <c r="D42" s="117"/>
      <c r="E42" s="69">
        <v>1</v>
      </c>
      <c r="F42" s="87">
        <v>2</v>
      </c>
      <c r="G42" s="94"/>
      <c r="H42" s="94">
        <v>2</v>
      </c>
      <c r="I42" s="85">
        <v>0.5</v>
      </c>
      <c r="J42" s="89"/>
      <c r="K42" s="90">
        <f t="shared" si="5"/>
        <v>0</v>
      </c>
      <c r="L42" s="77"/>
      <c r="M42" s="72"/>
      <c r="N42" s="73"/>
      <c r="O42" s="92" t="s">
        <v>52</v>
      </c>
      <c r="P42" s="93" t="s">
        <v>293</v>
      </c>
      <c r="Q42" s="94" t="s">
        <v>11</v>
      </c>
      <c r="R42" s="95">
        <v>439.43999999999994</v>
      </c>
      <c r="S42" s="96"/>
      <c r="T42" s="97">
        <f t="shared" si="6"/>
        <v>0</v>
      </c>
    </row>
    <row r="43" spans="1:20" ht="38" customHeight="1" outlineLevel="1" x14ac:dyDescent="0.2">
      <c r="A43" s="85" t="s">
        <v>201</v>
      </c>
      <c r="B43" s="117" t="s">
        <v>202</v>
      </c>
      <c r="C43" s="116" t="s">
        <v>198</v>
      </c>
      <c r="D43" s="117"/>
      <c r="E43" s="69">
        <v>1</v>
      </c>
      <c r="F43" s="87">
        <v>2</v>
      </c>
      <c r="G43" s="94"/>
      <c r="H43" s="94">
        <v>2</v>
      </c>
      <c r="I43" s="85">
        <v>0.5</v>
      </c>
      <c r="J43" s="89"/>
      <c r="K43" s="90">
        <f t="shared" si="5"/>
        <v>0</v>
      </c>
      <c r="L43" s="77"/>
      <c r="M43" s="72"/>
      <c r="N43" s="73"/>
      <c r="O43" s="92" t="s">
        <v>53</v>
      </c>
      <c r="P43" s="93" t="s">
        <v>294</v>
      </c>
      <c r="Q43" s="94" t="s">
        <v>11</v>
      </c>
      <c r="R43" s="95">
        <v>585.73</v>
      </c>
      <c r="S43" s="96"/>
      <c r="T43" s="97">
        <f>ROUND(R43*S43,0)</f>
        <v>0</v>
      </c>
    </row>
    <row r="44" spans="1:20" ht="44" customHeight="1" x14ac:dyDescent="0.2">
      <c r="A44" s="85" t="s">
        <v>203</v>
      </c>
      <c r="B44" s="98" t="s">
        <v>205</v>
      </c>
      <c r="C44" s="116" t="s">
        <v>198</v>
      </c>
      <c r="D44" s="98"/>
      <c r="E44" s="69">
        <v>2</v>
      </c>
      <c r="F44" s="87">
        <v>1</v>
      </c>
      <c r="G44" s="87"/>
      <c r="H44" s="94">
        <v>1</v>
      </c>
      <c r="I44" s="85">
        <v>0.5</v>
      </c>
      <c r="J44" s="89"/>
      <c r="K44" s="90">
        <f>E44*I44*J44*H44</f>
        <v>0</v>
      </c>
      <c r="L44" s="77"/>
      <c r="M44" s="72"/>
      <c r="N44" s="73"/>
      <c r="O44" s="92" t="s">
        <v>54</v>
      </c>
      <c r="P44" s="93" t="s">
        <v>295</v>
      </c>
      <c r="Q44" s="94" t="s">
        <v>11</v>
      </c>
      <c r="R44" s="95">
        <v>307.89999999999998</v>
      </c>
      <c r="S44" s="96"/>
      <c r="T44" s="97">
        <f t="shared" si="6"/>
        <v>0</v>
      </c>
    </row>
    <row r="45" spans="1:20" ht="22" customHeight="1" outlineLevel="1" x14ac:dyDescent="0.2">
      <c r="A45" s="85" t="s">
        <v>204</v>
      </c>
      <c r="B45" s="98" t="s">
        <v>206</v>
      </c>
      <c r="C45" s="116" t="s">
        <v>198</v>
      </c>
      <c r="D45" s="98"/>
      <c r="E45" s="69">
        <v>2</v>
      </c>
      <c r="F45" s="87">
        <v>1</v>
      </c>
      <c r="G45" s="87"/>
      <c r="H45" s="94">
        <v>1</v>
      </c>
      <c r="I45" s="85">
        <v>0.5</v>
      </c>
      <c r="J45" s="89"/>
      <c r="K45" s="90">
        <f t="shared" si="5"/>
        <v>0</v>
      </c>
      <c r="L45" s="77"/>
      <c r="M45" s="72"/>
      <c r="N45" s="73"/>
      <c r="O45" s="92" t="s">
        <v>55</v>
      </c>
      <c r="P45" s="93" t="s">
        <v>56</v>
      </c>
      <c r="Q45" s="94" t="s">
        <v>29</v>
      </c>
      <c r="R45" s="95">
        <v>292.72999999999996</v>
      </c>
      <c r="S45" s="96"/>
      <c r="T45" s="97">
        <f t="shared" si="6"/>
        <v>0</v>
      </c>
    </row>
    <row r="46" spans="1:20" ht="32" customHeight="1" outlineLevel="1" x14ac:dyDescent="0.2">
      <c r="A46" s="74"/>
      <c r="B46" s="118"/>
      <c r="C46" s="118"/>
      <c r="D46" s="118"/>
      <c r="E46" s="118"/>
      <c r="F46" s="118"/>
      <c r="G46" s="118"/>
      <c r="H46" s="72"/>
      <c r="I46" s="106"/>
      <c r="J46" s="110"/>
      <c r="K46" s="110"/>
      <c r="L46" s="119"/>
      <c r="M46" s="72"/>
      <c r="N46" s="73"/>
      <c r="O46" s="92" t="s">
        <v>57</v>
      </c>
      <c r="P46" s="93" t="s">
        <v>58</v>
      </c>
      <c r="Q46" s="94" t="s">
        <v>11</v>
      </c>
      <c r="R46" s="95">
        <v>254.05</v>
      </c>
      <c r="S46" s="96"/>
      <c r="T46" s="97">
        <f t="shared" si="6"/>
        <v>0</v>
      </c>
    </row>
    <row r="47" spans="1:20" ht="35" customHeight="1" outlineLevel="1" x14ac:dyDescent="0.2">
      <c r="A47" s="70">
        <v>50</v>
      </c>
      <c r="B47" s="229" t="s">
        <v>207</v>
      </c>
      <c r="C47" s="229"/>
      <c r="D47" s="229"/>
      <c r="E47" s="229"/>
      <c r="F47" s="229"/>
      <c r="G47" s="229"/>
      <c r="H47" s="229"/>
      <c r="I47" s="229"/>
      <c r="J47" s="229"/>
      <c r="K47" s="229"/>
      <c r="L47" s="78">
        <f>+K48</f>
        <v>0</v>
      </c>
      <c r="M47" s="72"/>
      <c r="N47" s="73"/>
      <c r="O47" s="92" t="s">
        <v>59</v>
      </c>
      <c r="P47" s="93" t="s">
        <v>60</v>
      </c>
      <c r="Q47" s="94" t="s">
        <v>11</v>
      </c>
      <c r="R47" s="95">
        <v>273.88</v>
      </c>
      <c r="S47" s="96"/>
      <c r="T47" s="97">
        <f t="shared" si="6"/>
        <v>0</v>
      </c>
    </row>
    <row r="48" spans="1:20" ht="35" customHeight="1" outlineLevel="1" x14ac:dyDescent="0.2">
      <c r="A48" s="120" t="s">
        <v>208</v>
      </c>
      <c r="B48" s="105" t="s">
        <v>209</v>
      </c>
      <c r="C48" s="105"/>
      <c r="D48" s="230"/>
      <c r="E48" s="231"/>
      <c r="F48" s="231"/>
      <c r="G48" s="232"/>
      <c r="H48" s="120" t="s">
        <v>117</v>
      </c>
      <c r="I48" s="121">
        <f>FM!C46</f>
        <v>2.0024600000000001</v>
      </c>
      <c r="J48" s="90">
        <f>+L9+L18+L35+L30</f>
        <v>0</v>
      </c>
      <c r="K48" s="90">
        <f>ROUND(J48*I48,0)</f>
        <v>0</v>
      </c>
      <c r="L48" s="77"/>
      <c r="M48" s="72"/>
      <c r="N48" s="73"/>
      <c r="O48" s="100">
        <v>6</v>
      </c>
      <c r="P48" s="101" t="s">
        <v>61</v>
      </c>
      <c r="Q48" s="102" t="s">
        <v>306</v>
      </c>
      <c r="R48" s="82" t="s">
        <v>306</v>
      </c>
      <c r="S48" s="104" t="s">
        <v>306</v>
      </c>
      <c r="T48" s="84">
        <f>SUM(T49)</f>
        <v>0</v>
      </c>
    </row>
    <row r="49" spans="1:20" ht="32" customHeight="1" outlineLevel="1" x14ac:dyDescent="0.2">
      <c r="A49" s="74"/>
      <c r="B49" s="122"/>
      <c r="C49" s="122"/>
      <c r="D49" s="122"/>
      <c r="E49" s="122"/>
      <c r="F49" s="122"/>
      <c r="G49" s="122"/>
      <c r="H49" s="74"/>
      <c r="I49" s="123"/>
      <c r="J49" s="110"/>
      <c r="K49" s="110"/>
      <c r="L49" s="77"/>
      <c r="M49" s="72"/>
      <c r="N49" s="73"/>
      <c r="O49" s="92" t="s">
        <v>62</v>
      </c>
      <c r="P49" s="93" t="s">
        <v>63</v>
      </c>
      <c r="Q49" s="94" t="s">
        <v>13</v>
      </c>
      <c r="R49" s="95">
        <v>257</v>
      </c>
      <c r="S49" s="96"/>
      <c r="T49" s="97">
        <f>ROUND(R49*S49,0)</f>
        <v>0</v>
      </c>
    </row>
    <row r="50" spans="1:20" ht="28" customHeight="1" outlineLevel="1" x14ac:dyDescent="0.2">
      <c r="A50" s="70">
        <v>60</v>
      </c>
      <c r="B50" s="70" t="s">
        <v>210</v>
      </c>
      <c r="C50" s="70" t="s">
        <v>211</v>
      </c>
      <c r="D50" s="223" t="s">
        <v>113</v>
      </c>
      <c r="E50" s="224"/>
      <c r="F50" s="224"/>
      <c r="G50" s="225"/>
      <c r="H50" s="70" t="s">
        <v>126</v>
      </c>
      <c r="I50" s="70" t="s">
        <v>127</v>
      </c>
      <c r="J50" s="70" t="s">
        <v>212</v>
      </c>
      <c r="K50" s="70" t="s">
        <v>129</v>
      </c>
      <c r="L50" s="78">
        <f>SUM(K51:K53)</f>
        <v>0</v>
      </c>
      <c r="M50" s="72"/>
      <c r="N50" s="73"/>
      <c r="O50" s="100">
        <v>7</v>
      </c>
      <c r="P50" s="101" t="s">
        <v>64</v>
      </c>
      <c r="Q50" s="102" t="s">
        <v>306</v>
      </c>
      <c r="R50" s="82" t="s">
        <v>306</v>
      </c>
      <c r="S50" s="104" t="s">
        <v>306</v>
      </c>
      <c r="T50" s="84">
        <f>SUM(T51:T52)</f>
        <v>0</v>
      </c>
    </row>
    <row r="51" spans="1:20" ht="31" customHeight="1" outlineLevel="1" x14ac:dyDescent="0.2">
      <c r="A51" s="120" t="s">
        <v>213</v>
      </c>
      <c r="B51" s="117" t="s">
        <v>214</v>
      </c>
      <c r="C51" s="116" t="s">
        <v>215</v>
      </c>
      <c r="D51" s="220"/>
      <c r="E51" s="221"/>
      <c r="F51" s="221"/>
      <c r="G51" s="222"/>
      <c r="H51" s="94">
        <v>2</v>
      </c>
      <c r="I51" s="124">
        <v>1</v>
      </c>
      <c r="J51" s="89"/>
      <c r="K51" s="90">
        <f>ROUND(I51*J51*H51,0)</f>
        <v>0</v>
      </c>
      <c r="L51" s="77"/>
      <c r="M51" s="72"/>
      <c r="N51" s="73"/>
      <c r="O51" s="92" t="s">
        <v>65</v>
      </c>
      <c r="P51" s="93" t="s">
        <v>296</v>
      </c>
      <c r="Q51" s="94" t="s">
        <v>29</v>
      </c>
      <c r="R51" s="95">
        <v>173.75</v>
      </c>
      <c r="S51" s="96"/>
      <c r="T51" s="97">
        <f>ROUND(R51*S51,0)</f>
        <v>0</v>
      </c>
    </row>
    <row r="52" spans="1:20" ht="52" customHeight="1" outlineLevel="1" x14ac:dyDescent="0.2">
      <c r="A52" s="120" t="s">
        <v>216</v>
      </c>
      <c r="B52" s="117" t="s">
        <v>217</v>
      </c>
      <c r="C52" s="116"/>
      <c r="D52" s="220"/>
      <c r="E52" s="221"/>
      <c r="F52" s="221"/>
      <c r="G52" s="222"/>
      <c r="H52" s="94">
        <v>2</v>
      </c>
      <c r="I52" s="85">
        <v>0.2</v>
      </c>
      <c r="J52" s="89"/>
      <c r="K52" s="90">
        <f>I52*J52*H52</f>
        <v>0</v>
      </c>
      <c r="L52" s="77"/>
      <c r="M52" s="72"/>
      <c r="N52" s="73"/>
      <c r="O52" s="92" t="s">
        <v>66</v>
      </c>
      <c r="P52" s="93" t="s">
        <v>297</v>
      </c>
      <c r="Q52" s="94" t="s">
        <v>15</v>
      </c>
      <c r="R52" s="95">
        <v>11.27</v>
      </c>
      <c r="S52" s="96"/>
      <c r="T52" s="97">
        <f>ROUND(R52*S52,0)</f>
        <v>0</v>
      </c>
    </row>
    <row r="53" spans="1:20" ht="38" customHeight="1" x14ac:dyDescent="0.2">
      <c r="A53" s="120" t="s">
        <v>218</v>
      </c>
      <c r="B53" s="125" t="s">
        <v>219</v>
      </c>
      <c r="C53" s="94" t="s">
        <v>220</v>
      </c>
      <c r="D53" s="220" t="s">
        <v>221</v>
      </c>
      <c r="E53" s="221"/>
      <c r="F53" s="221"/>
      <c r="G53" s="222"/>
      <c r="H53" s="94">
        <v>5</v>
      </c>
      <c r="I53" s="85">
        <v>0.1</v>
      </c>
      <c r="J53" s="89"/>
      <c r="K53" s="90">
        <f>I53*J53*H53</f>
        <v>0</v>
      </c>
      <c r="L53" s="77"/>
      <c r="M53" s="72"/>
      <c r="N53" s="73"/>
      <c r="O53" s="100">
        <v>8</v>
      </c>
      <c r="P53" s="101" t="s">
        <v>67</v>
      </c>
      <c r="Q53" s="102" t="s">
        <v>306</v>
      </c>
      <c r="R53" s="82" t="s">
        <v>306</v>
      </c>
      <c r="S53" s="104" t="s">
        <v>306</v>
      </c>
      <c r="T53" s="84">
        <f>SUM(T54:T55)</f>
        <v>0</v>
      </c>
    </row>
    <row r="54" spans="1:20" ht="71" customHeight="1" outlineLevel="1" x14ac:dyDescent="0.2">
      <c r="A54" s="74"/>
      <c r="B54" s="126"/>
      <c r="C54" s="127"/>
      <c r="D54" s="73"/>
      <c r="E54" s="128"/>
      <c r="F54" s="73"/>
      <c r="G54" s="73"/>
      <c r="H54" s="72"/>
      <c r="I54" s="106"/>
      <c r="J54" s="110"/>
      <c r="K54" s="110"/>
      <c r="L54" s="77"/>
      <c r="M54" s="72"/>
      <c r="N54" s="73"/>
      <c r="O54" s="92" t="s">
        <v>68</v>
      </c>
      <c r="P54" s="93" t="s">
        <v>69</v>
      </c>
      <c r="Q54" s="94" t="s">
        <v>11</v>
      </c>
      <c r="R54" s="95">
        <v>1021.91</v>
      </c>
      <c r="S54" s="96"/>
      <c r="T54" s="97">
        <f>ROUND(R54*S54,0)</f>
        <v>0</v>
      </c>
    </row>
    <row r="55" spans="1:20" ht="38" customHeight="1" x14ac:dyDescent="0.2">
      <c r="A55" s="70">
        <v>70</v>
      </c>
      <c r="B55" s="129" t="s">
        <v>222</v>
      </c>
      <c r="C55" s="70" t="s">
        <v>211</v>
      </c>
      <c r="D55" s="223" t="s">
        <v>113</v>
      </c>
      <c r="E55" s="224"/>
      <c r="F55" s="224"/>
      <c r="G55" s="225"/>
      <c r="H55" s="70"/>
      <c r="I55" s="70"/>
      <c r="J55" s="70"/>
      <c r="K55" s="70" t="s">
        <v>129</v>
      </c>
      <c r="L55" s="78">
        <f>SUM(K56:K56)</f>
        <v>132779841</v>
      </c>
      <c r="M55" s="72"/>
      <c r="N55" s="73"/>
      <c r="O55" s="92" t="s">
        <v>70</v>
      </c>
      <c r="P55" s="93" t="s">
        <v>298</v>
      </c>
      <c r="Q55" s="94" t="s">
        <v>13</v>
      </c>
      <c r="R55" s="95">
        <v>9</v>
      </c>
      <c r="S55" s="96"/>
      <c r="T55" s="97">
        <f>ROUND(R55*S55,0)</f>
        <v>0</v>
      </c>
    </row>
    <row r="56" spans="1:20" ht="27" customHeight="1" outlineLevel="1" x14ac:dyDescent="0.2">
      <c r="A56" s="85">
        <v>70.010000000000005</v>
      </c>
      <c r="B56" s="125" t="s">
        <v>223</v>
      </c>
      <c r="C56" s="116"/>
      <c r="D56" s="220"/>
      <c r="E56" s="221"/>
      <c r="F56" s="221"/>
      <c r="G56" s="222"/>
      <c r="H56" s="94"/>
      <c r="I56" s="85"/>
      <c r="J56" s="90">
        <v>132779840.7228618</v>
      </c>
      <c r="K56" s="90">
        <f>ROUND(+J56,0)</f>
        <v>132779841</v>
      </c>
      <c r="L56" s="77"/>
      <c r="M56" s="72"/>
      <c r="N56" s="73"/>
      <c r="O56" s="100">
        <v>9</v>
      </c>
      <c r="P56" s="101" t="s">
        <v>71</v>
      </c>
      <c r="Q56" s="102" t="s">
        <v>306</v>
      </c>
      <c r="R56" s="82" t="s">
        <v>306</v>
      </c>
      <c r="S56" s="104" t="s">
        <v>306</v>
      </c>
      <c r="T56" s="84">
        <f>SUM(T57)</f>
        <v>0</v>
      </c>
    </row>
    <row r="57" spans="1:20" ht="35" outlineLevel="1" thickBot="1" x14ac:dyDescent="0.25">
      <c r="A57" s="74"/>
      <c r="B57" s="126"/>
      <c r="C57" s="127"/>
      <c r="D57" s="73"/>
      <c r="E57" s="128"/>
      <c r="F57" s="73"/>
      <c r="G57" s="73"/>
      <c r="H57" s="72"/>
      <c r="I57" s="106"/>
      <c r="J57" s="110"/>
      <c r="K57" s="110"/>
      <c r="L57" s="77"/>
      <c r="M57" s="72"/>
      <c r="N57" s="73"/>
      <c r="O57" s="92" t="s">
        <v>72</v>
      </c>
      <c r="P57" s="93" t="s">
        <v>73</v>
      </c>
      <c r="Q57" s="94" t="s">
        <v>29</v>
      </c>
      <c r="R57" s="95">
        <v>5596.12</v>
      </c>
      <c r="S57" s="96"/>
      <c r="T57" s="97">
        <f>ROUND(R57*S57,0)</f>
        <v>0</v>
      </c>
    </row>
    <row r="58" spans="1:20" ht="44" customHeight="1" x14ac:dyDescent="0.2">
      <c r="A58" s="199"/>
      <c r="B58" s="199"/>
      <c r="C58" s="76"/>
      <c r="D58" s="76"/>
      <c r="E58" s="76"/>
      <c r="F58" s="226" t="s">
        <v>224</v>
      </c>
      <c r="G58" s="227"/>
      <c r="H58" s="227"/>
      <c r="I58" s="227"/>
      <c r="J58" s="227"/>
      <c r="K58" s="228"/>
      <c r="L58" s="130">
        <f>+L47+L50+L55</f>
        <v>132779841</v>
      </c>
      <c r="M58" s="131"/>
      <c r="N58" s="73"/>
      <c r="O58" s="100">
        <v>10</v>
      </c>
      <c r="P58" s="101" t="s">
        <v>111</v>
      </c>
      <c r="Q58" s="102" t="s">
        <v>306</v>
      </c>
      <c r="R58" s="82" t="s">
        <v>306</v>
      </c>
      <c r="S58" s="104" t="s">
        <v>306</v>
      </c>
      <c r="T58" s="84">
        <f>SUM(T59:T71)</f>
        <v>0</v>
      </c>
    </row>
    <row r="59" spans="1:20" ht="46" customHeight="1" outlineLevel="1" thickBot="1" x14ac:dyDescent="0.25">
      <c r="A59" s="199"/>
      <c r="B59" s="199"/>
      <c r="C59" s="76"/>
      <c r="D59" s="76"/>
      <c r="E59" s="76"/>
      <c r="F59" s="200" t="s">
        <v>225</v>
      </c>
      <c r="G59" s="201"/>
      <c r="H59" s="201"/>
      <c r="I59" s="201"/>
      <c r="J59" s="201"/>
      <c r="K59" s="202"/>
      <c r="L59" s="132">
        <f>ROUND(+L58*M59,0)</f>
        <v>25228170</v>
      </c>
      <c r="M59" s="133">
        <v>0.19</v>
      </c>
      <c r="N59" s="73"/>
      <c r="O59" s="92" t="s">
        <v>75</v>
      </c>
      <c r="P59" s="134" t="s">
        <v>76</v>
      </c>
      <c r="Q59" s="135" t="s">
        <v>15</v>
      </c>
      <c r="R59" s="95">
        <v>87.5</v>
      </c>
      <c r="S59" s="96"/>
      <c r="T59" s="97">
        <f t="shared" ref="T59:T71" si="7">ROUND(R59*S59,0)</f>
        <v>0</v>
      </c>
    </row>
    <row r="60" spans="1:20" ht="47" customHeight="1" outlineLevel="1" thickBot="1" x14ac:dyDescent="0.25">
      <c r="A60" s="106"/>
      <c r="B60" s="136"/>
      <c r="C60" s="136"/>
      <c r="D60" s="136"/>
      <c r="E60" s="136"/>
      <c r="F60" s="203" t="s">
        <v>226</v>
      </c>
      <c r="G60" s="204"/>
      <c r="H60" s="204"/>
      <c r="I60" s="204"/>
      <c r="J60" s="204"/>
      <c r="K60" s="205"/>
      <c r="L60" s="137">
        <f>SUM(L58:L59)</f>
        <v>158008011</v>
      </c>
      <c r="M60" s="138"/>
      <c r="N60" s="73"/>
      <c r="O60" s="92" t="s">
        <v>77</v>
      </c>
      <c r="P60" s="134" t="s">
        <v>299</v>
      </c>
      <c r="Q60" s="135" t="s">
        <v>29</v>
      </c>
      <c r="R60" s="95">
        <v>107.25</v>
      </c>
      <c r="S60" s="96"/>
      <c r="T60" s="97">
        <f t="shared" si="7"/>
        <v>0</v>
      </c>
    </row>
    <row r="61" spans="1:20" ht="38" customHeight="1" x14ac:dyDescent="0.2">
      <c r="A61" s="106"/>
      <c r="B61" s="136"/>
      <c r="C61" s="136"/>
      <c r="D61" s="136"/>
      <c r="E61" s="136"/>
      <c r="F61" s="136"/>
      <c r="G61" s="136"/>
      <c r="H61" s="106"/>
      <c r="I61" s="106"/>
      <c r="J61" s="110"/>
      <c r="K61" s="110"/>
      <c r="L61" s="139"/>
      <c r="M61" s="72"/>
      <c r="N61" s="73"/>
      <c r="O61" s="92" t="s">
        <v>78</v>
      </c>
      <c r="P61" s="134" t="s">
        <v>79</v>
      </c>
      <c r="Q61" s="135" t="s">
        <v>13</v>
      </c>
      <c r="R61" s="95">
        <v>80</v>
      </c>
      <c r="S61" s="96"/>
      <c r="T61" s="97">
        <f t="shared" si="7"/>
        <v>0</v>
      </c>
    </row>
    <row r="62" spans="1:20" ht="44" customHeight="1" outlineLevel="1" x14ac:dyDescent="0.2">
      <c r="A62" s="206"/>
      <c r="B62" s="206"/>
      <c r="C62" s="206"/>
      <c r="D62" s="206"/>
      <c r="E62" s="206"/>
      <c r="F62" s="206"/>
      <c r="G62" s="206"/>
      <c r="H62" s="206"/>
      <c r="I62" s="206"/>
      <c r="J62" s="206"/>
      <c r="K62" s="206"/>
      <c r="L62" s="206"/>
      <c r="M62" s="206"/>
      <c r="N62" s="73"/>
      <c r="O62" s="92" t="s">
        <v>80</v>
      </c>
      <c r="P62" s="134" t="s">
        <v>81</v>
      </c>
      <c r="Q62" s="135" t="s">
        <v>82</v>
      </c>
      <c r="R62" s="95">
        <v>66</v>
      </c>
      <c r="S62" s="96"/>
      <c r="T62" s="97">
        <f t="shared" si="7"/>
        <v>0</v>
      </c>
    </row>
    <row r="63" spans="1:20" ht="38" customHeight="1" x14ac:dyDescent="0.2">
      <c r="A63" s="106"/>
      <c r="B63" s="136"/>
      <c r="C63" s="136"/>
      <c r="D63" s="136"/>
      <c r="E63" s="136"/>
      <c r="F63" s="136"/>
      <c r="G63" s="136"/>
      <c r="H63" s="106"/>
      <c r="I63" s="106"/>
      <c r="J63" s="110"/>
      <c r="K63" s="110"/>
      <c r="L63" s="99"/>
      <c r="M63" s="72"/>
      <c r="N63" s="73"/>
      <c r="O63" s="92" t="s">
        <v>84</v>
      </c>
      <c r="P63" s="134" t="s">
        <v>300</v>
      </c>
      <c r="Q63" s="135" t="s">
        <v>13</v>
      </c>
      <c r="R63" s="95">
        <v>1</v>
      </c>
      <c r="S63" s="96"/>
      <c r="T63" s="97">
        <f t="shared" si="7"/>
        <v>0</v>
      </c>
    </row>
    <row r="64" spans="1:20" ht="55" customHeight="1" outlineLevel="1" x14ac:dyDescent="0.2">
      <c r="A64" s="76"/>
      <c r="B64" s="140"/>
      <c r="C64" s="140"/>
      <c r="D64" s="140"/>
      <c r="E64" s="140"/>
      <c r="F64" s="140"/>
      <c r="G64" s="140"/>
      <c r="H64" s="140"/>
      <c r="I64" s="140"/>
      <c r="J64" s="140"/>
      <c r="K64" s="141"/>
      <c r="L64" s="99"/>
      <c r="M64" s="72"/>
      <c r="N64" s="73"/>
      <c r="O64" s="92" t="s">
        <v>86</v>
      </c>
      <c r="P64" s="134" t="s">
        <v>301</v>
      </c>
      <c r="Q64" s="135" t="s">
        <v>13</v>
      </c>
      <c r="R64" s="95">
        <v>8</v>
      </c>
      <c r="S64" s="96"/>
      <c r="T64" s="97">
        <f t="shared" si="7"/>
        <v>0</v>
      </c>
    </row>
    <row r="65" spans="1:20" ht="49" customHeight="1" outlineLevel="1" x14ac:dyDescent="0.2">
      <c r="A65" s="106"/>
      <c r="B65" s="107"/>
      <c r="C65" s="107"/>
      <c r="D65" s="107"/>
      <c r="E65" s="107"/>
      <c r="F65" s="107"/>
      <c r="G65" s="107"/>
      <c r="H65" s="106"/>
      <c r="I65" s="106"/>
      <c r="J65" s="110"/>
      <c r="K65" s="110"/>
      <c r="L65" s="99"/>
      <c r="M65" s="72"/>
      <c r="N65" s="73"/>
      <c r="O65" s="92" t="s">
        <v>87</v>
      </c>
      <c r="P65" s="134" t="s">
        <v>302</v>
      </c>
      <c r="Q65" s="135" t="s">
        <v>13</v>
      </c>
      <c r="R65" s="95">
        <v>3</v>
      </c>
      <c r="S65" s="96"/>
      <c r="T65" s="97">
        <f t="shared" si="7"/>
        <v>0</v>
      </c>
    </row>
    <row r="66" spans="1:20" ht="52" customHeight="1" outlineLevel="1" x14ac:dyDescent="0.2">
      <c r="A66" s="106"/>
      <c r="B66" s="142"/>
      <c r="C66" s="142"/>
      <c r="D66" s="142"/>
      <c r="E66" s="142"/>
      <c r="F66" s="142"/>
      <c r="G66" s="142"/>
      <c r="H66" s="72"/>
      <c r="I66" s="143"/>
      <c r="J66" s="144"/>
      <c r="K66" s="119"/>
      <c r="L66" s="119"/>
      <c r="M66" s="72"/>
      <c r="N66" s="73"/>
      <c r="O66" s="92" t="s">
        <v>88</v>
      </c>
      <c r="P66" s="134" t="s">
        <v>303</v>
      </c>
      <c r="Q66" s="135" t="s">
        <v>15</v>
      </c>
      <c r="R66" s="95">
        <v>423.81000000000006</v>
      </c>
      <c r="S66" s="96"/>
      <c r="T66" s="97">
        <f t="shared" si="7"/>
        <v>0</v>
      </c>
    </row>
    <row r="67" spans="1:20" ht="48" customHeight="1" outlineLevel="1" x14ac:dyDescent="0.2">
      <c r="A67" s="76"/>
      <c r="B67" s="140"/>
      <c r="C67" s="140"/>
      <c r="D67" s="140"/>
      <c r="E67" s="140"/>
      <c r="F67" s="140"/>
      <c r="G67" s="140"/>
      <c r="H67" s="140"/>
      <c r="I67" s="140"/>
      <c r="J67" s="140"/>
      <c r="K67" s="140"/>
      <c r="L67" s="139"/>
      <c r="M67" s="76"/>
      <c r="N67" s="73"/>
      <c r="O67" s="92" t="s">
        <v>89</v>
      </c>
      <c r="P67" s="134" t="s">
        <v>90</v>
      </c>
      <c r="Q67" s="135" t="s">
        <v>45</v>
      </c>
      <c r="R67" s="95">
        <v>74760.639999999999</v>
      </c>
      <c r="S67" s="96"/>
      <c r="T67" s="97">
        <f t="shared" si="7"/>
        <v>0</v>
      </c>
    </row>
    <row r="68" spans="1:20" ht="45" customHeight="1" outlineLevel="1" x14ac:dyDescent="0.2">
      <c r="A68" s="106"/>
      <c r="B68" s="145"/>
      <c r="C68" s="145"/>
      <c r="D68" s="145"/>
      <c r="E68" s="145"/>
      <c r="F68" s="145"/>
      <c r="G68" s="145"/>
      <c r="H68" s="106"/>
      <c r="I68" s="106"/>
      <c r="J68" s="110"/>
      <c r="K68" s="110"/>
      <c r="L68" s="139"/>
      <c r="M68" s="76"/>
      <c r="N68" s="73"/>
      <c r="O68" s="92" t="s">
        <v>91</v>
      </c>
      <c r="P68" s="134" t="s">
        <v>304</v>
      </c>
      <c r="Q68" s="135" t="s">
        <v>11</v>
      </c>
      <c r="R68" s="95">
        <v>272.02999999999997</v>
      </c>
      <c r="S68" s="96"/>
      <c r="T68" s="97">
        <f t="shared" si="7"/>
        <v>0</v>
      </c>
    </row>
    <row r="69" spans="1:20" ht="51" customHeight="1" outlineLevel="1" x14ac:dyDescent="0.2">
      <c r="A69" s="106"/>
      <c r="B69" s="145"/>
      <c r="C69" s="145"/>
      <c r="D69" s="145"/>
      <c r="E69" s="145"/>
      <c r="F69" s="145"/>
      <c r="G69" s="145"/>
      <c r="H69" s="106"/>
      <c r="I69" s="106"/>
      <c r="J69" s="110"/>
      <c r="K69" s="110"/>
      <c r="L69" s="139"/>
      <c r="M69" s="76"/>
      <c r="N69" s="73"/>
      <c r="O69" s="92" t="s">
        <v>92</v>
      </c>
      <c r="P69" s="134" t="s">
        <v>93</v>
      </c>
      <c r="Q69" s="135" t="s">
        <v>13</v>
      </c>
      <c r="R69" s="95">
        <v>163</v>
      </c>
      <c r="S69" s="96"/>
      <c r="T69" s="97">
        <f t="shared" si="7"/>
        <v>0</v>
      </c>
    </row>
    <row r="70" spans="1:20" ht="39" customHeight="1" outlineLevel="1" x14ac:dyDescent="0.2">
      <c r="A70" s="106"/>
      <c r="B70" s="145"/>
      <c r="C70" s="145"/>
      <c r="D70" s="145"/>
      <c r="E70" s="145"/>
      <c r="F70" s="145"/>
      <c r="G70" s="145"/>
      <c r="H70" s="106"/>
      <c r="I70" s="106"/>
      <c r="J70" s="110"/>
      <c r="K70" s="110"/>
      <c r="L70" s="139"/>
      <c r="M70" s="76"/>
      <c r="N70" s="73"/>
      <c r="O70" s="92" t="s">
        <v>94</v>
      </c>
      <c r="P70" s="134" t="s">
        <v>95</v>
      </c>
      <c r="Q70" s="135" t="s">
        <v>15</v>
      </c>
      <c r="R70" s="95">
        <v>35.880000000000003</v>
      </c>
      <c r="S70" s="96"/>
      <c r="T70" s="97">
        <f t="shared" si="7"/>
        <v>0</v>
      </c>
    </row>
    <row r="71" spans="1:20" ht="30" customHeight="1" outlineLevel="1" x14ac:dyDescent="0.2">
      <c r="A71" s="106"/>
      <c r="B71" s="145"/>
      <c r="C71" s="145"/>
      <c r="D71" s="145"/>
      <c r="E71" s="145"/>
      <c r="F71" s="145"/>
      <c r="G71" s="145"/>
      <c r="H71" s="106"/>
      <c r="I71" s="106"/>
      <c r="J71" s="110"/>
      <c r="K71" s="110"/>
      <c r="L71" s="139"/>
      <c r="M71" s="76"/>
      <c r="N71" s="73"/>
      <c r="O71" s="146" t="s">
        <v>96</v>
      </c>
      <c r="P71" s="147" t="s">
        <v>97</v>
      </c>
      <c r="Q71" s="148" t="s">
        <v>15</v>
      </c>
      <c r="R71" s="149">
        <v>3164.01</v>
      </c>
      <c r="S71" s="96"/>
      <c r="T71" s="97">
        <f t="shared" si="7"/>
        <v>0</v>
      </c>
    </row>
    <row r="72" spans="1:20" ht="31" customHeight="1" outlineLevel="1" x14ac:dyDescent="0.2">
      <c r="A72" s="106"/>
      <c r="B72" s="136"/>
      <c r="C72" s="136"/>
      <c r="D72" s="136"/>
      <c r="E72" s="136"/>
      <c r="F72" s="136"/>
      <c r="G72" s="136"/>
      <c r="H72" s="106"/>
      <c r="I72" s="106"/>
      <c r="J72" s="110"/>
      <c r="K72" s="110"/>
      <c r="L72" s="77"/>
      <c r="M72" s="72"/>
      <c r="N72" s="73"/>
      <c r="O72" s="100">
        <v>11</v>
      </c>
      <c r="P72" s="101" t="s">
        <v>273</v>
      </c>
      <c r="Q72" s="102"/>
      <c r="R72" s="82"/>
      <c r="S72" s="104"/>
      <c r="T72" s="150">
        <f>SUM(T73)</f>
        <v>520664218</v>
      </c>
    </row>
    <row r="73" spans="1:20" ht="39" customHeight="1" outlineLevel="1" thickBot="1" x14ac:dyDescent="0.25">
      <c r="A73" s="106"/>
      <c r="B73" s="136"/>
      <c r="C73" s="136"/>
      <c r="D73" s="136"/>
      <c r="E73" s="136"/>
      <c r="F73" s="136"/>
      <c r="G73" s="136"/>
      <c r="H73" s="106"/>
      <c r="I73" s="106"/>
      <c r="J73" s="110"/>
      <c r="K73" s="110"/>
      <c r="L73" s="77"/>
      <c r="M73" s="72"/>
      <c r="N73" s="73"/>
      <c r="O73" s="146"/>
      <c r="P73" s="151" t="s">
        <v>274</v>
      </c>
      <c r="Q73" s="152" t="s">
        <v>5</v>
      </c>
      <c r="R73" s="149">
        <v>1</v>
      </c>
      <c r="S73" s="153">
        <v>520664218</v>
      </c>
      <c r="T73" s="154">
        <f>S73*R73</f>
        <v>520664218</v>
      </c>
    </row>
    <row r="74" spans="1:20" ht="27" customHeight="1" outlineLevel="1" x14ac:dyDescent="0.2">
      <c r="A74" s="106"/>
      <c r="B74" s="136"/>
      <c r="C74" s="136"/>
      <c r="D74" s="136"/>
      <c r="E74" s="136"/>
      <c r="F74" s="136"/>
      <c r="G74" s="136"/>
      <c r="H74" s="106"/>
      <c r="I74" s="106"/>
      <c r="J74" s="110"/>
      <c r="K74" s="110"/>
      <c r="L74" s="77"/>
      <c r="M74" s="72"/>
      <c r="N74" s="73"/>
      <c r="O74" s="100">
        <v>12</v>
      </c>
      <c r="P74" s="101" t="s">
        <v>98</v>
      </c>
      <c r="Q74" s="102"/>
      <c r="R74" s="82"/>
      <c r="S74" s="104"/>
      <c r="T74" s="150">
        <f>SUM(T75)</f>
        <v>100000000</v>
      </c>
    </row>
    <row r="75" spans="1:20" ht="48" customHeight="1" outlineLevel="1" thickBot="1" x14ac:dyDescent="0.25">
      <c r="A75" s="106"/>
      <c r="B75" s="136"/>
      <c r="C75" s="136"/>
      <c r="D75" s="136"/>
      <c r="E75" s="136"/>
      <c r="F75" s="136"/>
      <c r="G75" s="136"/>
      <c r="H75" s="106"/>
      <c r="I75" s="106"/>
      <c r="J75" s="110"/>
      <c r="K75" s="110"/>
      <c r="L75" s="77"/>
      <c r="M75" s="72"/>
      <c r="N75" s="73"/>
      <c r="O75" s="155"/>
      <c r="P75" s="156" t="s">
        <v>99</v>
      </c>
      <c r="Q75" s="157" t="s">
        <v>5</v>
      </c>
      <c r="R75" s="158">
        <v>1</v>
      </c>
      <c r="S75" s="159">
        <v>100000000</v>
      </c>
      <c r="T75" s="154">
        <f>S75*R75</f>
        <v>100000000</v>
      </c>
    </row>
    <row r="76" spans="1:20" ht="35.25" customHeight="1" thickBot="1" x14ac:dyDescent="0.25">
      <c r="A76" s="76"/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39"/>
      <c r="M76" s="76"/>
      <c r="N76" s="73"/>
      <c r="O76" s="72"/>
      <c r="P76" s="160"/>
      <c r="Q76" s="72"/>
      <c r="R76" s="161"/>
      <c r="S76" s="162"/>
      <c r="T76" s="163"/>
    </row>
    <row r="77" spans="1:20" ht="36" customHeight="1" x14ac:dyDescent="0.2">
      <c r="A77" s="106"/>
      <c r="B77" s="136"/>
      <c r="C77" s="136"/>
      <c r="D77" s="136"/>
      <c r="E77" s="136"/>
      <c r="F77" s="136"/>
      <c r="G77" s="136"/>
      <c r="H77" s="106"/>
      <c r="I77" s="106"/>
      <c r="J77" s="110"/>
      <c r="K77" s="110"/>
      <c r="L77" s="77"/>
      <c r="M77" s="72"/>
      <c r="N77" s="73"/>
      <c r="O77" s="164"/>
      <c r="P77" s="165" t="s">
        <v>101</v>
      </c>
      <c r="Q77" s="166"/>
      <c r="R77" s="167"/>
      <c r="S77" s="168"/>
      <c r="T77" s="169">
        <f>+ROUND(T9+T12+T30+T39+T48+T50+T53+T58+T56+T72+T74,0)</f>
        <v>620664218</v>
      </c>
    </row>
    <row r="78" spans="1:20" ht="36" customHeight="1" outlineLevel="1" x14ac:dyDescent="0.2">
      <c r="A78" s="106"/>
      <c r="B78" s="136"/>
      <c r="C78" s="136"/>
      <c r="D78" s="136"/>
      <c r="E78" s="136"/>
      <c r="F78" s="136"/>
      <c r="G78" s="136"/>
      <c r="H78" s="106"/>
      <c r="I78" s="106"/>
      <c r="J78" s="110"/>
      <c r="K78" s="110"/>
      <c r="L78" s="119"/>
      <c r="M78" s="72"/>
      <c r="N78" s="73"/>
      <c r="O78" s="197"/>
      <c r="P78" s="245" t="s">
        <v>102</v>
      </c>
      <c r="Q78" s="245"/>
      <c r="R78" s="246"/>
      <c r="S78" s="179"/>
      <c r="T78" s="171">
        <f>ROUND(T$77*S78,0)</f>
        <v>0</v>
      </c>
    </row>
    <row r="79" spans="1:20" ht="36" customHeight="1" x14ac:dyDescent="0.2">
      <c r="A79" s="106"/>
      <c r="B79" s="136"/>
      <c r="C79" s="136"/>
      <c r="D79" s="136"/>
      <c r="E79" s="136"/>
      <c r="F79" s="136"/>
      <c r="G79" s="136"/>
      <c r="H79" s="106"/>
      <c r="I79" s="106"/>
      <c r="J79" s="110"/>
      <c r="K79" s="110"/>
      <c r="L79" s="119"/>
      <c r="M79" s="72"/>
      <c r="N79" s="73"/>
      <c r="O79" s="170"/>
      <c r="P79" s="245" t="s">
        <v>103</v>
      </c>
      <c r="Q79" s="245"/>
      <c r="R79" s="246"/>
      <c r="S79" s="179"/>
      <c r="T79" s="171">
        <f>ROUND(T$77*S79,0)</f>
        <v>0</v>
      </c>
    </row>
    <row r="80" spans="1:20" ht="36" customHeight="1" outlineLevel="1" x14ac:dyDescent="0.2">
      <c r="A80" s="106"/>
      <c r="B80" s="136"/>
      <c r="C80" s="136"/>
      <c r="D80" s="136"/>
      <c r="E80" s="136"/>
      <c r="F80" s="136"/>
      <c r="G80" s="136"/>
      <c r="H80" s="106"/>
      <c r="I80" s="106"/>
      <c r="J80" s="110"/>
      <c r="K80" s="110"/>
      <c r="L80" s="119"/>
      <c r="M80" s="72"/>
      <c r="N80" s="73"/>
      <c r="O80" s="197"/>
      <c r="P80" s="245" t="s">
        <v>104</v>
      </c>
      <c r="Q80" s="245"/>
      <c r="R80" s="246"/>
      <c r="S80" s="179"/>
      <c r="T80" s="171">
        <f>ROUND(T$77*S80,0)</f>
        <v>0</v>
      </c>
    </row>
    <row r="81" spans="1:25" ht="36" customHeight="1" x14ac:dyDescent="0.2">
      <c r="A81" s="106"/>
      <c r="B81" s="142"/>
      <c r="C81" s="142"/>
      <c r="D81" s="142"/>
      <c r="E81" s="142"/>
      <c r="F81" s="142"/>
      <c r="G81" s="142"/>
      <c r="H81" s="72"/>
      <c r="I81" s="143"/>
      <c r="J81" s="144"/>
      <c r="K81" s="119"/>
      <c r="L81" s="119"/>
      <c r="M81" s="72"/>
      <c r="N81" s="73"/>
      <c r="O81" s="170"/>
      <c r="P81" s="247" t="s">
        <v>100</v>
      </c>
      <c r="Q81" s="247"/>
      <c r="R81" s="248"/>
      <c r="S81" s="172"/>
      <c r="T81" s="173">
        <v>38346409</v>
      </c>
    </row>
    <row r="82" spans="1:25" ht="47" customHeight="1" thickBot="1" x14ac:dyDescent="0.25">
      <c r="A82" s="76"/>
      <c r="B82" s="140"/>
      <c r="C82" s="140"/>
      <c r="D82" s="140"/>
      <c r="E82" s="140"/>
      <c r="F82" s="140"/>
      <c r="G82" s="140"/>
      <c r="H82" s="140"/>
      <c r="I82" s="140"/>
      <c r="J82" s="140"/>
      <c r="K82" s="140"/>
      <c r="L82" s="139"/>
      <c r="M82" s="76"/>
      <c r="N82" s="73"/>
      <c r="O82" s="198"/>
      <c r="P82" s="174" t="s">
        <v>105</v>
      </c>
      <c r="Q82" s="175"/>
      <c r="R82" s="176"/>
      <c r="S82" s="177"/>
      <c r="T82" s="178">
        <f>SUM(T77:T81)</f>
        <v>659010627</v>
      </c>
    </row>
    <row r="83" spans="1:25" ht="28.5" customHeight="1" thickBot="1" x14ac:dyDescent="0.25">
      <c r="A83" s="106"/>
      <c r="B83" s="136"/>
      <c r="C83" s="136"/>
      <c r="D83" s="136"/>
      <c r="E83" s="136"/>
      <c r="F83" s="136"/>
      <c r="G83" s="136"/>
      <c r="H83" s="106"/>
      <c r="I83" s="106"/>
      <c r="J83" s="110"/>
      <c r="K83" s="110"/>
      <c r="L83" s="77"/>
      <c r="M83" s="72"/>
      <c r="N83" s="73"/>
      <c r="O83" s="72"/>
      <c r="P83" s="160"/>
      <c r="Q83" s="72"/>
      <c r="R83" s="161"/>
      <c r="S83" s="162"/>
      <c r="T83" s="163"/>
    </row>
    <row r="84" spans="1:25" ht="43" customHeight="1" thickBot="1" x14ac:dyDescent="0.25">
      <c r="A84" s="262" t="s">
        <v>310</v>
      </c>
      <c r="B84" s="263"/>
      <c r="C84" s="263"/>
      <c r="D84" s="263"/>
      <c r="E84" s="263"/>
      <c r="F84" s="263"/>
      <c r="G84" s="263"/>
      <c r="H84" s="263"/>
      <c r="I84" s="263"/>
      <c r="J84" s="263"/>
      <c r="K84" s="263"/>
      <c r="L84" s="263"/>
      <c r="M84" s="263"/>
      <c r="N84" s="263"/>
      <c r="O84" s="263"/>
      <c r="P84" s="264"/>
      <c r="Q84" s="265">
        <f>L60</f>
        <v>158008011</v>
      </c>
      <c r="R84" s="266"/>
      <c r="S84" s="266"/>
      <c r="T84" s="267"/>
      <c r="U84" s="180"/>
      <c r="V84" s="181"/>
      <c r="W84" s="61"/>
    </row>
    <row r="85" spans="1:25" ht="8" customHeight="1" thickBot="1" x14ac:dyDescent="0.25">
      <c r="A85" s="182"/>
      <c r="B85" s="182"/>
      <c r="C85" s="182"/>
      <c r="D85" s="182"/>
      <c r="E85" s="182"/>
      <c r="F85" s="182"/>
      <c r="G85" s="182"/>
      <c r="H85" s="182"/>
      <c r="I85" s="182"/>
      <c r="J85" s="182"/>
      <c r="K85" s="182"/>
      <c r="L85" s="183"/>
      <c r="M85" s="184"/>
      <c r="N85" s="180"/>
      <c r="O85" s="185"/>
      <c r="P85" s="186"/>
      <c r="Q85" s="185"/>
      <c r="R85" s="187"/>
      <c r="S85" s="188"/>
      <c r="T85" s="189"/>
      <c r="U85" s="180"/>
    </row>
    <row r="86" spans="1:25" ht="47" customHeight="1" thickBot="1" x14ac:dyDescent="0.25">
      <c r="A86" s="262" t="s">
        <v>311</v>
      </c>
      <c r="B86" s="263"/>
      <c r="C86" s="263"/>
      <c r="D86" s="263"/>
      <c r="E86" s="263"/>
      <c r="F86" s="263"/>
      <c r="G86" s="263"/>
      <c r="H86" s="263"/>
      <c r="I86" s="263"/>
      <c r="J86" s="263"/>
      <c r="K86" s="263"/>
      <c r="L86" s="263"/>
      <c r="M86" s="263"/>
      <c r="N86" s="263"/>
      <c r="O86" s="263"/>
      <c r="P86" s="264"/>
      <c r="Q86" s="265">
        <f>T82</f>
        <v>659010627</v>
      </c>
      <c r="R86" s="266"/>
      <c r="S86" s="266"/>
      <c r="T86" s="267"/>
      <c r="U86" s="180"/>
      <c r="V86" s="181"/>
      <c r="W86" s="61"/>
    </row>
    <row r="87" spans="1:25" ht="8" customHeight="1" thickBot="1" x14ac:dyDescent="0.25">
      <c r="A87" s="184"/>
      <c r="B87" s="182"/>
      <c r="C87" s="182"/>
      <c r="D87" s="182"/>
      <c r="E87" s="182"/>
      <c r="F87" s="182"/>
      <c r="G87" s="182"/>
      <c r="H87" s="182"/>
      <c r="I87" s="182"/>
      <c r="J87" s="182"/>
      <c r="K87" s="182"/>
      <c r="L87" s="190"/>
      <c r="M87" s="184"/>
      <c r="N87" s="180"/>
      <c r="O87" s="185"/>
      <c r="P87" s="186"/>
      <c r="Q87" s="185"/>
      <c r="R87" s="187"/>
      <c r="S87" s="188"/>
      <c r="T87" s="189"/>
      <c r="U87" s="180"/>
    </row>
    <row r="88" spans="1:25" ht="47" customHeight="1" thickBot="1" x14ac:dyDescent="0.25">
      <c r="A88" s="259" t="s">
        <v>312</v>
      </c>
      <c r="B88" s="260"/>
      <c r="C88" s="260"/>
      <c r="D88" s="260"/>
      <c r="E88" s="260"/>
      <c r="F88" s="260"/>
      <c r="G88" s="260"/>
      <c r="H88" s="260"/>
      <c r="I88" s="260"/>
      <c r="J88" s="260"/>
      <c r="K88" s="260"/>
      <c r="L88" s="260"/>
      <c r="M88" s="260"/>
      <c r="N88" s="260"/>
      <c r="O88" s="260"/>
      <c r="P88" s="261"/>
      <c r="Q88" s="268">
        <f>Q84+Q86</f>
        <v>817018638</v>
      </c>
      <c r="R88" s="269"/>
      <c r="S88" s="269"/>
      <c r="T88" s="270"/>
      <c r="U88" s="191"/>
      <c r="V88" s="61"/>
      <c r="W88" s="61"/>
    </row>
    <row r="89" spans="1:25" ht="8" customHeight="1" thickBot="1" x14ac:dyDescent="0.25">
      <c r="A89" s="192"/>
      <c r="B89" s="193"/>
      <c r="C89" s="193"/>
      <c r="D89" s="193"/>
      <c r="E89" s="193"/>
      <c r="F89" s="193"/>
      <c r="G89" s="193"/>
      <c r="H89" s="192"/>
      <c r="I89" s="192"/>
      <c r="J89" s="194"/>
      <c r="K89" s="194"/>
      <c r="L89" s="195"/>
      <c r="M89" s="196"/>
      <c r="N89" s="180"/>
      <c r="O89" s="185"/>
      <c r="P89" s="186"/>
      <c r="Q89" s="185"/>
      <c r="R89" s="187"/>
      <c r="S89" s="188"/>
      <c r="T89" s="189"/>
    </row>
    <row r="90" spans="1:25" ht="48" customHeight="1" x14ac:dyDescent="0.2">
      <c r="A90" s="249" t="s">
        <v>313</v>
      </c>
      <c r="B90" s="250"/>
      <c r="C90" s="250"/>
      <c r="D90" s="250"/>
      <c r="E90" s="250"/>
      <c r="F90" s="250"/>
      <c r="G90" s="250"/>
      <c r="H90" s="250"/>
      <c r="I90" s="250"/>
      <c r="J90" s="250"/>
      <c r="K90" s="250"/>
      <c r="L90" s="250"/>
      <c r="M90" s="250"/>
      <c r="N90" s="250"/>
      <c r="O90" s="250"/>
      <c r="P90" s="250"/>
      <c r="Q90" s="250"/>
      <c r="R90" s="250"/>
      <c r="S90" s="250"/>
      <c r="T90" s="251"/>
      <c r="Y90" s="61"/>
    </row>
    <row r="91" spans="1:25" ht="48" customHeight="1" x14ac:dyDescent="0.2">
      <c r="A91" s="252"/>
      <c r="B91" s="253"/>
      <c r="C91" s="253"/>
      <c r="D91" s="253"/>
      <c r="E91" s="253"/>
      <c r="F91" s="253"/>
      <c r="G91" s="253"/>
      <c r="H91" s="253"/>
      <c r="I91" s="253"/>
      <c r="J91" s="253"/>
      <c r="K91" s="253"/>
      <c r="L91" s="253"/>
      <c r="M91" s="253"/>
      <c r="N91" s="253"/>
      <c r="O91" s="253"/>
      <c r="P91" s="253"/>
      <c r="Q91" s="253"/>
      <c r="R91" s="253"/>
      <c r="S91" s="253"/>
      <c r="T91" s="254"/>
      <c r="Y91" s="61"/>
    </row>
    <row r="92" spans="1:25" ht="48" customHeight="1" x14ac:dyDescent="0.2">
      <c r="A92" s="252"/>
      <c r="B92" s="253"/>
      <c r="C92" s="253"/>
      <c r="D92" s="253"/>
      <c r="E92" s="253"/>
      <c r="F92" s="253"/>
      <c r="G92" s="253"/>
      <c r="H92" s="253"/>
      <c r="I92" s="253"/>
      <c r="J92" s="253"/>
      <c r="K92" s="253"/>
      <c r="L92" s="253"/>
      <c r="M92" s="253"/>
      <c r="N92" s="253"/>
      <c r="O92" s="253"/>
      <c r="P92" s="253"/>
      <c r="Q92" s="253"/>
      <c r="R92" s="253"/>
      <c r="S92" s="253"/>
      <c r="T92" s="254"/>
      <c r="Y92" s="61"/>
    </row>
    <row r="93" spans="1:25" ht="48" customHeight="1" x14ac:dyDescent="0.2">
      <c r="A93" s="252"/>
      <c r="B93" s="253"/>
      <c r="C93" s="253"/>
      <c r="D93" s="253"/>
      <c r="E93" s="253"/>
      <c r="F93" s="253"/>
      <c r="G93" s="253"/>
      <c r="H93" s="253"/>
      <c r="I93" s="253"/>
      <c r="J93" s="253"/>
      <c r="K93" s="253"/>
      <c r="L93" s="253"/>
      <c r="M93" s="253"/>
      <c r="N93" s="253"/>
      <c r="O93" s="253"/>
      <c r="P93" s="253"/>
      <c r="Q93" s="253"/>
      <c r="R93" s="253"/>
      <c r="S93" s="253"/>
      <c r="T93" s="254"/>
      <c r="Y93" s="61"/>
    </row>
    <row r="94" spans="1:25" ht="72" customHeight="1" x14ac:dyDescent="0.2">
      <c r="A94" s="252"/>
      <c r="B94" s="253"/>
      <c r="C94" s="253"/>
      <c r="D94" s="253"/>
      <c r="E94" s="253"/>
      <c r="F94" s="253"/>
      <c r="G94" s="253"/>
      <c r="H94" s="253"/>
      <c r="I94" s="253"/>
      <c r="J94" s="253"/>
      <c r="K94" s="253"/>
      <c r="L94" s="253"/>
      <c r="M94" s="253"/>
      <c r="N94" s="253"/>
      <c r="O94" s="253"/>
      <c r="P94" s="253"/>
      <c r="Q94" s="253"/>
      <c r="R94" s="253"/>
      <c r="S94" s="253"/>
      <c r="T94" s="254"/>
      <c r="V94" s="61"/>
      <c r="W94" s="61"/>
    </row>
    <row r="95" spans="1:25" ht="52" customHeight="1" x14ac:dyDescent="0.2">
      <c r="A95" s="252"/>
      <c r="B95" s="253"/>
      <c r="C95" s="253"/>
      <c r="D95" s="253"/>
      <c r="E95" s="253"/>
      <c r="F95" s="253"/>
      <c r="G95" s="253"/>
      <c r="H95" s="253"/>
      <c r="I95" s="253"/>
      <c r="J95" s="253"/>
      <c r="K95" s="253"/>
      <c r="L95" s="253"/>
      <c r="M95" s="253"/>
      <c r="N95" s="253"/>
      <c r="O95" s="253"/>
      <c r="P95" s="253"/>
      <c r="Q95" s="253"/>
      <c r="R95" s="253"/>
      <c r="S95" s="253"/>
      <c r="T95" s="254"/>
    </row>
    <row r="96" spans="1:25" ht="112" customHeight="1" thickBot="1" x14ac:dyDescent="0.25">
      <c r="A96" s="255"/>
      <c r="B96" s="256"/>
      <c r="C96" s="256"/>
      <c r="D96" s="256"/>
      <c r="E96" s="256"/>
      <c r="F96" s="256"/>
      <c r="G96" s="256"/>
      <c r="H96" s="256"/>
      <c r="I96" s="256"/>
      <c r="J96" s="256"/>
      <c r="K96" s="256"/>
      <c r="L96" s="256"/>
      <c r="M96" s="256"/>
      <c r="N96" s="256"/>
      <c r="O96" s="256"/>
      <c r="P96" s="256"/>
      <c r="Q96" s="256"/>
      <c r="R96" s="256"/>
      <c r="S96" s="256"/>
      <c r="T96" s="257"/>
    </row>
    <row r="97" spans="1:27" s="63" customFormat="1" ht="232" customHeight="1" x14ac:dyDescent="0.2">
      <c r="A97" s="258" t="s">
        <v>308</v>
      </c>
      <c r="B97" s="258"/>
      <c r="C97" s="258"/>
      <c r="D97" s="258"/>
      <c r="E97" s="258"/>
      <c r="F97" s="258"/>
      <c r="G97" s="258"/>
      <c r="H97" s="258"/>
      <c r="I97" s="258"/>
      <c r="J97" s="258"/>
      <c r="K97" s="258"/>
      <c r="L97" s="258"/>
      <c r="M97" s="258"/>
      <c r="N97" s="258"/>
      <c r="O97" s="258"/>
      <c r="P97" s="258"/>
      <c r="Q97" s="258"/>
      <c r="R97" s="258"/>
      <c r="S97" s="258"/>
      <c r="T97" s="258"/>
      <c r="U97" s="62"/>
      <c r="V97" s="62"/>
      <c r="W97" s="62"/>
      <c r="X97" s="62"/>
      <c r="Y97" s="62"/>
      <c r="Z97" s="62"/>
      <c r="AA97" s="65"/>
    </row>
    <row r="98" spans="1:27" ht="15" customHeight="1" x14ac:dyDescent="0.2">
      <c r="A98" s="7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5"/>
      <c r="M98" s="7"/>
    </row>
    <row r="99" spans="1:27" ht="15" customHeight="1" x14ac:dyDescent="0.2">
      <c r="B99" s="10"/>
      <c r="C99" s="10"/>
      <c r="D99" s="10"/>
      <c r="E99" s="10"/>
      <c r="F99" s="10"/>
      <c r="G99" s="10"/>
      <c r="H99" s="9"/>
      <c r="I99" s="9"/>
      <c r="J99" s="11"/>
      <c r="K99" s="11"/>
      <c r="L99" s="8"/>
    </row>
    <row r="100" spans="1:27" ht="15" customHeight="1" x14ac:dyDescent="0.2">
      <c r="B100" s="10"/>
      <c r="C100" s="10"/>
      <c r="D100" s="10"/>
      <c r="E100" s="10"/>
      <c r="F100" s="10"/>
      <c r="G100" s="10"/>
      <c r="H100" s="9"/>
      <c r="I100" s="9"/>
      <c r="J100" s="11"/>
      <c r="K100" s="11"/>
      <c r="L100" s="8"/>
    </row>
    <row r="101" spans="1:27" ht="15" customHeight="1" x14ac:dyDescent="0.2">
      <c r="B101" s="14"/>
      <c r="C101" s="14"/>
      <c r="D101" s="14"/>
      <c r="E101" s="14"/>
      <c r="F101" s="14"/>
      <c r="G101" s="14"/>
      <c r="H101" s="9"/>
      <c r="I101" s="7"/>
      <c r="J101" s="8"/>
      <c r="K101" s="8"/>
      <c r="L101" s="8"/>
    </row>
    <row r="102" spans="1:27" ht="15" customHeight="1" x14ac:dyDescent="0.2">
      <c r="A102" s="7"/>
      <c r="B102" s="16"/>
      <c r="C102" s="16"/>
      <c r="D102" s="16"/>
      <c r="E102" s="16"/>
      <c r="F102" s="16"/>
      <c r="G102" s="16"/>
      <c r="H102" s="20"/>
      <c r="I102" s="9"/>
      <c r="J102" s="9"/>
      <c r="K102" s="9"/>
      <c r="L102" s="15"/>
      <c r="M102" s="7"/>
    </row>
    <row r="103" spans="1:27" ht="15" customHeight="1" x14ac:dyDescent="0.2">
      <c r="B103" s="13"/>
      <c r="C103" s="13"/>
      <c r="D103" s="13"/>
      <c r="E103" s="13"/>
      <c r="F103" s="13"/>
      <c r="G103" s="13"/>
      <c r="I103" s="9"/>
      <c r="J103" s="11"/>
      <c r="K103" s="11"/>
      <c r="L103" s="8"/>
    </row>
    <row r="104" spans="1:27" ht="15" customHeight="1" x14ac:dyDescent="0.2">
      <c r="B104" s="13"/>
      <c r="C104" s="13"/>
      <c r="D104" s="13"/>
      <c r="E104" s="13"/>
      <c r="F104" s="13"/>
      <c r="G104" s="13"/>
      <c r="I104" s="9"/>
      <c r="J104" s="11"/>
      <c r="K104" s="11"/>
      <c r="L104" s="8"/>
    </row>
    <row r="105" spans="1:27" ht="15" customHeight="1" x14ac:dyDescent="0.2">
      <c r="B105" s="13"/>
      <c r="C105" s="13"/>
      <c r="D105" s="13"/>
      <c r="E105" s="13"/>
      <c r="F105" s="13"/>
      <c r="G105" s="13"/>
      <c r="I105" s="9"/>
      <c r="J105" s="11"/>
      <c r="K105" s="11"/>
      <c r="L105" s="8"/>
    </row>
    <row r="106" spans="1:27" ht="15" customHeight="1" x14ac:dyDescent="0.2">
      <c r="B106" s="13"/>
      <c r="C106" s="13"/>
      <c r="D106" s="13"/>
      <c r="E106" s="13"/>
      <c r="F106" s="13"/>
      <c r="G106" s="13"/>
      <c r="I106" s="9"/>
      <c r="J106" s="11"/>
      <c r="K106" s="11"/>
      <c r="L106" s="8"/>
    </row>
    <row r="107" spans="1:27" ht="15" customHeight="1" x14ac:dyDescent="0.2">
      <c r="B107" s="13"/>
      <c r="C107" s="13"/>
      <c r="D107" s="13"/>
      <c r="E107" s="13"/>
      <c r="F107" s="13"/>
      <c r="G107" s="13"/>
      <c r="I107" s="9"/>
      <c r="J107" s="11"/>
      <c r="K107" s="11"/>
      <c r="L107" s="8"/>
    </row>
    <row r="108" spans="1:27" ht="15" customHeight="1" x14ac:dyDescent="0.2">
      <c r="B108" s="13"/>
      <c r="C108" s="13"/>
      <c r="D108" s="13"/>
      <c r="E108" s="13"/>
      <c r="F108" s="13"/>
      <c r="G108" s="13"/>
      <c r="I108" s="9"/>
      <c r="J108" s="11"/>
      <c r="K108" s="11"/>
      <c r="L108" s="8"/>
    </row>
    <row r="109" spans="1:27" ht="15" customHeight="1" x14ac:dyDescent="0.2">
      <c r="B109" s="13"/>
      <c r="C109" s="13"/>
      <c r="D109" s="13"/>
      <c r="E109" s="13"/>
      <c r="F109" s="13"/>
      <c r="G109" s="13"/>
      <c r="I109" s="9"/>
      <c r="J109" s="11"/>
      <c r="K109" s="11"/>
      <c r="L109" s="8"/>
    </row>
    <row r="110" spans="1:27" ht="15" customHeight="1" x14ac:dyDescent="0.2">
      <c r="B110" s="12"/>
      <c r="C110" s="12"/>
      <c r="D110" s="12"/>
      <c r="E110" s="12"/>
      <c r="F110" s="12"/>
      <c r="G110" s="12"/>
      <c r="I110" s="9"/>
      <c r="J110" s="11"/>
      <c r="K110" s="11"/>
      <c r="L110" s="8"/>
    </row>
    <row r="111" spans="1:27" ht="15" customHeight="1" x14ac:dyDescent="0.2">
      <c r="B111" s="12"/>
      <c r="C111" s="12"/>
      <c r="D111" s="12"/>
      <c r="E111" s="12"/>
      <c r="F111" s="12"/>
      <c r="G111" s="12"/>
      <c r="I111" s="9"/>
      <c r="J111" s="11"/>
      <c r="K111" s="11"/>
      <c r="L111" s="8"/>
    </row>
    <row r="112" spans="1:27" ht="15" customHeight="1" x14ac:dyDescent="0.2">
      <c r="B112" s="14"/>
      <c r="C112" s="14"/>
      <c r="D112" s="14"/>
      <c r="E112" s="14"/>
      <c r="F112" s="14"/>
      <c r="G112" s="14"/>
      <c r="H112" s="9"/>
      <c r="I112" s="7"/>
      <c r="J112" s="8"/>
      <c r="K112" s="8"/>
      <c r="L112" s="8"/>
    </row>
    <row r="113" spans="1:13" ht="15" customHeight="1" x14ac:dyDescent="0.2">
      <c r="A113" s="7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5"/>
      <c r="M113" s="7"/>
    </row>
    <row r="114" spans="1:13" ht="15" customHeight="1" x14ac:dyDescent="0.2">
      <c r="B114" s="10"/>
      <c r="C114" s="10"/>
      <c r="D114" s="10"/>
      <c r="E114" s="10"/>
      <c r="F114" s="10"/>
      <c r="G114" s="10"/>
      <c r="H114" s="9"/>
      <c r="I114" s="23"/>
      <c r="J114" s="11"/>
      <c r="K114" s="11"/>
      <c r="L114" s="8"/>
    </row>
    <row r="115" spans="1:13" ht="15" customHeight="1" x14ac:dyDescent="0.15">
      <c r="A115" s="19"/>
      <c r="B115" s="19"/>
      <c r="C115" s="19"/>
      <c r="D115" s="19"/>
      <c r="E115" s="19"/>
      <c r="F115" s="19"/>
      <c r="G115" s="19"/>
      <c r="H115" s="19"/>
      <c r="I115" s="8"/>
      <c r="J115" s="8"/>
      <c r="K115" s="8"/>
      <c r="L115" s="8"/>
    </row>
    <row r="116" spans="1:13" ht="15" customHeight="1" x14ac:dyDescent="0.15">
      <c r="A116" s="19"/>
      <c r="B116" s="19"/>
      <c r="C116" s="19"/>
      <c r="D116" s="19"/>
      <c r="E116" s="19"/>
      <c r="F116" s="19"/>
      <c r="G116" s="19"/>
      <c r="H116" s="19"/>
      <c r="I116" s="19"/>
    </row>
    <row r="117" spans="1:13" ht="15" customHeight="1" x14ac:dyDescent="0.15">
      <c r="L117" s="21"/>
    </row>
    <row r="118" spans="1:13" ht="15" customHeight="1" x14ac:dyDescent="0.2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22"/>
      <c r="M118" s="7"/>
    </row>
    <row r="119" spans="1:13" ht="15" customHeight="1" x14ac:dyDescent="0.2">
      <c r="B119" s="14"/>
      <c r="C119" s="14"/>
      <c r="D119" s="14"/>
      <c r="E119" s="14"/>
      <c r="F119" s="14"/>
      <c r="G119" s="14"/>
      <c r="H119" s="9"/>
      <c r="I119" s="7"/>
      <c r="J119" s="8"/>
      <c r="K119" s="8"/>
      <c r="L119" s="8"/>
    </row>
    <row r="120" spans="1:13" ht="15" customHeight="1" x14ac:dyDescent="0.2">
      <c r="A120" s="7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5"/>
      <c r="M120" s="7"/>
    </row>
    <row r="121" spans="1:13" ht="15" customHeight="1" x14ac:dyDescent="0.2">
      <c r="B121" s="10"/>
      <c r="C121" s="10"/>
      <c r="D121" s="10"/>
      <c r="E121" s="10"/>
      <c r="F121" s="10"/>
      <c r="G121" s="10"/>
      <c r="H121" s="9"/>
      <c r="I121" s="23"/>
      <c r="J121" s="11"/>
      <c r="K121" s="11"/>
      <c r="L121" s="8"/>
    </row>
    <row r="122" spans="1:13" ht="15" customHeight="1" x14ac:dyDescent="0.2">
      <c r="B122" s="14"/>
      <c r="C122" s="14"/>
      <c r="D122" s="14"/>
      <c r="E122" s="14"/>
      <c r="F122" s="14"/>
      <c r="G122" s="14"/>
      <c r="H122" s="9"/>
      <c r="I122" s="7"/>
      <c r="J122" s="8"/>
      <c r="K122" s="8"/>
      <c r="L122" s="8"/>
    </row>
    <row r="123" spans="1:13" ht="15" customHeight="1" x14ac:dyDescent="0.2">
      <c r="A123" s="7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5"/>
      <c r="M123" s="7"/>
    </row>
    <row r="124" spans="1:13" ht="15" customHeight="1" x14ac:dyDescent="0.2">
      <c r="B124" s="10"/>
      <c r="C124" s="10"/>
      <c r="D124" s="10"/>
      <c r="E124" s="10"/>
      <c r="F124" s="10"/>
      <c r="G124" s="10"/>
      <c r="H124" s="24"/>
      <c r="I124" s="25"/>
      <c r="J124" s="26"/>
      <c r="K124" s="26"/>
      <c r="L124" s="8"/>
    </row>
    <row r="125" spans="1:13" ht="15" customHeight="1" x14ac:dyDescent="0.2">
      <c r="B125" s="10"/>
      <c r="C125" s="10"/>
      <c r="D125" s="10"/>
      <c r="E125" s="10"/>
      <c r="F125" s="10"/>
      <c r="G125" s="10"/>
      <c r="H125" s="9"/>
      <c r="I125" s="23"/>
      <c r="J125" s="11"/>
      <c r="K125" s="11"/>
      <c r="L125" s="8"/>
    </row>
    <row r="162" spans="1:13" ht="15" customHeight="1" x14ac:dyDescent="0.2">
      <c r="B162" s="13"/>
      <c r="C162" s="13"/>
      <c r="D162" s="13"/>
      <c r="E162" s="13"/>
      <c r="F162" s="13"/>
      <c r="G162" s="13"/>
      <c r="I162" s="9"/>
      <c r="J162" s="11"/>
      <c r="K162" s="11"/>
      <c r="L162" s="8"/>
    </row>
    <row r="163" spans="1:13" ht="15" customHeight="1" x14ac:dyDescent="0.2">
      <c r="B163" s="14"/>
      <c r="C163" s="14"/>
      <c r="D163" s="14"/>
      <c r="E163" s="14"/>
      <c r="F163" s="14"/>
      <c r="G163" s="14"/>
      <c r="H163" s="9"/>
      <c r="I163" s="7"/>
      <c r="J163" s="8"/>
      <c r="K163" s="8"/>
      <c r="L163" s="8"/>
    </row>
    <row r="164" spans="1:13" ht="15" customHeight="1" x14ac:dyDescent="0.15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9"/>
      <c r="M164" s="27"/>
    </row>
    <row r="165" spans="1:13" ht="15" customHeight="1" x14ac:dyDescent="0.15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30"/>
      <c r="M165" s="27"/>
    </row>
    <row r="166" spans="1:13" ht="15" customHeight="1" x14ac:dyDescent="0.2">
      <c r="A166" s="28"/>
      <c r="B166" s="31"/>
      <c r="C166" s="31"/>
      <c r="D166" s="31"/>
      <c r="E166" s="31"/>
      <c r="F166" s="31"/>
      <c r="G166" s="31"/>
      <c r="H166" s="28"/>
      <c r="I166" s="32"/>
      <c r="J166" s="33"/>
      <c r="K166" s="34"/>
      <c r="L166" s="35"/>
      <c r="M166" s="27"/>
    </row>
    <row r="167" spans="1:13" ht="15" customHeight="1" x14ac:dyDescent="0.2">
      <c r="A167" s="28"/>
      <c r="B167" s="31"/>
      <c r="C167" s="31"/>
      <c r="D167" s="31"/>
      <c r="E167" s="31"/>
      <c r="F167" s="31"/>
      <c r="G167" s="31"/>
      <c r="H167" s="28"/>
      <c r="I167" s="32"/>
      <c r="J167" s="33"/>
      <c r="K167" s="34"/>
      <c r="L167" s="35"/>
      <c r="M167" s="27"/>
    </row>
    <row r="168" spans="1:13" ht="15" customHeight="1" x14ac:dyDescent="0.2">
      <c r="A168" s="28"/>
      <c r="B168" s="31"/>
      <c r="C168" s="31"/>
      <c r="D168" s="31"/>
      <c r="E168" s="31"/>
      <c r="F168" s="31"/>
      <c r="G168" s="31"/>
      <c r="H168" s="28"/>
      <c r="I168" s="32"/>
      <c r="J168" s="33"/>
      <c r="K168" s="34"/>
      <c r="L168" s="35"/>
      <c r="M168" s="27"/>
    </row>
    <row r="169" spans="1:13" ht="15" customHeight="1" x14ac:dyDescent="0.15">
      <c r="A169" s="28"/>
      <c r="B169" s="31"/>
      <c r="C169" s="31"/>
      <c r="D169" s="31"/>
      <c r="E169" s="31"/>
      <c r="F169" s="31"/>
      <c r="G169" s="31"/>
      <c r="H169" s="28"/>
      <c r="I169" s="36"/>
      <c r="J169" s="37"/>
      <c r="K169" s="37"/>
      <c r="L169" s="30"/>
      <c r="M169" s="27"/>
    </row>
    <row r="170" spans="1:13" ht="15" customHeight="1" x14ac:dyDescent="0.15">
      <c r="A170" s="28"/>
      <c r="B170" s="31"/>
      <c r="C170" s="31"/>
      <c r="D170" s="31"/>
      <c r="E170" s="31"/>
      <c r="F170" s="31"/>
      <c r="G170" s="31"/>
      <c r="H170" s="28"/>
      <c r="I170" s="36"/>
      <c r="J170" s="33"/>
      <c r="K170" s="37"/>
      <c r="L170" s="30"/>
      <c r="M170" s="27"/>
    </row>
    <row r="171" spans="1:13" ht="15" customHeight="1" x14ac:dyDescent="0.15">
      <c r="A171" s="28"/>
      <c r="B171" s="28"/>
      <c r="C171" s="28"/>
      <c r="D171" s="28"/>
      <c r="E171" s="28"/>
      <c r="F171" s="28"/>
      <c r="G171" s="28"/>
      <c r="H171" s="28"/>
      <c r="I171" s="36"/>
      <c r="J171" s="37"/>
      <c r="K171" s="37"/>
      <c r="L171" s="30"/>
      <c r="M171" s="27"/>
    </row>
    <row r="172" spans="1:13" ht="15" customHeight="1" x14ac:dyDescent="0.2">
      <c r="B172" s="14"/>
      <c r="C172" s="14"/>
      <c r="D172" s="14"/>
      <c r="E172" s="14"/>
      <c r="F172" s="14"/>
      <c r="G172" s="14"/>
      <c r="H172" s="9"/>
      <c r="I172" s="7"/>
      <c r="J172" s="8"/>
      <c r="K172" s="8"/>
      <c r="L172" s="8"/>
    </row>
    <row r="173" spans="1:13" ht="15" customHeight="1" x14ac:dyDescent="0.2">
      <c r="B173" s="14"/>
      <c r="C173" s="14"/>
      <c r="D173" s="14"/>
      <c r="E173" s="14"/>
      <c r="F173" s="14"/>
      <c r="G173" s="14"/>
      <c r="H173" s="9"/>
      <c r="I173" s="7"/>
      <c r="J173" s="8"/>
      <c r="K173" s="8"/>
      <c r="L173" s="8"/>
    </row>
    <row r="174" spans="1:13" ht="15" customHeight="1" x14ac:dyDescent="0.2">
      <c r="A174" s="7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5"/>
      <c r="M174" s="7"/>
    </row>
    <row r="175" spans="1:13" ht="15" customHeight="1" x14ac:dyDescent="0.2">
      <c r="B175" s="13"/>
      <c r="C175" s="13"/>
      <c r="D175" s="13"/>
      <c r="E175" s="13"/>
      <c r="F175" s="13"/>
      <c r="G175" s="13"/>
      <c r="I175" s="9"/>
      <c r="J175" s="11"/>
      <c r="K175" s="11"/>
      <c r="L175" s="8"/>
    </row>
    <row r="176" spans="1:13" ht="15" customHeight="1" x14ac:dyDescent="0.2">
      <c r="B176" s="13"/>
      <c r="C176" s="13"/>
      <c r="D176" s="13"/>
      <c r="E176" s="13"/>
      <c r="F176" s="13"/>
      <c r="G176" s="13"/>
      <c r="I176" s="9"/>
      <c r="J176" s="11"/>
      <c r="K176" s="11"/>
      <c r="L176" s="8"/>
    </row>
    <row r="177" spans="1:13" ht="15" customHeight="1" x14ac:dyDescent="0.2">
      <c r="B177" s="12"/>
      <c r="C177" s="12"/>
      <c r="D177" s="12"/>
      <c r="E177" s="12"/>
      <c r="F177" s="12"/>
      <c r="G177" s="12"/>
      <c r="I177" s="9"/>
      <c r="J177" s="11"/>
      <c r="K177" s="11"/>
      <c r="L177" s="8"/>
    </row>
    <row r="178" spans="1:13" ht="15" customHeight="1" x14ac:dyDescent="0.2">
      <c r="B178" s="12"/>
      <c r="C178" s="12"/>
      <c r="D178" s="12"/>
      <c r="E178" s="12"/>
      <c r="F178" s="12"/>
      <c r="G178" s="12"/>
      <c r="I178" s="9"/>
      <c r="J178" s="11"/>
      <c r="K178" s="11"/>
      <c r="L178" s="8"/>
    </row>
    <row r="179" spans="1:13" ht="15" customHeight="1" x14ac:dyDescent="0.2">
      <c r="B179" s="12"/>
      <c r="C179" s="12"/>
      <c r="D179" s="12"/>
      <c r="E179" s="12"/>
      <c r="F179" s="12"/>
      <c r="G179" s="12"/>
      <c r="I179" s="9"/>
      <c r="J179" s="11"/>
      <c r="K179" s="11"/>
      <c r="L179" s="8"/>
    </row>
    <row r="180" spans="1:13" ht="15" customHeight="1" x14ac:dyDescent="0.2">
      <c r="B180" s="12"/>
      <c r="C180" s="12"/>
      <c r="D180" s="12"/>
      <c r="E180" s="12"/>
      <c r="F180" s="12"/>
      <c r="G180" s="12"/>
      <c r="I180" s="9"/>
      <c r="J180" s="11"/>
      <c r="K180" s="11"/>
      <c r="L180" s="8"/>
    </row>
    <row r="181" spans="1:13" ht="15" customHeight="1" x14ac:dyDescent="0.2">
      <c r="B181" s="13"/>
      <c r="C181" s="13"/>
      <c r="D181" s="13"/>
      <c r="E181" s="13"/>
      <c r="F181" s="13"/>
      <c r="G181" s="13"/>
      <c r="I181" s="38"/>
      <c r="J181" s="11"/>
      <c r="K181" s="11"/>
      <c r="L181" s="8"/>
    </row>
    <row r="182" spans="1:13" ht="15" customHeight="1" x14ac:dyDescent="0.2">
      <c r="B182" s="14"/>
      <c r="C182" s="14"/>
      <c r="D182" s="14"/>
      <c r="E182" s="14"/>
      <c r="F182" s="14"/>
      <c r="G182" s="14"/>
      <c r="H182" s="9"/>
      <c r="I182" s="7"/>
      <c r="J182" s="8"/>
      <c r="K182" s="8"/>
      <c r="L182" s="8"/>
    </row>
    <row r="183" spans="1:13" ht="15" customHeight="1" x14ac:dyDescent="0.2">
      <c r="B183" s="14"/>
      <c r="C183" s="14"/>
      <c r="D183" s="14"/>
      <c r="E183" s="14"/>
      <c r="F183" s="14"/>
      <c r="G183" s="14"/>
      <c r="H183" s="9"/>
      <c r="I183" s="7"/>
      <c r="J183" s="8"/>
      <c r="K183" s="8"/>
      <c r="L183" s="8"/>
    </row>
    <row r="184" spans="1:13" ht="15" customHeight="1" x14ac:dyDescent="0.2">
      <c r="A184" s="7"/>
      <c r="B184" s="16"/>
      <c r="C184" s="16"/>
      <c r="D184" s="16"/>
      <c r="E184" s="16"/>
      <c r="F184" s="16"/>
      <c r="G184" s="16"/>
      <c r="H184" s="20"/>
      <c r="I184" s="9"/>
      <c r="J184" s="9"/>
      <c r="K184" s="9"/>
      <c r="L184" s="15"/>
      <c r="M184" s="7"/>
    </row>
    <row r="185" spans="1:13" ht="15" customHeight="1" x14ac:dyDescent="0.2">
      <c r="B185" s="13"/>
      <c r="C185" s="13"/>
      <c r="D185" s="13"/>
      <c r="E185" s="13"/>
      <c r="F185" s="13"/>
      <c r="G185" s="13"/>
      <c r="I185" s="9"/>
      <c r="J185" s="11"/>
      <c r="K185" s="11"/>
      <c r="L185" s="8"/>
    </row>
    <row r="186" spans="1:13" ht="15" customHeight="1" x14ac:dyDescent="0.2">
      <c r="B186" s="13"/>
      <c r="C186" s="13"/>
      <c r="D186" s="13"/>
      <c r="E186" s="13"/>
      <c r="F186" s="13"/>
      <c r="G186" s="13"/>
      <c r="I186" s="9"/>
      <c r="J186" s="11"/>
      <c r="K186" s="11"/>
      <c r="L186" s="8"/>
    </row>
    <row r="187" spans="1:13" ht="15" customHeight="1" x14ac:dyDescent="0.2">
      <c r="B187" s="13"/>
      <c r="C187" s="13"/>
      <c r="D187" s="13"/>
      <c r="E187" s="13"/>
      <c r="F187" s="13"/>
      <c r="G187" s="13"/>
      <c r="I187" s="9"/>
      <c r="J187" s="11"/>
      <c r="K187" s="11"/>
      <c r="L187" s="8"/>
    </row>
    <row r="188" spans="1:13" ht="15" customHeight="1" x14ac:dyDescent="0.2">
      <c r="B188" s="14"/>
      <c r="C188" s="14"/>
      <c r="D188" s="14"/>
      <c r="E188" s="14"/>
      <c r="F188" s="14"/>
      <c r="G188" s="14"/>
      <c r="H188" s="9"/>
      <c r="I188" s="7"/>
      <c r="J188" s="8"/>
      <c r="K188" s="8"/>
      <c r="L188" s="8"/>
    </row>
    <row r="189" spans="1:13" ht="15" customHeight="1" x14ac:dyDescent="0.2">
      <c r="A189" s="7"/>
      <c r="B189" s="16"/>
      <c r="C189" s="16"/>
      <c r="D189" s="16"/>
      <c r="E189" s="16"/>
      <c r="F189" s="16"/>
      <c r="G189" s="16"/>
      <c r="H189" s="20"/>
      <c r="I189" s="9"/>
      <c r="J189" s="9"/>
      <c r="K189" s="9"/>
      <c r="L189" s="15"/>
      <c r="M189" s="7"/>
    </row>
    <row r="190" spans="1:13" ht="15" customHeight="1" x14ac:dyDescent="0.2">
      <c r="B190" s="13"/>
      <c r="C190" s="13"/>
      <c r="D190" s="13"/>
      <c r="E190" s="13"/>
      <c r="F190" s="13"/>
      <c r="G190" s="13"/>
      <c r="I190" s="9"/>
      <c r="J190" s="11"/>
      <c r="K190" s="11"/>
      <c r="L190" s="8"/>
    </row>
    <row r="191" spans="1:13" ht="15" customHeight="1" x14ac:dyDescent="0.2">
      <c r="B191" s="13"/>
      <c r="C191" s="13"/>
      <c r="D191" s="13"/>
      <c r="E191" s="13"/>
      <c r="F191" s="13"/>
      <c r="G191" s="13"/>
      <c r="I191" s="9"/>
      <c r="J191" s="11"/>
      <c r="K191" s="11"/>
      <c r="L191" s="8"/>
    </row>
    <row r="192" spans="1:13" ht="15" customHeight="1" x14ac:dyDescent="0.2">
      <c r="B192" s="13"/>
      <c r="C192" s="13"/>
      <c r="D192" s="13"/>
      <c r="E192" s="13"/>
      <c r="F192" s="13"/>
      <c r="G192" s="13"/>
      <c r="I192" s="9"/>
      <c r="J192" s="11"/>
      <c r="K192" s="11"/>
      <c r="L192" s="8"/>
    </row>
    <row r="193" spans="2:12" ht="15" customHeight="1" x14ac:dyDescent="0.15">
      <c r="B193" s="12"/>
      <c r="C193" s="12"/>
      <c r="D193" s="12"/>
      <c r="E193" s="12"/>
      <c r="F193" s="12"/>
      <c r="G193" s="12"/>
      <c r="I193" s="9"/>
      <c r="J193" s="11"/>
      <c r="K193" s="11"/>
    </row>
    <row r="197" spans="2:12" ht="15" customHeight="1" x14ac:dyDescent="0.15">
      <c r="L197" s="21"/>
    </row>
  </sheetData>
  <mergeCells count="50">
    <mergeCell ref="A90:T96"/>
    <mergeCell ref="A97:T97"/>
    <mergeCell ref="A88:P88"/>
    <mergeCell ref="A84:P84"/>
    <mergeCell ref="Q84:T84"/>
    <mergeCell ref="A86:P86"/>
    <mergeCell ref="Q86:T86"/>
    <mergeCell ref="Q88:T88"/>
    <mergeCell ref="T6:T8"/>
    <mergeCell ref="P78:R78"/>
    <mergeCell ref="P79:R79"/>
    <mergeCell ref="P80:R80"/>
    <mergeCell ref="P81:R81"/>
    <mergeCell ref="O6:O8"/>
    <mergeCell ref="P6:P8"/>
    <mergeCell ref="Q6:Q8"/>
    <mergeCell ref="R6:R8"/>
    <mergeCell ref="S6:S8"/>
    <mergeCell ref="A58:B58"/>
    <mergeCell ref="F58:K58"/>
    <mergeCell ref="L6:L7"/>
    <mergeCell ref="B47:K47"/>
    <mergeCell ref="D48:G48"/>
    <mergeCell ref="D50:G50"/>
    <mergeCell ref="D51:G51"/>
    <mergeCell ref="A6:A7"/>
    <mergeCell ref="B6:B7"/>
    <mergeCell ref="C6:C7"/>
    <mergeCell ref="D6:E6"/>
    <mergeCell ref="F6:G6"/>
    <mergeCell ref="H6:H7"/>
    <mergeCell ref="I6:I7"/>
    <mergeCell ref="J6:J7"/>
    <mergeCell ref="K6:K7"/>
    <mergeCell ref="A59:B59"/>
    <mergeCell ref="F59:K59"/>
    <mergeCell ref="F60:K60"/>
    <mergeCell ref="A62:M62"/>
    <mergeCell ref="A1:T1"/>
    <mergeCell ref="A2:T2"/>
    <mergeCell ref="A3:T3"/>
    <mergeCell ref="A4:F4"/>
    <mergeCell ref="G4:L4"/>
    <mergeCell ref="O4:T4"/>
    <mergeCell ref="A5:L5"/>
    <mergeCell ref="O5:T5"/>
    <mergeCell ref="D52:G52"/>
    <mergeCell ref="D53:G53"/>
    <mergeCell ref="D55:G55"/>
    <mergeCell ref="D56:G56"/>
  </mergeCells>
  <pageMargins left="0.70866141732283472" right="0.70866141732283472" top="0.74803149606299213" bottom="0.74803149606299213" header="0.31496062992125984" footer="0.31496062992125984"/>
  <pageSetup paperSize="9" scale="19" fitToHeight="3" orientation="portrait" r:id="rId1"/>
  <rowBreaks count="1" manualBreakCount="1">
    <brk id="83" max="2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2A6BF-2855-9547-955A-A2AA2C4D15F2}">
  <dimension ref="A1:I56"/>
  <sheetViews>
    <sheetView topLeftCell="A27" zoomScaleNormal="100" zoomScaleSheetLayoutView="74" workbookViewId="0">
      <selection activeCell="B27" sqref="B27"/>
    </sheetView>
  </sheetViews>
  <sheetFormatPr baseColWidth="10" defaultColWidth="9.1640625" defaultRowHeight="15" x14ac:dyDescent="0.2"/>
  <cols>
    <col min="1" max="1" width="49.83203125" style="41" customWidth="1"/>
    <col min="2" max="2" width="10" style="41" bestFit="1" customWidth="1"/>
    <col min="3" max="3" width="13.83203125" style="41" customWidth="1"/>
    <col min="4" max="4" width="9.1640625" style="41"/>
    <col min="5" max="5" width="4.33203125" style="41" customWidth="1"/>
    <col min="6" max="6" width="50.6640625" style="41" customWidth="1"/>
    <col min="7" max="7" width="10" style="41" bestFit="1" customWidth="1"/>
    <col min="8" max="8" width="13.33203125" style="41" customWidth="1"/>
    <col min="9" max="9" width="10.83203125" style="41" customWidth="1"/>
    <col min="10" max="16384" width="9.1640625" style="41"/>
  </cols>
  <sheetData>
    <row r="1" spans="1:5" ht="18" x14ac:dyDescent="0.2">
      <c r="A1" s="271" t="s">
        <v>227</v>
      </c>
      <c r="B1" s="271"/>
      <c r="C1" s="271"/>
    </row>
    <row r="2" spans="1:5" x14ac:dyDescent="0.2">
      <c r="A2" s="42" t="s">
        <v>228</v>
      </c>
      <c r="B2" s="43"/>
      <c r="C2" s="44">
        <v>1</v>
      </c>
    </row>
    <row r="3" spans="1:5" x14ac:dyDescent="0.2">
      <c r="A3" s="42" t="s">
        <v>229</v>
      </c>
      <c r="B3" s="43"/>
      <c r="C3" s="45">
        <f>SUM(B4:B15)</f>
        <v>0.59630000000000016</v>
      </c>
    </row>
    <row r="4" spans="1:5" x14ac:dyDescent="0.2">
      <c r="A4" s="46" t="s">
        <v>230</v>
      </c>
      <c r="B4" s="47">
        <v>8.3299999999999999E-2</v>
      </c>
      <c r="C4" s="48"/>
    </row>
    <row r="5" spans="1:5" x14ac:dyDescent="0.2">
      <c r="A5" s="46" t="s">
        <v>231</v>
      </c>
      <c r="B5" s="47">
        <v>0.01</v>
      </c>
      <c r="C5" s="48"/>
    </row>
    <row r="6" spans="1:5" x14ac:dyDescent="0.2">
      <c r="A6" s="46" t="s">
        <v>232</v>
      </c>
      <c r="B6" s="47">
        <v>8.3299999999999999E-2</v>
      </c>
      <c r="C6" s="48"/>
    </row>
    <row r="7" spans="1:5" x14ac:dyDescent="0.2">
      <c r="A7" s="46" t="s">
        <v>233</v>
      </c>
      <c r="B7" s="47">
        <v>4.1700000000000001E-2</v>
      </c>
      <c r="C7" s="48"/>
    </row>
    <row r="8" spans="1:5" x14ac:dyDescent="0.2">
      <c r="A8" s="46" t="s">
        <v>234</v>
      </c>
      <c r="B8" s="47">
        <v>8.5000000000000006E-2</v>
      </c>
      <c r="C8" s="48"/>
    </row>
    <row r="9" spans="1:5" x14ac:dyDescent="0.2">
      <c r="A9" s="46" t="s">
        <v>235</v>
      </c>
      <c r="B9" s="47">
        <v>0.12</v>
      </c>
      <c r="C9" s="48"/>
    </row>
    <row r="10" spans="1:5" x14ac:dyDescent="0.2">
      <c r="A10" s="46" t="s">
        <v>236</v>
      </c>
      <c r="B10" s="47">
        <v>6.9599999999999995E-2</v>
      </c>
      <c r="C10" s="48"/>
      <c r="E10" s="49"/>
    </row>
    <row r="11" spans="1:5" x14ac:dyDescent="0.2">
      <c r="A11" s="46" t="s">
        <v>237</v>
      </c>
      <c r="B11" s="47">
        <v>0.04</v>
      </c>
      <c r="C11" s="48"/>
      <c r="E11" s="49"/>
    </row>
    <row r="12" spans="1:5" x14ac:dyDescent="0.2">
      <c r="A12" s="46" t="s">
        <v>238</v>
      </c>
      <c r="B12" s="47">
        <v>0.03</v>
      </c>
      <c r="C12" s="48"/>
    </row>
    <row r="13" spans="1:5" x14ac:dyDescent="0.2">
      <c r="A13" s="46" t="s">
        <v>239</v>
      </c>
      <c r="B13" s="47">
        <v>0.02</v>
      </c>
      <c r="C13" s="48"/>
    </row>
    <row r="14" spans="1:5" x14ac:dyDescent="0.2">
      <c r="A14" s="46" t="s">
        <v>240</v>
      </c>
      <c r="B14" s="47">
        <v>4.5999999999999999E-3</v>
      </c>
      <c r="C14" s="48"/>
    </row>
    <row r="15" spans="1:5" x14ac:dyDescent="0.2">
      <c r="A15" s="46" t="s">
        <v>241</v>
      </c>
      <c r="B15" s="47">
        <v>8.8000000000000005E-3</v>
      </c>
      <c r="C15" s="48"/>
    </row>
    <row r="16" spans="1:5" x14ac:dyDescent="0.2">
      <c r="A16" s="42" t="s">
        <v>242</v>
      </c>
      <c r="B16" s="43"/>
      <c r="C16" s="45">
        <f>SUM(B17:B30)</f>
        <v>0.16</v>
      </c>
    </row>
    <row r="17" spans="1:3" x14ac:dyDescent="0.2">
      <c r="A17" s="46" t="s">
        <v>243</v>
      </c>
      <c r="B17" s="50">
        <v>0.02</v>
      </c>
      <c r="C17" s="48"/>
    </row>
    <row r="18" spans="1:3" x14ac:dyDescent="0.2">
      <c r="A18" s="46" t="s">
        <v>244</v>
      </c>
      <c r="B18" s="50">
        <v>0.01</v>
      </c>
      <c r="C18" s="48"/>
    </row>
    <row r="19" spans="1:3" x14ac:dyDescent="0.2">
      <c r="A19" s="46" t="s">
        <v>245</v>
      </c>
      <c r="B19" s="50">
        <v>0.01</v>
      </c>
      <c r="C19" s="48"/>
    </row>
    <row r="20" spans="1:3" x14ac:dyDescent="0.2">
      <c r="A20" s="46" t="s">
        <v>246</v>
      </c>
      <c r="B20" s="50">
        <v>0.02</v>
      </c>
      <c r="C20" s="48"/>
    </row>
    <row r="21" spans="1:3" ht="30" x14ac:dyDescent="0.2">
      <c r="A21" s="51" t="s">
        <v>247</v>
      </c>
      <c r="B21" s="50">
        <v>0</v>
      </c>
      <c r="C21" s="48"/>
    </row>
    <row r="22" spans="1:3" x14ac:dyDescent="0.2">
      <c r="A22" s="46" t="s">
        <v>248</v>
      </c>
      <c r="B22" s="50">
        <v>0.01</v>
      </c>
      <c r="C22" s="48"/>
    </row>
    <row r="23" spans="1:3" x14ac:dyDescent="0.2">
      <c r="A23" s="51" t="s">
        <v>249</v>
      </c>
      <c r="B23" s="50">
        <v>5.0000000000000001E-3</v>
      </c>
      <c r="C23" s="48"/>
    </row>
    <row r="24" spans="1:3" x14ac:dyDescent="0.2">
      <c r="A24" s="46" t="s">
        <v>250</v>
      </c>
      <c r="B24" s="50">
        <v>0.02</v>
      </c>
      <c r="C24" s="48"/>
    </row>
    <row r="25" spans="1:3" ht="30" x14ac:dyDescent="0.2">
      <c r="A25" s="51" t="s">
        <v>251</v>
      </c>
      <c r="B25" s="50">
        <v>5.0000000000000001E-3</v>
      </c>
      <c r="C25" s="48"/>
    </row>
    <row r="26" spans="1:3" ht="30" x14ac:dyDescent="0.2">
      <c r="A26" s="51" t="s">
        <v>252</v>
      </c>
      <c r="B26" s="50">
        <v>0.01</v>
      </c>
      <c r="C26" s="48"/>
    </row>
    <row r="27" spans="1:3" ht="60" x14ac:dyDescent="0.2">
      <c r="A27" s="51" t="s">
        <v>253</v>
      </c>
      <c r="B27" s="52">
        <v>0.01</v>
      </c>
      <c r="C27" s="53"/>
    </row>
    <row r="28" spans="1:3" x14ac:dyDescent="0.2">
      <c r="A28" s="51" t="s">
        <v>254</v>
      </c>
      <c r="B28" s="52">
        <v>0.01</v>
      </c>
      <c r="C28" s="48"/>
    </row>
    <row r="29" spans="1:3" x14ac:dyDescent="0.2">
      <c r="A29" s="51" t="s">
        <v>255</v>
      </c>
      <c r="B29" s="50">
        <v>0.02</v>
      </c>
      <c r="C29" s="48"/>
    </row>
    <row r="30" spans="1:3" ht="45" x14ac:dyDescent="0.2">
      <c r="A30" s="51" t="s">
        <v>256</v>
      </c>
      <c r="B30" s="50">
        <v>0.01</v>
      </c>
      <c r="C30" s="48"/>
    </row>
    <row r="31" spans="1:3" x14ac:dyDescent="0.2">
      <c r="A31" s="42" t="s">
        <v>257</v>
      </c>
      <c r="B31" s="43"/>
      <c r="C31" s="54">
        <f>SUM(B32:B38)</f>
        <v>0.13816000000000001</v>
      </c>
    </row>
    <row r="32" spans="1:3" x14ac:dyDescent="0.2">
      <c r="A32" s="46" t="s">
        <v>258</v>
      </c>
      <c r="B32" s="56">
        <v>0.06</v>
      </c>
      <c r="C32" s="48"/>
    </row>
    <row r="33" spans="1:9" x14ac:dyDescent="0.2">
      <c r="A33" s="57" t="s">
        <v>259</v>
      </c>
      <c r="B33" s="64">
        <v>2.8500000000000001E-2</v>
      </c>
      <c r="C33" s="58"/>
      <c r="E33" s="59"/>
    </row>
    <row r="34" spans="1:9" x14ac:dyDescent="0.2">
      <c r="A34" s="46" t="s">
        <v>260</v>
      </c>
      <c r="B34" s="56">
        <v>8.6599999999999993E-3</v>
      </c>
      <c r="C34" s="48"/>
    </row>
    <row r="35" spans="1:9" x14ac:dyDescent="0.2">
      <c r="A35" s="46" t="s">
        <v>261</v>
      </c>
      <c r="B35" s="56">
        <v>1.0999999999999999E-2</v>
      </c>
      <c r="C35" s="48"/>
      <c r="D35" s="272"/>
    </row>
    <row r="36" spans="1:9" x14ac:dyDescent="0.2">
      <c r="A36" s="46" t="s">
        <v>262</v>
      </c>
      <c r="B36" s="56">
        <v>5.0000000000000001E-3</v>
      </c>
      <c r="C36" s="48"/>
      <c r="D36" s="272"/>
    </row>
    <row r="37" spans="1:9" x14ac:dyDescent="0.2">
      <c r="A37" s="46" t="s">
        <v>263</v>
      </c>
      <c r="B37" s="56">
        <v>0.02</v>
      </c>
      <c r="C37" s="48"/>
      <c r="D37" s="272"/>
    </row>
    <row r="38" spans="1:9" x14ac:dyDescent="0.2">
      <c r="A38" s="46" t="s">
        <v>264</v>
      </c>
      <c r="B38" s="56">
        <v>5.0000000000000001E-3</v>
      </c>
      <c r="C38" s="48"/>
    </row>
    <row r="39" spans="1:9" x14ac:dyDescent="0.2">
      <c r="A39" s="42" t="s">
        <v>265</v>
      </c>
      <c r="B39" s="43"/>
      <c r="C39" s="45">
        <f>+SUM(B40:B42)</f>
        <v>4.8000000000000001E-2</v>
      </c>
    </row>
    <row r="40" spans="1:9" x14ac:dyDescent="0.2">
      <c r="A40" s="46" t="s">
        <v>266</v>
      </c>
      <c r="B40" s="56">
        <v>9.4000000000000004E-3</v>
      </c>
      <c r="C40" s="48"/>
    </row>
    <row r="41" spans="1:9" x14ac:dyDescent="0.2">
      <c r="A41" s="46" t="s">
        <v>267</v>
      </c>
      <c r="B41" s="56">
        <v>8.6E-3</v>
      </c>
      <c r="C41" s="48"/>
    </row>
    <row r="42" spans="1:9" x14ac:dyDescent="0.2">
      <c r="A42" s="46" t="s">
        <v>268</v>
      </c>
      <c r="B42" s="56">
        <v>0.03</v>
      </c>
      <c r="C42" s="48"/>
    </row>
    <row r="43" spans="1:9" x14ac:dyDescent="0.2">
      <c r="A43" s="42" t="s">
        <v>74</v>
      </c>
      <c r="B43" s="43"/>
      <c r="C43" s="45">
        <f>SUM(B44:B45)</f>
        <v>6.0000000000000005E-2</v>
      </c>
    </row>
    <row r="44" spans="1:9" x14ac:dyDescent="0.2">
      <c r="A44" s="46" t="s">
        <v>269</v>
      </c>
      <c r="B44" s="56">
        <v>0.01</v>
      </c>
      <c r="C44" s="48"/>
    </row>
    <row r="45" spans="1:9" x14ac:dyDescent="0.2">
      <c r="A45" s="46" t="s">
        <v>270</v>
      </c>
      <c r="B45" s="56">
        <v>0.05</v>
      </c>
      <c r="C45" s="48"/>
    </row>
    <row r="46" spans="1:9" x14ac:dyDescent="0.2">
      <c r="A46" s="42" t="s">
        <v>271</v>
      </c>
      <c r="B46" s="43">
        <f>SUM(B4:B45)</f>
        <v>1.0024600000000004</v>
      </c>
      <c r="C46" s="45">
        <f>SUM(C2:C45)</f>
        <v>2.0024600000000001</v>
      </c>
    </row>
    <row r="47" spans="1:9" x14ac:dyDescent="0.2">
      <c r="A47" s="60" t="s">
        <v>272</v>
      </c>
      <c r="B47" s="40"/>
      <c r="C47" s="40"/>
      <c r="D47" s="40"/>
      <c r="E47" s="55"/>
      <c r="F47" s="40"/>
      <c r="G47" s="40"/>
      <c r="H47" s="40"/>
      <c r="I47" s="40"/>
    </row>
    <row r="48" spans="1:9" x14ac:dyDescent="0.2">
      <c r="A48" s="40"/>
      <c r="B48" s="40"/>
      <c r="C48" s="40"/>
      <c r="D48" s="40"/>
      <c r="E48" s="40"/>
      <c r="F48" s="40"/>
      <c r="G48" s="40"/>
      <c r="H48" s="40"/>
      <c r="I48" s="40"/>
    </row>
    <row r="49" spans="1:9" x14ac:dyDescent="0.2">
      <c r="E49" s="40"/>
      <c r="F49" s="40"/>
      <c r="G49" s="40"/>
      <c r="H49" s="40"/>
      <c r="I49" s="40"/>
    </row>
    <row r="50" spans="1:9" x14ac:dyDescent="0.2">
      <c r="A50" s="39"/>
      <c r="E50" s="40"/>
      <c r="F50" s="40"/>
      <c r="G50" s="40"/>
      <c r="H50" s="40"/>
      <c r="I50" s="40"/>
    </row>
    <row r="51" spans="1:9" x14ac:dyDescent="0.2">
      <c r="E51" s="40"/>
      <c r="F51" s="40"/>
      <c r="G51" s="40"/>
      <c r="H51" s="40"/>
      <c r="I51" s="40"/>
    </row>
    <row r="52" spans="1:9" x14ac:dyDescent="0.2">
      <c r="E52" s="40"/>
      <c r="F52" s="40"/>
      <c r="G52" s="40"/>
      <c r="H52" s="40"/>
      <c r="I52" s="40"/>
    </row>
    <row r="53" spans="1:9" x14ac:dyDescent="0.2">
      <c r="E53" s="40"/>
      <c r="F53" s="40"/>
      <c r="G53" s="40"/>
      <c r="H53" s="40"/>
    </row>
    <row r="54" spans="1:9" x14ac:dyDescent="0.2">
      <c r="F54" s="40"/>
      <c r="G54" s="40"/>
      <c r="H54" s="40"/>
    </row>
    <row r="55" spans="1:9" x14ac:dyDescent="0.2">
      <c r="F55" s="40"/>
      <c r="G55" s="40"/>
      <c r="H55" s="40"/>
    </row>
    <row r="56" spans="1:9" x14ac:dyDescent="0.2">
      <c r="F56" s="40"/>
      <c r="G56" s="40"/>
      <c r="H56" s="40"/>
    </row>
  </sheetData>
  <mergeCells count="2">
    <mergeCell ref="A1:C1"/>
    <mergeCell ref="D35:D37"/>
  </mergeCells>
  <pageMargins left="0.7" right="0.7" top="0.75" bottom="0.75" header="0.3" footer="0.3"/>
  <pageSetup scale="43" orientation="portrait" r:id="rId1"/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FORMATO OBRA  CARACOLI</vt:lpstr>
      <vt:lpstr>FM</vt:lpstr>
      <vt:lpstr>FM!Print_Area</vt:lpstr>
      <vt:lpstr>'FORMATO OBRA  CARACOLI'!Print_Area</vt:lpstr>
      <vt:lpstr>'FORMATO OBRA  CARACOLI'!Print_Titles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Blanco</dc:creator>
  <cp:lastModifiedBy>Erika Blanco</cp:lastModifiedBy>
  <cp:lastPrinted>2026-08-13T23:18:32Z</cp:lastPrinted>
  <dcterms:created xsi:type="dcterms:W3CDTF">2026-08-10T03:13:42Z</dcterms:created>
  <dcterms:modified xsi:type="dcterms:W3CDTF">2026-08-19T23:17:19Z</dcterms:modified>
</cp:coreProperties>
</file>