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a243c75ec462b89/Escritorio/PROYECTOS IERD/CUBIERTA PISCINA/ENTREGABLE FINAL/"/>
    </mc:Choice>
  </mc:AlternateContent>
  <xr:revisionPtr revIDLastSave="0" documentId="8_{D1FCBA82-C154-4DCC-8261-AB64FEF0CBD9}" xr6:coauthVersionLast="47" xr6:coauthVersionMax="47" xr10:uidLastSave="{00000000-0000-0000-0000-000000000000}"/>
  <bookViews>
    <workbookView xWindow="-108" yWindow="-108" windowWidth="23256" windowHeight="12456" xr2:uid="{065BFDA0-4A17-4419-8275-2C7DEC30FD4B}"/>
  </bookViews>
  <sheets>
    <sheet name="Hoja1" sheetId="1" r:id="rId1"/>
  </sheets>
  <externalReferences>
    <externalReference r:id="rId2"/>
  </externalReferences>
  <definedNames>
    <definedName name="ITEM">#REF!</definedName>
    <definedName name="MDO_LI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0" i="1" l="1"/>
  <c r="I49" i="1"/>
  <c r="I48" i="1"/>
  <c r="I45" i="1"/>
  <c r="J39" i="1"/>
  <c r="J38" i="1"/>
  <c r="J37" i="1"/>
  <c r="J41" i="1" s="1"/>
  <c r="J32" i="1"/>
  <c r="J31" i="1"/>
  <c r="J30" i="1"/>
  <c r="J33" i="1" s="1"/>
  <c r="J25" i="1"/>
  <c r="J24" i="1"/>
  <c r="J23" i="1"/>
  <c r="J22" i="1"/>
  <c r="J21" i="1"/>
  <c r="J20" i="1"/>
  <c r="J19" i="1"/>
  <c r="J26" i="1" s="1"/>
  <c r="J14" i="1"/>
  <c r="J43" i="1" l="1"/>
  <c r="J50" i="1" l="1"/>
  <c r="J45" i="1"/>
  <c r="J46" i="1" s="1"/>
  <c r="J49" i="1"/>
  <c r="J48" i="1"/>
  <c r="J51" i="1" l="1"/>
  <c r="J53" i="1" s="1"/>
</calcChain>
</file>

<file path=xl/sharedStrings.xml><?xml version="1.0" encoding="utf-8"?>
<sst xmlns="http://schemas.openxmlformats.org/spreadsheetml/2006/main" count="76" uniqueCount="59">
  <si>
    <t>FORMATO</t>
  </si>
  <si>
    <t>VERSIÓN: 1</t>
  </si>
  <si>
    <t>CÓDIGO: M-PD-ID-F-001</t>
  </si>
  <si>
    <t>GOBERNACIÓN DE BOYACÁ - SECRETARÍA DE INFRAESTRUCTURA PÚBLICA</t>
  </si>
  <si>
    <t>FECHA: 30/abril/2025</t>
  </si>
  <si>
    <t>ANÁLISIS DE PRECIOS UNITARIOS</t>
  </si>
  <si>
    <t>No. CAPÍTULO</t>
  </si>
  <si>
    <t>C A P Í T U L O</t>
  </si>
  <si>
    <t>E D I F I C A C I O N E S</t>
  </si>
  <si>
    <t>No. SUB-CAPÍTULO</t>
  </si>
  <si>
    <t>S U B - C A P Í T U L O</t>
  </si>
  <si>
    <t>C U B I E R T A S</t>
  </si>
  <si>
    <t>REF. PRECIO GOB. BOYACÁ</t>
  </si>
  <si>
    <t>DESCRIPCIÓN DE LA ACTIVIDAD</t>
  </si>
  <si>
    <t>Unidad</t>
  </si>
  <si>
    <t>2.08.24</t>
  </si>
  <si>
    <t>No. ÍTEM PRESUPUESTO</t>
  </si>
  <si>
    <t>SUMINISTRO E INSTALACIÓN CUBIERTA EN TEJA DE POLICARBONATO ALVEOLAR DE 8 MM.</t>
  </si>
  <si>
    <t>1. MATERIAL</t>
  </si>
  <si>
    <t>Descripción</t>
  </si>
  <si>
    <t>Valor Unitario</t>
  </si>
  <si>
    <t>Cantidad</t>
  </si>
  <si>
    <t>Valor parcial</t>
  </si>
  <si>
    <t>LAMINA DE POLICARBONATO ALVEOLAR DE 8.00 MM.</t>
  </si>
  <si>
    <t>M2</t>
  </si>
  <si>
    <t>CONECTOR BASE Y TAPA HCP PARA POLICARBONATO ALVEOLAR</t>
  </si>
  <si>
    <t>ML</t>
  </si>
  <si>
    <t>PERFIL DE REMATE EN ALUMINIO PARA POLICARBONATO ALVEOLAR DE 8 MM.</t>
  </si>
  <si>
    <t>CINTA ALUM MICROPERFORADA PARA POLICARBONATO ALVEOLAR</t>
  </si>
  <si>
    <t>TORNILLO AUTOPERFORANTE CON ARENDELA DE NEOPRENO DE 12 MM X 1 1/2"</t>
  </si>
  <si>
    <t>UND</t>
  </si>
  <si>
    <t/>
  </si>
  <si>
    <t>SUBTOTAL MATERIALES</t>
  </si>
  <si>
    <t>2. EQUIPO</t>
  </si>
  <si>
    <t>Vr. Unitario</t>
  </si>
  <si>
    <t>HERRAMIENTA Y EQUIPO MENOR (%M.O.)</t>
  </si>
  <si>
    <t>%</t>
  </si>
  <si>
    <t>ANDAMIO TUBULAR NORMALIZADO, TIPO MULTIDIRECCIONAL, DE ACERO GALVANIZADO EN CALIENTE, SEGÚN ISO 9001</t>
  </si>
  <si>
    <t>DIA</t>
  </si>
  <si>
    <t>TALADRO</t>
  </si>
  <si>
    <t>HORA</t>
  </si>
  <si>
    <t>SUBTOTAL EQUIPO</t>
  </si>
  <si>
    <t>3. MANO DE OBRA</t>
  </si>
  <si>
    <t>CUADRILLA DE ALBAÑILERIA (AA)</t>
  </si>
  <si>
    <t>HC</t>
  </si>
  <si>
    <t>SUBTOTAL MANO DE OBRA</t>
  </si>
  <si>
    <t>COSTO DIRECTO</t>
  </si>
  <si>
    <t>INCREMENTO POR DISTANCIA (F.I.D.)</t>
  </si>
  <si>
    <t>TOTAL COSTO DIRECTO + INCREMENTO POR DISTANCIA</t>
  </si>
  <si>
    <t>ADMINISTRACIÓN</t>
  </si>
  <si>
    <t>IMPREVISTOS</t>
  </si>
  <si>
    <t>UTILIDAD</t>
  </si>
  <si>
    <t>TOTAL COSTOS INDIRECTOS</t>
  </si>
  <si>
    <t>TOTAL COSTOS ACTIVIDAD (INCLUYE AIU E INCREMENTO POR DISTANCIA)</t>
  </si>
  <si>
    <t>OBSERVACIONES:</t>
  </si>
  <si>
    <t>________________________________________</t>
  </si>
  <si>
    <t>Realizó</t>
  </si>
  <si>
    <t xml:space="preserve"> </t>
  </si>
  <si>
    <t>Aprobó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</si>
</sst>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0.0"/>
    <numFmt numFmtId="166" formatCode="&quot;$&quot;\ #,##0.00"/>
    <numFmt numFmtId="167" formatCode="_(&quot;$&quot;\ * #,##0.00_);_(&quot;$&quot;\ * \(#,##0.00\);_(&quot;$&quot;\ * &quot;-&quot;??_);_(@_)"/>
    <numFmt numFmtId="168" formatCode="&quot;$&quot;#,##0"/>
    <numFmt numFmtId="169" formatCode="_(* #,##0.00_);_(* \(#,##0.00\);_(* &quot;-&quot;??_);_(@_)"/>
    <numFmt numFmtId="170" formatCode="_(&quot;$&quot;\ * #,##0_);_(&quot;$&quot;\ * \(#,##0\);_(&quot;$&quot;\ * &quot;-&quot;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i/>
      <sz val="12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</cellStyleXfs>
  <cellXfs count="203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164" fontId="5" fillId="2" borderId="2" xfId="3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7" xfId="2" applyFont="1" applyFill="1" applyBorder="1" applyAlignment="1">
      <alignment vertical="center"/>
    </xf>
    <xf numFmtId="4" fontId="4" fillId="2" borderId="10" xfId="2" applyNumberFormat="1" applyFont="1" applyFill="1" applyBorder="1" applyAlignment="1">
      <alignment horizontal="center" vertical="center"/>
    </xf>
    <xf numFmtId="4" fontId="7" fillId="2" borderId="10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8" fillId="3" borderId="12" xfId="2" quotePrefix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9" fillId="3" borderId="13" xfId="2" applyFont="1" applyFill="1" applyBorder="1" applyAlignment="1">
      <alignment horizontal="center" vertical="center"/>
    </xf>
    <xf numFmtId="0" fontId="8" fillId="3" borderId="14" xfId="2" quotePrefix="1" applyFont="1" applyFill="1" applyBorder="1" applyAlignment="1">
      <alignment horizontal="center" vertical="center"/>
    </xf>
    <xf numFmtId="0" fontId="9" fillId="3" borderId="18" xfId="2" applyFont="1" applyFill="1" applyBorder="1" applyAlignment="1">
      <alignment horizontal="center" vertical="center"/>
    </xf>
    <xf numFmtId="0" fontId="4" fillId="3" borderId="23" xfId="2" applyFont="1" applyFill="1" applyBorder="1" applyAlignment="1">
      <alignment horizontal="center" vertical="center"/>
    </xf>
    <xf numFmtId="164" fontId="4" fillId="3" borderId="23" xfId="3" quotePrefix="1" applyFont="1" applyFill="1" applyBorder="1" applyAlignment="1">
      <alignment horizontal="center" vertical="center"/>
    </xf>
    <xf numFmtId="0" fontId="4" fillId="3" borderId="24" xfId="2" applyFont="1" applyFill="1" applyBorder="1" applyAlignment="1">
      <alignment horizontal="center" vertical="center"/>
    </xf>
    <xf numFmtId="0" fontId="10" fillId="2" borderId="25" xfId="3" applyNumberFormat="1" applyFont="1" applyFill="1" applyBorder="1" applyAlignment="1" applyProtection="1">
      <alignment horizontal="center" vertical="center"/>
      <protection locked="0"/>
    </xf>
    <xf numFmtId="166" fontId="10" fillId="2" borderId="25" xfId="3" applyNumberFormat="1" applyFont="1" applyFill="1" applyBorder="1" applyAlignment="1" applyProtection="1">
      <alignment horizontal="right" vertical="center"/>
      <protection locked="0"/>
    </xf>
    <xf numFmtId="2" fontId="5" fillId="2" borderId="25" xfId="4" applyNumberFormat="1" applyFont="1" applyFill="1" applyBorder="1" applyAlignment="1">
      <alignment horizontal="center" vertical="center"/>
    </xf>
    <xf numFmtId="166" fontId="5" fillId="2" borderId="26" xfId="3" applyNumberFormat="1" applyFont="1" applyFill="1" applyBorder="1" applyAlignment="1">
      <alignment vertical="center"/>
    </xf>
    <xf numFmtId="0" fontId="10" fillId="2" borderId="28" xfId="3" applyNumberFormat="1" applyFont="1" applyFill="1" applyBorder="1" applyAlignment="1" applyProtection="1">
      <alignment horizontal="center" vertical="center"/>
      <protection locked="0"/>
    </xf>
    <xf numFmtId="166" fontId="10" fillId="2" borderId="28" xfId="3" applyNumberFormat="1" applyFont="1" applyFill="1" applyBorder="1" applyAlignment="1" applyProtection="1">
      <alignment horizontal="right" vertical="center"/>
      <protection locked="0"/>
    </xf>
    <xf numFmtId="2" fontId="5" fillId="2" borderId="28" xfId="4" applyNumberFormat="1" applyFont="1" applyFill="1" applyBorder="1" applyAlignment="1">
      <alignment horizontal="center" vertical="center"/>
    </xf>
    <xf numFmtId="166" fontId="5" fillId="2" borderId="29" xfId="3" applyNumberFormat="1" applyFont="1" applyFill="1" applyBorder="1" applyAlignment="1">
      <alignment vertical="center"/>
    </xf>
    <xf numFmtId="0" fontId="10" fillId="2" borderId="30" xfId="3" applyNumberFormat="1" applyFont="1" applyFill="1" applyBorder="1" applyAlignment="1" applyProtection="1">
      <alignment horizontal="center" vertical="center"/>
      <protection locked="0"/>
    </xf>
    <xf numFmtId="166" fontId="10" fillId="2" borderId="30" xfId="3" applyNumberFormat="1" applyFont="1" applyFill="1" applyBorder="1" applyAlignment="1" applyProtection="1">
      <alignment horizontal="right" vertical="center"/>
      <protection locked="0"/>
    </xf>
    <xf numFmtId="2" fontId="5" fillId="2" borderId="30" xfId="4" applyNumberFormat="1" applyFont="1" applyFill="1" applyBorder="1" applyAlignment="1">
      <alignment horizontal="center" vertical="center"/>
    </xf>
    <xf numFmtId="166" fontId="5" fillId="2" borderId="31" xfId="3" applyNumberFormat="1" applyFont="1" applyFill="1" applyBorder="1" applyAlignment="1">
      <alignment vertical="center"/>
    </xf>
    <xf numFmtId="166" fontId="4" fillId="2" borderId="32" xfId="3" applyNumberFormat="1" applyFont="1" applyFill="1" applyBorder="1" applyAlignment="1">
      <alignment vertical="center"/>
    </xf>
    <xf numFmtId="0" fontId="7" fillId="3" borderId="33" xfId="2" applyFont="1" applyFill="1" applyBorder="1" applyAlignment="1">
      <alignment horizontal="center" vertical="center"/>
    </xf>
    <xf numFmtId="0" fontId="4" fillId="3" borderId="34" xfId="2" applyFont="1" applyFill="1" applyBorder="1" applyAlignment="1">
      <alignment horizontal="center" vertical="center"/>
    </xf>
    <xf numFmtId="0" fontId="4" fillId="3" borderId="33" xfId="2" applyFont="1" applyFill="1" applyBorder="1" applyAlignment="1">
      <alignment horizontal="center" vertical="center"/>
    </xf>
    <xf numFmtId="3" fontId="5" fillId="2" borderId="35" xfId="2" applyNumberFormat="1" applyFont="1" applyFill="1" applyBorder="1" applyAlignment="1">
      <alignment horizontal="center" vertical="center"/>
    </xf>
    <xf numFmtId="168" fontId="5" fillId="2" borderId="35" xfId="1" applyNumberFormat="1" applyFont="1" applyFill="1" applyBorder="1" applyAlignment="1">
      <alignment horizontal="right" vertical="center"/>
    </xf>
    <xf numFmtId="10" fontId="5" fillId="2" borderId="25" xfId="2" applyNumberFormat="1" applyFont="1" applyFill="1" applyBorder="1" applyAlignment="1">
      <alignment horizontal="center" vertical="center"/>
    </xf>
    <xf numFmtId="166" fontId="5" fillId="2" borderId="17" xfId="3" applyNumberFormat="1" applyFont="1" applyFill="1" applyBorder="1" applyAlignment="1">
      <alignment vertical="center"/>
    </xf>
    <xf numFmtId="3" fontId="5" fillId="2" borderId="28" xfId="2" applyNumberFormat="1" applyFont="1" applyFill="1" applyBorder="1" applyAlignment="1">
      <alignment horizontal="center" vertical="center"/>
    </xf>
    <xf numFmtId="2" fontId="5" fillId="2" borderId="36" xfId="2" applyNumberFormat="1" applyFont="1" applyFill="1" applyBorder="1" applyAlignment="1">
      <alignment horizontal="center" vertical="center"/>
    </xf>
    <xf numFmtId="2" fontId="5" fillId="2" borderId="35" xfId="2" applyNumberFormat="1" applyFont="1" applyFill="1" applyBorder="1" applyAlignment="1">
      <alignment horizontal="center" vertical="center"/>
    </xf>
    <xf numFmtId="166" fontId="4" fillId="2" borderId="32" xfId="3" applyNumberFormat="1" applyFont="1" applyFill="1" applyBorder="1" applyAlignment="1">
      <alignment horizontal="right" vertical="center"/>
    </xf>
    <xf numFmtId="0" fontId="12" fillId="2" borderId="0" xfId="5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7" fillId="3" borderId="23" xfId="2" applyFont="1" applyFill="1" applyBorder="1" applyAlignment="1">
      <alignment horizontal="center" vertical="center" wrapText="1"/>
    </xf>
    <xf numFmtId="164" fontId="7" fillId="3" borderId="23" xfId="3" quotePrefix="1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4" fillId="3" borderId="24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/>
    </xf>
    <xf numFmtId="0" fontId="12" fillId="2" borderId="0" xfId="5" applyFont="1" applyFill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  <xf numFmtId="166" fontId="5" fillId="2" borderId="38" xfId="4" applyNumberFormat="1" applyFont="1" applyFill="1" applyBorder="1" applyAlignment="1">
      <alignment vertical="center"/>
    </xf>
    <xf numFmtId="2" fontId="13" fillId="2" borderId="38" xfId="5" applyNumberFormat="1" applyFont="1" applyFill="1" applyBorder="1" applyAlignment="1">
      <alignment horizontal="center" vertical="center" wrapText="1"/>
    </xf>
    <xf numFmtId="166" fontId="13" fillId="2" borderId="39" xfId="6" applyNumberFormat="1" applyFont="1" applyFill="1" applyBorder="1" applyAlignment="1">
      <alignment vertical="center" wrapText="1"/>
    </xf>
    <xf numFmtId="10" fontId="5" fillId="2" borderId="30" xfId="2" applyNumberFormat="1" applyFont="1" applyFill="1" applyBorder="1" applyAlignment="1">
      <alignment horizontal="center" vertical="center"/>
    </xf>
    <xf numFmtId="166" fontId="5" fillId="2" borderId="30" xfId="4" applyNumberFormat="1" applyFont="1" applyFill="1" applyBorder="1" applyAlignment="1">
      <alignment vertical="center"/>
    </xf>
    <xf numFmtId="2" fontId="13" fillId="2" borderId="30" xfId="5" applyNumberFormat="1" applyFont="1" applyFill="1" applyBorder="1" applyAlignment="1">
      <alignment horizontal="center" vertical="center" wrapText="1"/>
    </xf>
    <xf numFmtId="166" fontId="13" fillId="2" borderId="31" xfId="6" applyNumberFormat="1" applyFont="1" applyFill="1" applyBorder="1" applyAlignment="1">
      <alignment vertical="center" wrapText="1"/>
    </xf>
    <xf numFmtId="0" fontId="5" fillId="2" borderId="0" xfId="2" applyFont="1" applyFill="1" applyAlignment="1">
      <alignment vertical="center"/>
    </xf>
    <xf numFmtId="164" fontId="5" fillId="2" borderId="0" xfId="3" applyFont="1" applyFill="1" applyBorder="1" applyAlignment="1">
      <alignment vertical="center"/>
    </xf>
    <xf numFmtId="166" fontId="4" fillId="4" borderId="33" xfId="4" applyNumberFormat="1" applyFont="1" applyFill="1" applyBorder="1" applyAlignment="1">
      <alignment vertical="center"/>
    </xf>
    <xf numFmtId="0" fontId="14" fillId="2" borderId="0" xfId="2" applyFont="1" applyFill="1" applyAlignment="1">
      <alignment vertical="center"/>
    </xf>
    <xf numFmtId="0" fontId="14" fillId="2" borderId="4" xfId="2" applyFont="1" applyFill="1" applyBorder="1" applyAlignment="1">
      <alignment vertical="center"/>
    </xf>
    <xf numFmtId="0" fontId="15" fillId="2" borderId="0" xfId="2" applyFont="1" applyFill="1" applyAlignment="1">
      <alignment vertical="center"/>
    </xf>
    <xf numFmtId="164" fontId="15" fillId="2" borderId="0" xfId="3" applyFont="1" applyFill="1" applyBorder="1" applyAlignment="1">
      <alignment horizontal="left" vertical="top"/>
    </xf>
    <xf numFmtId="9" fontId="14" fillId="2" borderId="33" xfId="2" applyNumberFormat="1" applyFont="1" applyFill="1" applyBorder="1" applyAlignment="1">
      <alignment vertical="center"/>
    </xf>
    <xf numFmtId="166" fontId="14" fillId="2" borderId="33" xfId="2" applyNumberFormat="1" applyFont="1" applyFill="1" applyBorder="1" applyAlignment="1">
      <alignment vertical="center"/>
    </xf>
    <xf numFmtId="0" fontId="14" fillId="2" borderId="7" xfId="2" applyFont="1" applyFill="1" applyBorder="1" applyAlignment="1">
      <alignment vertical="center"/>
    </xf>
    <xf numFmtId="0" fontId="15" fillId="2" borderId="42" xfId="2" applyFont="1" applyFill="1" applyBorder="1" applyAlignment="1">
      <alignment horizontal="right" vertical="center"/>
    </xf>
    <xf numFmtId="164" fontId="15" fillId="2" borderId="43" xfId="3" applyFont="1" applyFill="1" applyBorder="1" applyAlignment="1">
      <alignment horizontal="right" vertical="top"/>
    </xf>
    <xf numFmtId="9" fontId="14" fillId="2" borderId="25" xfId="2" applyNumberFormat="1" applyFont="1" applyFill="1" applyBorder="1" applyAlignment="1">
      <alignment horizontal="right" vertical="center"/>
    </xf>
    <xf numFmtId="166" fontId="14" fillId="2" borderId="26" xfId="2" applyNumberFormat="1" applyFont="1" applyFill="1" applyBorder="1" applyAlignment="1">
      <alignment vertical="center"/>
    </xf>
    <xf numFmtId="9" fontId="14" fillId="2" borderId="28" xfId="2" applyNumberFormat="1" applyFont="1" applyFill="1" applyBorder="1" applyAlignment="1">
      <alignment horizontal="right" vertical="center"/>
    </xf>
    <xf numFmtId="166" fontId="14" fillId="2" borderId="29" xfId="2" applyNumberFormat="1" applyFont="1" applyFill="1" applyBorder="1" applyAlignment="1">
      <alignment vertical="center"/>
    </xf>
    <xf numFmtId="0" fontId="15" fillId="2" borderId="44" xfId="2" applyFont="1" applyFill="1" applyBorder="1" applyAlignment="1">
      <alignment horizontal="right" vertical="center"/>
    </xf>
    <xf numFmtId="164" fontId="15" fillId="2" borderId="45" xfId="3" applyFont="1" applyFill="1" applyBorder="1" applyAlignment="1">
      <alignment horizontal="right" vertical="top"/>
    </xf>
    <xf numFmtId="166" fontId="4" fillId="4" borderId="31" xfId="4" applyNumberFormat="1" applyFont="1" applyFill="1" applyBorder="1" applyAlignment="1">
      <alignment vertical="center"/>
    </xf>
    <xf numFmtId="166" fontId="4" fillId="5" borderId="33" xfId="4" applyNumberFormat="1" applyFont="1" applyFill="1" applyBorder="1" applyAlignment="1">
      <alignment vertical="center"/>
    </xf>
    <xf numFmtId="0" fontId="3" fillId="2" borderId="8" xfId="2" applyFont="1" applyFill="1" applyBorder="1" applyAlignment="1">
      <alignment vertical="center"/>
    </xf>
    <xf numFmtId="0" fontId="3" fillId="2" borderId="10" xfId="2" applyFont="1" applyFill="1" applyBorder="1" applyAlignment="1">
      <alignment vertical="center"/>
    </xf>
    <xf numFmtId="0" fontId="5" fillId="2" borderId="10" xfId="2" applyFont="1" applyFill="1" applyBorder="1" applyAlignment="1">
      <alignment vertical="center"/>
    </xf>
    <xf numFmtId="164" fontId="5" fillId="2" borderId="10" xfId="3" applyFont="1" applyFill="1" applyBorder="1" applyAlignment="1">
      <alignment vertical="center"/>
    </xf>
    <xf numFmtId="0" fontId="3" fillId="2" borderId="9" xfId="2" applyFont="1" applyFill="1" applyBorder="1" applyAlignment="1">
      <alignment vertical="center"/>
    </xf>
    <xf numFmtId="164" fontId="5" fillId="2" borderId="0" xfId="3" applyFont="1" applyFill="1" applyAlignment="1">
      <alignment vertical="center"/>
    </xf>
    <xf numFmtId="44" fontId="15" fillId="2" borderId="4" xfId="2" applyNumberFormat="1" applyFont="1" applyFill="1" applyBorder="1" applyAlignment="1">
      <alignment horizontal="center" vertical="center"/>
    </xf>
    <xf numFmtId="44" fontId="15" fillId="2" borderId="0" xfId="2" applyNumberFormat="1" applyFont="1" applyFill="1" applyAlignment="1">
      <alignment horizontal="center" vertical="center"/>
    </xf>
    <xf numFmtId="44" fontId="15" fillId="2" borderId="7" xfId="2" applyNumberFormat="1" applyFont="1" applyFill="1" applyBorder="1" applyAlignment="1">
      <alignment horizontal="center" vertical="center"/>
    </xf>
    <xf numFmtId="44" fontId="15" fillId="2" borderId="47" xfId="2" applyNumberFormat="1" applyFont="1" applyFill="1" applyBorder="1" applyAlignment="1">
      <alignment horizontal="center" vertical="center"/>
    </xf>
    <xf numFmtId="0" fontId="15" fillId="2" borderId="48" xfId="2" applyFont="1" applyFill="1" applyBorder="1" applyAlignment="1">
      <alignment horizontal="center" vertical="center"/>
    </xf>
    <xf numFmtId="0" fontId="15" fillId="2" borderId="49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7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right" vertical="center"/>
    </xf>
    <xf numFmtId="0" fontId="15" fillId="2" borderId="28" xfId="2" applyFont="1" applyFill="1" applyBorder="1" applyAlignment="1">
      <alignment horizontal="right" vertical="center"/>
    </xf>
    <xf numFmtId="0" fontId="11" fillId="4" borderId="18" xfId="2" applyFont="1" applyFill="1" applyBorder="1" applyAlignment="1">
      <alignment horizontal="right" vertical="center"/>
    </xf>
    <xf numFmtId="0" fontId="11" fillId="4" borderId="30" xfId="2" applyFont="1" applyFill="1" applyBorder="1" applyAlignment="1">
      <alignment horizontal="right" vertical="center"/>
    </xf>
    <xf numFmtId="0" fontId="11" fillId="5" borderId="5" xfId="2" applyFont="1" applyFill="1" applyBorder="1" applyAlignment="1">
      <alignment horizontal="right" vertical="center"/>
    </xf>
    <xf numFmtId="0" fontId="11" fillId="5" borderId="11" xfId="2" applyFont="1" applyFill="1" applyBorder="1" applyAlignment="1">
      <alignment horizontal="right" vertical="center"/>
    </xf>
    <xf numFmtId="0" fontId="11" fillId="5" borderId="6" xfId="2" applyFont="1" applyFill="1" applyBorder="1" applyAlignment="1">
      <alignment horizontal="right" vertical="center"/>
    </xf>
    <xf numFmtId="169" fontId="5" fillId="2" borderId="37" xfId="2" applyNumberFormat="1" applyFont="1" applyFill="1" applyBorder="1" applyAlignment="1">
      <alignment horizontal="left" vertical="center" wrapText="1"/>
    </xf>
    <xf numFmtId="169" fontId="5" fillId="2" borderId="38" xfId="2" applyNumberFormat="1" applyFont="1" applyFill="1" applyBorder="1" applyAlignment="1">
      <alignment horizontal="left" vertical="center" wrapText="1"/>
    </xf>
    <xf numFmtId="169" fontId="5" fillId="2" borderId="18" xfId="2" applyNumberFormat="1" applyFont="1" applyFill="1" applyBorder="1" applyAlignment="1">
      <alignment horizontal="left" vertical="center" wrapText="1"/>
    </xf>
    <xf numFmtId="169" fontId="5" fillId="2" borderId="30" xfId="2" applyNumberFormat="1" applyFont="1" applyFill="1" applyBorder="1" applyAlignment="1">
      <alignment horizontal="left" vertical="center" wrapText="1"/>
    </xf>
    <xf numFmtId="0" fontId="11" fillId="2" borderId="2" xfId="2" applyFont="1" applyFill="1" applyBorder="1" applyAlignment="1">
      <alignment horizontal="right" vertical="center"/>
    </xf>
    <xf numFmtId="0" fontId="11" fillId="2" borderId="3" xfId="2" applyFont="1" applyFill="1" applyBorder="1" applyAlignment="1">
      <alignment horizontal="right" vertical="center"/>
    </xf>
    <xf numFmtId="0" fontId="11" fillId="4" borderId="5" xfId="2" applyFont="1" applyFill="1" applyBorder="1" applyAlignment="1">
      <alignment horizontal="right" vertical="center"/>
    </xf>
    <xf numFmtId="0" fontId="11" fillId="4" borderId="11" xfId="2" applyFont="1" applyFill="1" applyBorder="1" applyAlignment="1">
      <alignment horizontal="right" vertical="center"/>
    </xf>
    <xf numFmtId="0" fontId="11" fillId="4" borderId="6" xfId="2" applyFont="1" applyFill="1" applyBorder="1" applyAlignment="1">
      <alignment horizontal="right" vertical="center"/>
    </xf>
    <xf numFmtId="0" fontId="15" fillId="2" borderId="5" xfId="2" applyFont="1" applyFill="1" applyBorder="1" applyAlignment="1">
      <alignment horizontal="right" vertical="center"/>
    </xf>
    <xf numFmtId="0" fontId="15" fillId="2" borderId="11" xfId="2" applyFont="1" applyFill="1" applyBorder="1" applyAlignment="1">
      <alignment horizontal="right" vertical="center"/>
    </xf>
    <xf numFmtId="0" fontId="15" fillId="2" borderId="6" xfId="2" applyFont="1" applyFill="1" applyBorder="1" applyAlignment="1">
      <alignment horizontal="right" vertical="center"/>
    </xf>
    <xf numFmtId="0" fontId="11" fillId="2" borderId="0" xfId="2" applyFont="1" applyFill="1" applyAlignment="1">
      <alignment horizontal="right" vertical="center"/>
    </xf>
    <xf numFmtId="0" fontId="11" fillId="2" borderId="7" xfId="2" applyFont="1" applyFill="1" applyBorder="1" applyAlignment="1">
      <alignment horizontal="right" vertical="center"/>
    </xf>
    <xf numFmtId="0" fontId="4" fillId="2" borderId="10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left" vertical="center"/>
    </xf>
    <xf numFmtId="0" fontId="4" fillId="3" borderId="11" xfId="2" applyFont="1" applyFill="1" applyBorder="1" applyAlignment="1">
      <alignment horizontal="left" vertical="center"/>
    </xf>
    <xf numFmtId="0" fontId="4" fillId="3" borderId="6" xfId="2" applyFont="1" applyFill="1" applyBorder="1" applyAlignment="1">
      <alignment horizontal="left" vertical="center"/>
    </xf>
    <xf numFmtId="0" fontId="4" fillId="3" borderId="33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left" vertical="center" wrapText="1"/>
    </xf>
    <xf numFmtId="0" fontId="5" fillId="2" borderId="28" xfId="2" applyFont="1" applyFill="1" applyBorder="1" applyAlignment="1">
      <alignment vertical="center" wrapText="1"/>
    </xf>
    <xf numFmtId="0" fontId="5" fillId="2" borderId="27" xfId="2" applyFont="1" applyFill="1" applyBorder="1" applyAlignment="1">
      <alignment horizontal="justify" vertical="center" wrapText="1"/>
    </xf>
    <xf numFmtId="0" fontId="5" fillId="2" borderId="28" xfId="2" applyFont="1" applyFill="1" applyBorder="1" applyAlignment="1">
      <alignment horizontal="justify" vertical="center" wrapText="1"/>
    </xf>
    <xf numFmtId="164" fontId="5" fillId="2" borderId="14" xfId="3" applyFont="1" applyFill="1" applyBorder="1" applyAlignment="1">
      <alignment vertical="center" wrapText="1"/>
    </xf>
    <xf numFmtId="164" fontId="5" fillId="2" borderId="25" xfId="3" applyFont="1" applyFill="1" applyBorder="1" applyAlignment="1">
      <alignment vertical="center" wrapText="1"/>
    </xf>
    <xf numFmtId="164" fontId="5" fillId="2" borderId="27" xfId="3" applyFont="1" applyFill="1" applyBorder="1" applyAlignment="1">
      <alignment vertical="center" wrapText="1"/>
    </xf>
    <xf numFmtId="164" fontId="5" fillId="2" borderId="28" xfId="3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/>
    </xf>
    <xf numFmtId="0" fontId="7" fillId="2" borderId="6" xfId="2" applyFont="1" applyFill="1" applyBorder="1" applyAlignment="1">
      <alignment horizontal="left" vertical="center"/>
    </xf>
    <xf numFmtId="0" fontId="7" fillId="2" borderId="5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165" fontId="8" fillId="3" borderId="1" xfId="2" applyNumberFormat="1" applyFont="1" applyFill="1" applyBorder="1" applyAlignment="1">
      <alignment horizontal="center" vertical="center"/>
    </xf>
    <xf numFmtId="165" fontId="8" fillId="3" borderId="2" xfId="2" applyNumberFormat="1" applyFont="1" applyFill="1" applyBorder="1" applyAlignment="1">
      <alignment horizontal="center" vertical="center"/>
    </xf>
    <xf numFmtId="165" fontId="8" fillId="3" borderId="3" xfId="2" applyNumberFormat="1" applyFont="1" applyFill="1" applyBorder="1" applyAlignment="1">
      <alignment horizontal="center" vertical="center"/>
    </xf>
    <xf numFmtId="44" fontId="15" fillId="2" borderId="50" xfId="2" applyNumberFormat="1" applyFont="1" applyFill="1" applyBorder="1" applyAlignment="1">
      <alignment horizontal="center" vertical="center"/>
    </xf>
    <xf numFmtId="0" fontId="15" fillId="2" borderId="51" xfId="2" applyFont="1" applyFill="1" applyBorder="1" applyAlignment="1">
      <alignment horizontal="center" vertical="center"/>
    </xf>
    <xf numFmtId="0" fontId="15" fillId="2" borderId="52" xfId="2" applyFont="1" applyFill="1" applyBorder="1" applyAlignment="1">
      <alignment horizontal="center" vertical="center"/>
    </xf>
    <xf numFmtId="44" fontId="15" fillId="2" borderId="13" xfId="2" applyNumberFormat="1" applyFont="1" applyFill="1" applyBorder="1" applyAlignment="1">
      <alignment horizontal="center" vertical="center"/>
    </xf>
    <xf numFmtId="0" fontId="15" fillId="2" borderId="53" xfId="2" applyFont="1" applyFill="1" applyBorder="1" applyAlignment="1">
      <alignment horizontal="center" vertical="center"/>
    </xf>
    <xf numFmtId="0" fontId="15" fillId="2" borderId="54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left" vertical="center"/>
    </xf>
    <xf numFmtId="0" fontId="16" fillId="2" borderId="40" xfId="2" applyFont="1" applyFill="1" applyBorder="1" applyAlignment="1">
      <alignment horizontal="left" vertical="center"/>
    </xf>
    <xf numFmtId="0" fontId="16" fillId="2" borderId="46" xfId="2" applyFont="1" applyFill="1" applyBorder="1" applyAlignment="1">
      <alignment horizontal="left" vertical="center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12" xfId="2" applyFont="1" applyFill="1" applyBorder="1" applyAlignment="1">
      <alignment horizontal="right" vertical="center"/>
    </xf>
    <xf numFmtId="0" fontId="15" fillId="2" borderId="40" xfId="2" applyFont="1" applyFill="1" applyBorder="1" applyAlignment="1">
      <alignment horizontal="right" vertical="center"/>
    </xf>
    <xf numFmtId="0" fontId="15" fillId="2" borderId="41" xfId="2" applyFont="1" applyFill="1" applyBorder="1" applyAlignment="1">
      <alignment horizontal="right" vertical="center"/>
    </xf>
    <xf numFmtId="0" fontId="5" fillId="2" borderId="18" xfId="2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vertical="center" wrapText="1"/>
    </xf>
    <xf numFmtId="0" fontId="4" fillId="2" borderId="0" xfId="2" applyFont="1" applyFill="1" applyAlignment="1">
      <alignment horizontal="center" vertical="center"/>
    </xf>
    <xf numFmtId="0" fontId="4" fillId="3" borderId="22" xfId="2" applyFont="1" applyFill="1" applyBorder="1" applyAlignment="1">
      <alignment horizontal="left" vertical="center"/>
    </xf>
    <xf numFmtId="0" fontId="4" fillId="3" borderId="23" xfId="2" applyFont="1" applyFill="1" applyBorder="1" applyAlignment="1">
      <alignment horizontal="left" vertical="center"/>
    </xf>
    <xf numFmtId="0" fontId="4" fillId="3" borderId="24" xfId="2" applyFont="1" applyFill="1" applyBorder="1" applyAlignment="1">
      <alignment horizontal="left" vertical="center"/>
    </xf>
    <xf numFmtId="164" fontId="5" fillId="2" borderId="18" xfId="3" applyFont="1" applyFill="1" applyBorder="1" applyAlignment="1">
      <alignment vertical="center" wrapText="1"/>
    </xf>
    <xf numFmtId="164" fontId="5" fillId="2" borderId="30" xfId="3" applyFont="1" applyFill="1" applyBorder="1" applyAlignment="1">
      <alignment vertical="center" wrapText="1"/>
    </xf>
    <xf numFmtId="165" fontId="8" fillId="3" borderId="15" xfId="2" applyNumberFormat="1" applyFont="1" applyFill="1" applyBorder="1" applyAlignment="1">
      <alignment horizontal="center" vertical="center" wrapText="1"/>
    </xf>
    <xf numFmtId="165" fontId="8" fillId="3" borderId="2" xfId="2" applyNumberFormat="1" applyFont="1" applyFill="1" applyBorder="1" applyAlignment="1">
      <alignment horizontal="center" vertical="center" wrapText="1"/>
    </xf>
    <xf numFmtId="165" fontId="8" fillId="3" borderId="16" xfId="2" applyNumberFormat="1" applyFont="1" applyFill="1" applyBorder="1" applyAlignment="1">
      <alignment horizontal="center" vertical="center" wrapText="1"/>
    </xf>
    <xf numFmtId="165" fontId="8" fillId="3" borderId="19" xfId="2" applyNumberFormat="1" applyFont="1" applyFill="1" applyBorder="1" applyAlignment="1">
      <alignment horizontal="center" vertical="center" wrapText="1"/>
    </xf>
    <xf numFmtId="165" fontId="8" fillId="3" borderId="10" xfId="2" applyNumberFormat="1" applyFont="1" applyFill="1" applyBorder="1" applyAlignment="1">
      <alignment horizontal="center" vertical="center" wrapText="1"/>
    </xf>
    <xf numFmtId="165" fontId="8" fillId="3" borderId="20" xfId="2" applyNumberFormat="1" applyFont="1" applyFill="1" applyBorder="1" applyAlignment="1">
      <alignment horizontal="center" vertical="center" wrapText="1"/>
    </xf>
    <xf numFmtId="0" fontId="8" fillId="3" borderId="17" xfId="2" applyFont="1" applyFill="1" applyBorder="1" applyAlignment="1">
      <alignment horizontal="center" vertical="center" wrapText="1"/>
    </xf>
    <xf numFmtId="0" fontId="8" fillId="3" borderId="21" xfId="2" applyFont="1" applyFill="1" applyBorder="1" applyAlignment="1">
      <alignment horizontal="center" vertical="center" wrapText="1"/>
    </xf>
    <xf numFmtId="165" fontId="9" fillId="3" borderId="15" xfId="2" applyNumberFormat="1" applyFont="1" applyFill="1" applyBorder="1" applyAlignment="1">
      <alignment horizontal="center" vertical="center" wrapText="1"/>
    </xf>
    <xf numFmtId="165" fontId="9" fillId="3" borderId="2" xfId="2" applyNumberFormat="1" applyFont="1" applyFill="1" applyBorder="1" applyAlignment="1">
      <alignment horizontal="center" vertical="center" wrapText="1"/>
    </xf>
    <xf numFmtId="165" fontId="9" fillId="3" borderId="16" xfId="2" applyNumberFormat="1" applyFont="1" applyFill="1" applyBorder="1" applyAlignment="1">
      <alignment horizontal="center" vertical="center" wrapText="1"/>
    </xf>
    <xf numFmtId="165" fontId="9" fillId="3" borderId="19" xfId="2" applyNumberFormat="1" applyFont="1" applyFill="1" applyBorder="1" applyAlignment="1">
      <alignment horizontal="center" vertical="center" wrapText="1"/>
    </xf>
    <xf numFmtId="165" fontId="9" fillId="3" borderId="10" xfId="2" applyNumberFormat="1" applyFont="1" applyFill="1" applyBorder="1" applyAlignment="1">
      <alignment horizontal="center" vertical="center" wrapText="1"/>
    </xf>
    <xf numFmtId="165" fontId="9" fillId="3" borderId="20" xfId="2" applyNumberFormat="1" applyFont="1" applyFill="1" applyBorder="1" applyAlignment="1">
      <alignment horizontal="center" vertical="center" wrapText="1"/>
    </xf>
    <xf numFmtId="0" fontId="9" fillId="3" borderId="17" xfId="2" applyFont="1" applyFill="1" applyBorder="1" applyAlignment="1">
      <alignment horizontal="center" vertical="center" wrapText="1"/>
    </xf>
    <xf numFmtId="0" fontId="9" fillId="3" borderId="21" xfId="2" applyFont="1" applyFill="1" applyBorder="1" applyAlignment="1">
      <alignment horizontal="center" vertical="center" wrapText="1"/>
    </xf>
    <xf numFmtId="165" fontId="9" fillId="3" borderId="8" xfId="2" applyNumberFormat="1" applyFont="1" applyFill="1" applyBorder="1" applyAlignment="1">
      <alignment horizontal="center" vertical="center"/>
    </xf>
    <xf numFmtId="165" fontId="9" fillId="3" borderId="10" xfId="2" applyNumberFormat="1" applyFont="1" applyFill="1" applyBorder="1" applyAlignment="1">
      <alignment horizontal="center" vertical="center"/>
    </xf>
    <xf numFmtId="165" fontId="9" fillId="3" borderId="9" xfId="2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center" vertical="center"/>
    </xf>
    <xf numFmtId="0" fontId="4" fillId="3" borderId="23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7">
    <cellStyle name="Millares 4 2 3" xfId="3" xr:uid="{0155E5C9-EF18-4793-8D47-1F28CDCE01CB}"/>
    <cellStyle name="Moneda" xfId="1" builtinId="4"/>
    <cellStyle name="Moneda [0] 3 2" xfId="6" xr:uid="{EABC6FB5-D5A7-4199-BB3C-1C00A51180BB}"/>
    <cellStyle name="Moneda 2" xfId="4" xr:uid="{436A478A-2959-4392-A173-9217E1601D89}"/>
    <cellStyle name="Normal" xfId="0" builtinId="0"/>
    <cellStyle name="Normal 2 2" xfId="2" xr:uid="{71750875-FEC3-4A4F-ABD6-46EBE6CC02C7}"/>
    <cellStyle name="Normal 3 2 2" xfId="5" xr:uid="{EFAD8CDA-ECF5-4CC4-BA19-9E682162F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249557</xdr:colOff>
      <xdr:row>2</xdr:row>
      <xdr:rowOff>69178</xdr:rowOff>
    </xdr:from>
    <xdr:to>
      <xdr:col>4</xdr:col>
      <xdr:colOff>832324</xdr:colOff>
      <xdr:row>3</xdr:row>
      <xdr:rowOff>213958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90C68E6-E491-4E34-B34D-2747FA77697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06757" y="252058"/>
          <a:ext cx="2480147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a243c75ec462b89/Escritorio/PROYECTOS%20IERD/BIBILIOGRAF&#205;A/LISTA%20DE%20PRECIOS/Anexo-2.-Analisis-de-precios-unitarios-detall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exo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9D6BE-A014-403C-8130-AF5C29DD0B08}">
  <dimension ref="B1:L63"/>
  <sheetViews>
    <sheetView showGridLines="0" tabSelected="1" workbookViewId="0">
      <selection activeCell="E11" sqref="E11:J11"/>
    </sheetView>
  </sheetViews>
  <sheetFormatPr baseColWidth="10" defaultRowHeight="14.4" x14ac:dyDescent="0.3"/>
  <cols>
    <col min="1" max="1" width="3.6640625" customWidth="1"/>
    <col min="2" max="2" width="1.6640625" customWidth="1"/>
    <col min="3" max="3" width="1.33203125" customWidth="1"/>
    <col min="4" max="4" width="27.6640625" customWidth="1"/>
    <col min="5" max="5" width="15.6640625" customWidth="1"/>
    <col min="6" max="6" width="20.6640625" customWidth="1"/>
    <col min="7" max="10" width="15.6640625" customWidth="1"/>
    <col min="11" max="11" width="1.33203125" customWidth="1"/>
    <col min="12" max="12" width="1.6640625" customWidth="1"/>
  </cols>
  <sheetData>
    <row r="1" spans="2:12" ht="9.9" customHeight="1" x14ac:dyDescent="0.3">
      <c r="B1" s="1"/>
      <c r="C1" s="164"/>
      <c r="D1" s="164"/>
      <c r="E1" s="164"/>
      <c r="F1" s="164"/>
      <c r="G1" s="164"/>
      <c r="H1" s="164"/>
      <c r="I1" s="164"/>
      <c r="J1" s="164"/>
      <c r="K1" s="1"/>
      <c r="L1" s="1"/>
    </row>
    <row r="2" spans="2:12" ht="5.0999999999999996" customHeight="1" x14ac:dyDescent="0.3">
      <c r="B2" s="1"/>
      <c r="C2" s="2"/>
      <c r="D2" s="3"/>
      <c r="E2" s="3"/>
      <c r="F2" s="3"/>
      <c r="G2" s="4"/>
      <c r="H2" s="5"/>
      <c r="I2" s="3"/>
      <c r="J2" s="3"/>
      <c r="K2" s="6"/>
      <c r="L2" s="1"/>
    </row>
    <row r="3" spans="2:12" ht="24.9" customHeight="1" x14ac:dyDescent="0.3">
      <c r="B3" s="1"/>
      <c r="C3" s="7"/>
      <c r="D3" s="193"/>
      <c r="E3" s="194"/>
      <c r="F3" s="197" t="s">
        <v>0</v>
      </c>
      <c r="G3" s="198"/>
      <c r="H3" s="199"/>
      <c r="I3" s="131" t="s">
        <v>1</v>
      </c>
      <c r="J3" s="132"/>
      <c r="K3" s="8"/>
      <c r="L3" s="1"/>
    </row>
    <row r="4" spans="2:12" ht="24.9" customHeight="1" x14ac:dyDescent="0.3">
      <c r="B4" s="1"/>
      <c r="C4" s="7"/>
      <c r="D4" s="195"/>
      <c r="E4" s="196"/>
      <c r="F4" s="200"/>
      <c r="G4" s="201"/>
      <c r="H4" s="202"/>
      <c r="I4" s="133" t="s">
        <v>2</v>
      </c>
      <c r="J4" s="134"/>
      <c r="K4" s="8"/>
      <c r="L4" s="1"/>
    </row>
    <row r="5" spans="2:12" ht="20.100000000000001" customHeight="1" x14ac:dyDescent="0.3">
      <c r="B5" s="1"/>
      <c r="C5" s="7"/>
      <c r="D5" s="135" t="s">
        <v>3</v>
      </c>
      <c r="E5" s="136"/>
      <c r="F5" s="136"/>
      <c r="G5" s="136"/>
      <c r="H5" s="137"/>
      <c r="I5" s="133" t="s">
        <v>4</v>
      </c>
      <c r="J5" s="134"/>
      <c r="K5" s="8"/>
      <c r="L5" s="1"/>
    </row>
    <row r="6" spans="2:12" ht="20.100000000000001" customHeight="1" x14ac:dyDescent="0.3">
      <c r="B6" s="1"/>
      <c r="C6" s="7"/>
      <c r="D6" s="138" t="s">
        <v>5</v>
      </c>
      <c r="E6" s="139"/>
      <c r="F6" s="139"/>
      <c r="G6" s="139"/>
      <c r="H6" s="139"/>
      <c r="I6" s="139"/>
      <c r="J6" s="140"/>
      <c r="K6" s="8"/>
      <c r="L6" s="1"/>
    </row>
    <row r="7" spans="2:12" ht="5.0999999999999996" customHeight="1" x14ac:dyDescent="0.3">
      <c r="B7" s="1"/>
      <c r="C7" s="7"/>
      <c r="D7" s="9"/>
      <c r="E7" s="9"/>
      <c r="F7" s="9"/>
      <c r="G7" s="10"/>
      <c r="H7" s="10"/>
      <c r="I7" s="9"/>
      <c r="J7" s="9"/>
      <c r="K7" s="8"/>
      <c r="L7" s="1"/>
    </row>
    <row r="8" spans="2:12" ht="20.100000000000001" customHeight="1" x14ac:dyDescent="0.3">
      <c r="B8" s="11"/>
      <c r="C8" s="12"/>
      <c r="D8" s="13" t="s">
        <v>6</v>
      </c>
      <c r="E8" s="141" t="s">
        <v>7</v>
      </c>
      <c r="F8" s="142"/>
      <c r="G8" s="142"/>
      <c r="H8" s="142"/>
      <c r="I8" s="142"/>
      <c r="J8" s="143"/>
      <c r="K8" s="14"/>
      <c r="L8" s="11"/>
    </row>
    <row r="9" spans="2:12" ht="20.100000000000001" customHeight="1" x14ac:dyDescent="0.3">
      <c r="B9" s="1"/>
      <c r="C9" s="7"/>
      <c r="D9" s="15">
        <v>2</v>
      </c>
      <c r="E9" s="186" t="s">
        <v>8</v>
      </c>
      <c r="F9" s="187"/>
      <c r="G9" s="187"/>
      <c r="H9" s="187"/>
      <c r="I9" s="187"/>
      <c r="J9" s="188"/>
      <c r="K9" s="8"/>
      <c r="L9" s="1"/>
    </row>
    <row r="10" spans="2:12" ht="20.100000000000001" customHeight="1" x14ac:dyDescent="0.3">
      <c r="B10" s="11"/>
      <c r="C10" s="12"/>
      <c r="D10" s="13" t="s">
        <v>9</v>
      </c>
      <c r="E10" s="141" t="s">
        <v>10</v>
      </c>
      <c r="F10" s="142"/>
      <c r="G10" s="142"/>
      <c r="H10" s="142"/>
      <c r="I10" s="142"/>
      <c r="J10" s="143"/>
      <c r="K10" s="14"/>
      <c r="L10" s="11"/>
    </row>
    <row r="11" spans="2:12" ht="20.100000000000001" customHeight="1" x14ac:dyDescent="0.3">
      <c r="B11" s="1"/>
      <c r="C11" s="7"/>
      <c r="D11" s="15">
        <v>2.08</v>
      </c>
      <c r="E11" s="186" t="s">
        <v>11</v>
      </c>
      <c r="F11" s="187"/>
      <c r="G11" s="187"/>
      <c r="H11" s="187"/>
      <c r="I11" s="187"/>
      <c r="J11" s="188"/>
      <c r="K11" s="8"/>
      <c r="L11" s="1"/>
    </row>
    <row r="12" spans="2:12" ht="20.100000000000001" customHeight="1" x14ac:dyDescent="0.3">
      <c r="B12" s="11"/>
      <c r="C12" s="12"/>
      <c r="D12" s="16" t="s">
        <v>12</v>
      </c>
      <c r="E12" s="170" t="s">
        <v>13</v>
      </c>
      <c r="F12" s="171"/>
      <c r="G12" s="171"/>
      <c r="H12" s="171"/>
      <c r="I12" s="172"/>
      <c r="J12" s="176" t="s">
        <v>14</v>
      </c>
      <c r="K12" s="14"/>
      <c r="L12" s="11"/>
    </row>
    <row r="13" spans="2:12" ht="20.100000000000001" customHeight="1" x14ac:dyDescent="0.3">
      <c r="B13" s="1"/>
      <c r="C13" s="7"/>
      <c r="D13" s="17" t="s">
        <v>15</v>
      </c>
      <c r="E13" s="173"/>
      <c r="F13" s="174"/>
      <c r="G13" s="174"/>
      <c r="H13" s="174"/>
      <c r="I13" s="175"/>
      <c r="J13" s="177"/>
      <c r="K13" s="8"/>
      <c r="L13" s="1"/>
    </row>
    <row r="14" spans="2:12" ht="20.100000000000001" customHeight="1" x14ac:dyDescent="0.3">
      <c r="B14" s="11"/>
      <c r="C14" s="12"/>
      <c r="D14" s="16" t="s">
        <v>16</v>
      </c>
      <c r="E14" s="178" t="s">
        <v>17</v>
      </c>
      <c r="F14" s="179"/>
      <c r="G14" s="179"/>
      <c r="H14" s="179"/>
      <c r="I14" s="180"/>
      <c r="J14" s="184" t="str">
        <f>IF(D15="","",+VLOOKUP(D15,[1]!Tabla5[#Data],4,0))</f>
        <v>M2</v>
      </c>
      <c r="K14" s="14"/>
      <c r="L14" s="11"/>
    </row>
    <row r="15" spans="2:12" ht="20.100000000000001" customHeight="1" x14ac:dyDescent="0.3">
      <c r="B15" s="1"/>
      <c r="C15" s="7"/>
      <c r="D15" s="17" t="s">
        <v>15</v>
      </c>
      <c r="E15" s="181"/>
      <c r="F15" s="182"/>
      <c r="G15" s="182"/>
      <c r="H15" s="182"/>
      <c r="I15" s="183"/>
      <c r="J15" s="185"/>
      <c r="K15" s="8"/>
      <c r="L15" s="1"/>
    </row>
    <row r="16" spans="2:12" ht="5.0999999999999996" customHeight="1" x14ac:dyDescent="0.3">
      <c r="B16" s="1"/>
      <c r="C16" s="7"/>
      <c r="D16" s="118"/>
      <c r="E16" s="118"/>
      <c r="F16" s="118"/>
      <c r="G16" s="118"/>
      <c r="H16" s="118"/>
      <c r="I16" s="118"/>
      <c r="J16" s="118"/>
      <c r="K16" s="8"/>
      <c r="L16" s="1"/>
    </row>
    <row r="17" spans="2:12" ht="20.100000000000001" customHeight="1" x14ac:dyDescent="0.3">
      <c r="B17" s="1"/>
      <c r="C17" s="7"/>
      <c r="D17" s="119" t="s">
        <v>18</v>
      </c>
      <c r="E17" s="120"/>
      <c r="F17" s="120"/>
      <c r="G17" s="120"/>
      <c r="H17" s="120"/>
      <c r="I17" s="120"/>
      <c r="J17" s="121"/>
      <c r="K17" s="8"/>
      <c r="L17" s="1"/>
    </row>
    <row r="18" spans="2:12" ht="20.100000000000001" customHeight="1" x14ac:dyDescent="0.3">
      <c r="B18" s="1"/>
      <c r="C18" s="7"/>
      <c r="D18" s="191" t="s">
        <v>19</v>
      </c>
      <c r="E18" s="192"/>
      <c r="F18" s="192"/>
      <c r="G18" s="18" t="s">
        <v>14</v>
      </c>
      <c r="H18" s="18" t="s">
        <v>20</v>
      </c>
      <c r="I18" s="19" t="s">
        <v>21</v>
      </c>
      <c r="J18" s="20" t="s">
        <v>22</v>
      </c>
      <c r="K18" s="8"/>
      <c r="L18" s="1"/>
    </row>
    <row r="19" spans="2:12" ht="20.100000000000001" customHeight="1" x14ac:dyDescent="0.3">
      <c r="B19" s="1"/>
      <c r="C19" s="7"/>
      <c r="D19" s="127" t="s">
        <v>23</v>
      </c>
      <c r="E19" s="128"/>
      <c r="F19" s="128"/>
      <c r="G19" s="21" t="s">
        <v>24</v>
      </c>
      <c r="H19" s="22">
        <v>66075.399999999994</v>
      </c>
      <c r="I19" s="23">
        <v>1.1000000000000001</v>
      </c>
      <c r="J19" s="24">
        <f>ROUND((+IF(D19="","",H19*I19)),2)</f>
        <v>72682.94</v>
      </c>
      <c r="K19" s="8"/>
      <c r="L19" s="1"/>
    </row>
    <row r="20" spans="2:12" ht="20.100000000000001" customHeight="1" x14ac:dyDescent="0.3">
      <c r="B20" s="1"/>
      <c r="C20" s="7"/>
      <c r="D20" s="129" t="s">
        <v>25</v>
      </c>
      <c r="E20" s="130"/>
      <c r="F20" s="130"/>
      <c r="G20" s="25" t="s">
        <v>26</v>
      </c>
      <c r="H20" s="26">
        <v>20532.758620689656</v>
      </c>
      <c r="I20" s="27">
        <v>0.5</v>
      </c>
      <c r="J20" s="28">
        <f t="shared" ref="J20:J25" si="0">+IF(D20="","",H20*I20)</f>
        <v>10266.379310344828</v>
      </c>
      <c r="K20" s="8"/>
      <c r="L20" s="1"/>
    </row>
    <row r="21" spans="2:12" ht="20.100000000000001" customHeight="1" x14ac:dyDescent="0.3">
      <c r="B21" s="1"/>
      <c r="C21" s="7"/>
      <c r="D21" s="129" t="s">
        <v>27</v>
      </c>
      <c r="E21" s="130"/>
      <c r="F21" s="130"/>
      <c r="G21" s="25" t="s">
        <v>26</v>
      </c>
      <c r="H21" s="26">
        <v>10140.476190476191</v>
      </c>
      <c r="I21" s="27">
        <v>0.2</v>
      </c>
      <c r="J21" s="28">
        <f t="shared" si="0"/>
        <v>2028.0952380952383</v>
      </c>
      <c r="K21" s="8"/>
      <c r="L21" s="1"/>
    </row>
    <row r="22" spans="2:12" ht="20.100000000000001" customHeight="1" x14ac:dyDescent="0.3">
      <c r="B22" s="1"/>
      <c r="C22" s="7"/>
      <c r="D22" s="129" t="s">
        <v>28</v>
      </c>
      <c r="E22" s="130"/>
      <c r="F22" s="130"/>
      <c r="G22" s="25" t="s">
        <v>26</v>
      </c>
      <c r="H22" s="26">
        <v>8570.5333333333328</v>
      </c>
      <c r="I22" s="27">
        <v>0.1</v>
      </c>
      <c r="J22" s="28">
        <f t="shared" si="0"/>
        <v>857.05333333333328</v>
      </c>
      <c r="K22" s="8"/>
      <c r="L22" s="1"/>
    </row>
    <row r="23" spans="2:12" ht="20.100000000000001" customHeight="1" x14ac:dyDescent="0.3">
      <c r="B23" s="1"/>
      <c r="C23" s="7"/>
      <c r="D23" s="129" t="s">
        <v>29</v>
      </c>
      <c r="E23" s="130"/>
      <c r="F23" s="130"/>
      <c r="G23" s="25" t="s">
        <v>30</v>
      </c>
      <c r="H23" s="26">
        <v>514.5</v>
      </c>
      <c r="I23" s="27">
        <v>4</v>
      </c>
      <c r="J23" s="28">
        <f t="shared" si="0"/>
        <v>2058</v>
      </c>
      <c r="K23" s="8"/>
      <c r="L23" s="1"/>
    </row>
    <row r="24" spans="2:12" ht="20.100000000000001" customHeight="1" x14ac:dyDescent="0.3">
      <c r="B24" s="1"/>
      <c r="C24" s="7"/>
      <c r="D24" s="129"/>
      <c r="E24" s="130"/>
      <c r="F24" s="130"/>
      <c r="G24" s="25" t="s">
        <v>31</v>
      </c>
      <c r="H24" s="26" t="s">
        <v>31</v>
      </c>
      <c r="I24" s="27"/>
      <c r="J24" s="28" t="str">
        <f t="shared" si="0"/>
        <v/>
      </c>
      <c r="K24" s="8"/>
      <c r="L24" s="1"/>
    </row>
    <row r="25" spans="2:12" ht="20.100000000000001" customHeight="1" x14ac:dyDescent="0.3">
      <c r="B25" s="1"/>
      <c r="C25" s="7"/>
      <c r="D25" s="168"/>
      <c r="E25" s="169"/>
      <c r="F25" s="169"/>
      <c r="G25" s="29" t="s">
        <v>31</v>
      </c>
      <c r="H25" s="30" t="s">
        <v>31</v>
      </c>
      <c r="I25" s="31"/>
      <c r="J25" s="32" t="str">
        <f t="shared" si="0"/>
        <v/>
      </c>
      <c r="K25" s="8"/>
      <c r="L25" s="1"/>
    </row>
    <row r="26" spans="2:12" ht="20.100000000000001" customHeight="1" x14ac:dyDescent="0.3">
      <c r="B26" s="1"/>
      <c r="C26" s="7"/>
      <c r="D26" s="1"/>
      <c r="E26" s="1"/>
      <c r="F26" s="1"/>
      <c r="G26" s="116" t="s">
        <v>32</v>
      </c>
      <c r="H26" s="116"/>
      <c r="I26" s="117"/>
      <c r="J26" s="33">
        <f>+ROUND(SUM(J19:J25),2)</f>
        <v>87892.47</v>
      </c>
      <c r="K26" s="8"/>
      <c r="L26" s="1"/>
    </row>
    <row r="27" spans="2:12" ht="4.95" customHeight="1" x14ac:dyDescent="0.3">
      <c r="B27" s="1"/>
      <c r="C27" s="7"/>
      <c r="D27" s="118"/>
      <c r="E27" s="118"/>
      <c r="F27" s="118"/>
      <c r="G27" s="118"/>
      <c r="H27" s="118"/>
      <c r="I27" s="118"/>
      <c r="J27" s="118"/>
      <c r="K27" s="8"/>
      <c r="L27" s="1"/>
    </row>
    <row r="28" spans="2:12" ht="20.100000000000001" customHeight="1" x14ac:dyDescent="0.3">
      <c r="B28" s="1"/>
      <c r="C28" s="7"/>
      <c r="D28" s="119" t="s">
        <v>33</v>
      </c>
      <c r="E28" s="120"/>
      <c r="F28" s="120"/>
      <c r="G28" s="120"/>
      <c r="H28" s="120"/>
      <c r="I28" s="120"/>
      <c r="J28" s="121"/>
      <c r="K28" s="8"/>
      <c r="L28" s="1"/>
    </row>
    <row r="29" spans="2:12" ht="20.100000000000001" customHeight="1" x14ac:dyDescent="0.3">
      <c r="B29" s="1"/>
      <c r="C29" s="7"/>
      <c r="D29" s="122" t="s">
        <v>19</v>
      </c>
      <c r="E29" s="122"/>
      <c r="F29" s="122"/>
      <c r="G29" s="34" t="s">
        <v>14</v>
      </c>
      <c r="H29" s="34" t="s">
        <v>34</v>
      </c>
      <c r="I29" s="35" t="s">
        <v>21</v>
      </c>
      <c r="J29" s="36" t="s">
        <v>22</v>
      </c>
      <c r="K29" s="8"/>
      <c r="L29" s="1"/>
    </row>
    <row r="30" spans="2:12" ht="18" customHeight="1" x14ac:dyDescent="0.3">
      <c r="B30" s="1"/>
      <c r="C30" s="7"/>
      <c r="D30" s="123" t="s">
        <v>35</v>
      </c>
      <c r="E30" s="124"/>
      <c r="F30" s="124"/>
      <c r="G30" s="37" t="s">
        <v>36</v>
      </c>
      <c r="H30" s="38">
        <v>29224.69</v>
      </c>
      <c r="I30" s="39">
        <v>0.05</v>
      </c>
      <c r="J30" s="40">
        <f>+IF(D30="","",H30*I30)</f>
        <v>1461.2345</v>
      </c>
      <c r="K30" s="8"/>
      <c r="L30" s="1"/>
    </row>
    <row r="31" spans="2:12" ht="31.2" customHeight="1" x14ac:dyDescent="0.3">
      <c r="B31" s="1"/>
      <c r="C31" s="7"/>
      <c r="D31" s="125" t="s">
        <v>37</v>
      </c>
      <c r="E31" s="126"/>
      <c r="F31" s="126"/>
      <c r="G31" s="41" t="s">
        <v>38</v>
      </c>
      <c r="H31" s="38">
        <v>27700</v>
      </c>
      <c r="I31" s="42">
        <v>0.1</v>
      </c>
      <c r="J31" s="28">
        <f>+IF(D31="","",H31*I31)</f>
        <v>2770</v>
      </c>
      <c r="K31" s="8"/>
      <c r="L31" s="1"/>
    </row>
    <row r="32" spans="2:12" ht="15.6" customHeight="1" x14ac:dyDescent="0.3">
      <c r="B32" s="1"/>
      <c r="C32" s="7"/>
      <c r="D32" s="162" t="s">
        <v>39</v>
      </c>
      <c r="E32" s="163"/>
      <c r="F32" s="163"/>
      <c r="G32" s="41" t="s">
        <v>40</v>
      </c>
      <c r="H32" s="38">
        <v>4621</v>
      </c>
      <c r="I32" s="43">
        <v>0.03</v>
      </c>
      <c r="J32" s="32">
        <f>+IF(D32="","",H32*I32)</f>
        <v>138.63</v>
      </c>
      <c r="K32" s="8"/>
      <c r="L32" s="1"/>
    </row>
    <row r="33" spans="2:12" ht="20.100000000000001" customHeight="1" x14ac:dyDescent="0.3">
      <c r="B33" s="1"/>
      <c r="C33" s="7"/>
      <c r="D33" s="1"/>
      <c r="E33" s="1"/>
      <c r="F33" s="1"/>
      <c r="G33" s="108" t="s">
        <v>41</v>
      </c>
      <c r="H33" s="108"/>
      <c r="I33" s="109"/>
      <c r="J33" s="44">
        <f>ROUND(+SUM(J30:J32),2)</f>
        <v>4369.8599999999997</v>
      </c>
      <c r="K33" s="8"/>
      <c r="L33" s="1"/>
    </row>
    <row r="34" spans="2:12" ht="5.0999999999999996" customHeight="1" x14ac:dyDescent="0.3">
      <c r="B34" s="1"/>
      <c r="C34" s="7"/>
      <c r="D34" s="164"/>
      <c r="E34" s="164"/>
      <c r="F34" s="164"/>
      <c r="G34" s="164"/>
      <c r="H34" s="164"/>
      <c r="I34" s="164"/>
      <c r="J34" s="164"/>
      <c r="K34" s="8"/>
      <c r="L34" s="1"/>
    </row>
    <row r="35" spans="2:12" ht="20.100000000000001" customHeight="1" x14ac:dyDescent="0.3">
      <c r="B35" s="1"/>
      <c r="C35" s="7"/>
      <c r="D35" s="165" t="s">
        <v>42</v>
      </c>
      <c r="E35" s="166"/>
      <c r="F35" s="166"/>
      <c r="G35" s="166"/>
      <c r="H35" s="166"/>
      <c r="I35" s="166"/>
      <c r="J35" s="167"/>
      <c r="K35" s="8"/>
      <c r="L35" s="45"/>
    </row>
    <row r="36" spans="2:12" ht="20.100000000000001" customHeight="1" x14ac:dyDescent="0.3">
      <c r="B36" s="46"/>
      <c r="C36" s="47"/>
      <c r="D36" s="189" t="s">
        <v>19</v>
      </c>
      <c r="E36" s="190"/>
      <c r="F36" s="190"/>
      <c r="G36" s="48" t="s">
        <v>14</v>
      </c>
      <c r="H36" s="49" t="s">
        <v>34</v>
      </c>
      <c r="I36" s="50" t="s">
        <v>21</v>
      </c>
      <c r="J36" s="51" t="s">
        <v>22</v>
      </c>
      <c r="K36" s="52"/>
      <c r="L36" s="53"/>
    </row>
    <row r="37" spans="2:12" ht="18" customHeight="1" x14ac:dyDescent="0.3">
      <c r="B37" s="1"/>
      <c r="C37" s="7"/>
      <c r="D37" s="104" t="s">
        <v>43</v>
      </c>
      <c r="E37" s="105"/>
      <c r="F37" s="105"/>
      <c r="G37" s="54" t="s">
        <v>44</v>
      </c>
      <c r="H37" s="55">
        <v>29224.691865875</v>
      </c>
      <c r="I37" s="56">
        <v>1</v>
      </c>
      <c r="J37" s="57">
        <f>(+IF(D37="","",(H37*I37)))</f>
        <v>29224.691865875</v>
      </c>
      <c r="K37" s="8"/>
      <c r="L37" s="45"/>
    </row>
    <row r="38" spans="2:12" ht="18" customHeight="1" x14ac:dyDescent="0.3">
      <c r="B38" s="1"/>
      <c r="C38" s="7"/>
      <c r="D38" s="104"/>
      <c r="E38" s="105"/>
      <c r="F38" s="105"/>
      <c r="G38" s="54"/>
      <c r="H38" s="55"/>
      <c r="I38" s="56"/>
      <c r="J38" s="57" t="str">
        <f>(+IF(D38="","",(H38*I38)))</f>
        <v/>
      </c>
      <c r="K38" s="8"/>
      <c r="L38" s="45"/>
    </row>
    <row r="39" spans="2:12" ht="18" customHeight="1" x14ac:dyDescent="0.3">
      <c r="B39" s="1"/>
      <c r="C39" s="7"/>
      <c r="D39" s="104"/>
      <c r="E39" s="105"/>
      <c r="F39" s="105"/>
      <c r="G39" s="54"/>
      <c r="H39" s="55"/>
      <c r="I39" s="56"/>
      <c r="J39" s="57" t="str">
        <f>(+IF(D39="","",(H39*I39)))</f>
        <v/>
      </c>
      <c r="K39" s="8"/>
      <c r="L39" s="45"/>
    </row>
    <row r="40" spans="2:12" ht="18" customHeight="1" x14ac:dyDescent="0.3">
      <c r="B40" s="1"/>
      <c r="C40" s="7"/>
      <c r="D40" s="106"/>
      <c r="E40" s="107"/>
      <c r="F40" s="107"/>
      <c r="G40" s="58"/>
      <c r="H40" s="59"/>
      <c r="I40" s="60"/>
      <c r="J40" s="61"/>
      <c r="K40" s="8"/>
      <c r="L40" s="45"/>
    </row>
    <row r="41" spans="2:12" ht="20.100000000000001" customHeight="1" x14ac:dyDescent="0.3">
      <c r="B41" s="1"/>
      <c r="C41" s="7"/>
      <c r="D41" s="1"/>
      <c r="E41" s="1"/>
      <c r="F41" s="1"/>
      <c r="G41" s="108" t="s">
        <v>45</v>
      </c>
      <c r="H41" s="108"/>
      <c r="I41" s="109"/>
      <c r="J41" s="33">
        <f>+ROUND(SUM(J37:J40),2)</f>
        <v>29224.69</v>
      </c>
      <c r="K41" s="8"/>
      <c r="L41" s="45"/>
    </row>
    <row r="42" spans="2:12" ht="5.0999999999999996" customHeight="1" x14ac:dyDescent="0.3">
      <c r="B42" s="1"/>
      <c r="C42" s="7"/>
      <c r="D42" s="1"/>
      <c r="E42" s="1"/>
      <c r="F42" s="1"/>
      <c r="G42" s="62"/>
      <c r="H42" s="63"/>
      <c r="I42" s="1"/>
      <c r="J42" s="1"/>
      <c r="K42" s="8"/>
      <c r="L42" s="1"/>
    </row>
    <row r="43" spans="2:12" ht="15.6" x14ac:dyDescent="0.3">
      <c r="B43" s="1"/>
      <c r="C43" s="7"/>
      <c r="D43" s="110" t="s">
        <v>46</v>
      </c>
      <c r="E43" s="111"/>
      <c r="F43" s="111"/>
      <c r="G43" s="111"/>
      <c r="H43" s="111"/>
      <c r="I43" s="112"/>
      <c r="J43" s="64">
        <f>ROUND((SUM(+J26+J33+J41)),2)</f>
        <v>121487.02</v>
      </c>
      <c r="K43" s="8"/>
      <c r="L43" s="1"/>
    </row>
    <row r="44" spans="2:12" ht="5.0999999999999996" customHeight="1" x14ac:dyDescent="0.3">
      <c r="B44" s="1"/>
      <c r="C44" s="7"/>
      <c r="D44" s="1"/>
      <c r="E44" s="1"/>
      <c r="F44" s="1"/>
      <c r="G44" s="62"/>
      <c r="H44" s="63"/>
      <c r="I44" s="1"/>
      <c r="J44" s="1"/>
      <c r="K44" s="8"/>
      <c r="L44" s="1"/>
    </row>
    <row r="45" spans="2:12" ht="20.100000000000001" customHeight="1" x14ac:dyDescent="0.3">
      <c r="B45" s="65"/>
      <c r="C45" s="66"/>
      <c r="D45" s="113" t="s">
        <v>47</v>
      </c>
      <c r="E45" s="114"/>
      <c r="F45" s="115"/>
      <c r="G45" s="67"/>
      <c r="H45" s="68"/>
      <c r="I45" s="69">
        <f>+[1]PRESUPUESTO!$H$70</f>
        <v>0</v>
      </c>
      <c r="J45" s="70">
        <f>+J43*I45</f>
        <v>0</v>
      </c>
      <c r="K45" s="71"/>
      <c r="L45" s="65"/>
    </row>
    <row r="46" spans="2:12" ht="20.100000000000001" customHeight="1" x14ac:dyDescent="0.3">
      <c r="B46" s="1"/>
      <c r="C46" s="7"/>
      <c r="D46" s="110" t="s">
        <v>48</v>
      </c>
      <c r="E46" s="111"/>
      <c r="F46" s="111"/>
      <c r="G46" s="111"/>
      <c r="H46" s="111"/>
      <c r="I46" s="112"/>
      <c r="J46" s="64">
        <f>+J45+J43</f>
        <v>121487.02</v>
      </c>
      <c r="K46" s="8"/>
      <c r="L46" s="1"/>
    </row>
    <row r="47" spans="2:12" ht="5.0999999999999996" customHeight="1" x14ac:dyDescent="0.3">
      <c r="B47" s="1"/>
      <c r="C47" s="7"/>
      <c r="D47" s="1"/>
      <c r="E47" s="1"/>
      <c r="F47" s="1"/>
      <c r="G47" s="62"/>
      <c r="H47" s="63"/>
      <c r="I47" s="1"/>
      <c r="J47" s="1"/>
      <c r="K47" s="8"/>
      <c r="L47" s="1"/>
    </row>
    <row r="48" spans="2:12" ht="20.100000000000001" customHeight="1" x14ac:dyDescent="0.3">
      <c r="B48" s="65"/>
      <c r="C48" s="66"/>
      <c r="D48" s="159" t="s">
        <v>49</v>
      </c>
      <c r="E48" s="160"/>
      <c r="F48" s="161"/>
      <c r="G48" s="72"/>
      <c r="H48" s="73"/>
      <c r="I48" s="74">
        <f>+[1]PRESUPUESTO!$E$1934</f>
        <v>0</v>
      </c>
      <c r="J48" s="75">
        <f>+J43*I48</f>
        <v>0</v>
      </c>
      <c r="K48" s="71"/>
      <c r="L48" s="65"/>
    </row>
    <row r="49" spans="2:12" ht="20.100000000000001" customHeight="1" x14ac:dyDescent="0.3">
      <c r="B49" s="65"/>
      <c r="C49" s="66"/>
      <c r="D49" s="97" t="s">
        <v>50</v>
      </c>
      <c r="E49" s="98"/>
      <c r="F49" s="98"/>
      <c r="G49" s="72"/>
      <c r="H49" s="73"/>
      <c r="I49" s="76">
        <f>+[1]PRESUPUESTO!$E$1935</f>
        <v>0</v>
      </c>
      <c r="J49" s="77">
        <f>+J43*I49</f>
        <v>0</v>
      </c>
      <c r="K49" s="71"/>
      <c r="L49" s="65"/>
    </row>
    <row r="50" spans="2:12" ht="20.100000000000001" customHeight="1" x14ac:dyDescent="0.3">
      <c r="B50" s="65"/>
      <c r="C50" s="66"/>
      <c r="D50" s="97" t="s">
        <v>51</v>
      </c>
      <c r="E50" s="98"/>
      <c r="F50" s="98"/>
      <c r="G50" s="78"/>
      <c r="H50" s="79"/>
      <c r="I50" s="76">
        <f>+[1]PRESUPUESTO!$E$1936</f>
        <v>0</v>
      </c>
      <c r="J50" s="77">
        <f>+J43*I50</f>
        <v>0</v>
      </c>
      <c r="K50" s="71"/>
      <c r="L50" s="65"/>
    </row>
    <row r="51" spans="2:12" ht="20.100000000000001" customHeight="1" x14ac:dyDescent="0.3">
      <c r="B51" s="1"/>
      <c r="C51" s="7"/>
      <c r="D51" s="99" t="s">
        <v>52</v>
      </c>
      <c r="E51" s="100"/>
      <c r="F51" s="100"/>
      <c r="G51" s="100"/>
      <c r="H51" s="100"/>
      <c r="I51" s="100"/>
      <c r="J51" s="80">
        <f>SUM(J48:J50)</f>
        <v>0</v>
      </c>
      <c r="K51" s="8"/>
      <c r="L51" s="1"/>
    </row>
    <row r="52" spans="2:12" ht="5.0999999999999996" customHeight="1" x14ac:dyDescent="0.3">
      <c r="B52" s="1"/>
      <c r="C52" s="7"/>
      <c r="D52" s="95"/>
      <c r="E52" s="95"/>
      <c r="F52" s="95"/>
      <c r="G52" s="95"/>
      <c r="H52" s="95"/>
      <c r="I52" s="95"/>
      <c r="J52" s="95"/>
      <c r="K52" s="8"/>
      <c r="L52" s="1"/>
    </row>
    <row r="53" spans="2:12" ht="20.100000000000001" customHeight="1" x14ac:dyDescent="0.3">
      <c r="B53" s="1"/>
      <c r="C53" s="7"/>
      <c r="D53" s="101" t="s">
        <v>53</v>
      </c>
      <c r="E53" s="102"/>
      <c r="F53" s="102"/>
      <c r="G53" s="102"/>
      <c r="H53" s="102"/>
      <c r="I53" s="103"/>
      <c r="J53" s="81">
        <f>SUM(J46+J51)</f>
        <v>121487.02</v>
      </c>
      <c r="K53" s="8"/>
      <c r="L53" s="1"/>
    </row>
    <row r="54" spans="2:12" ht="5.0999999999999996" customHeight="1" x14ac:dyDescent="0.3">
      <c r="B54" s="1"/>
      <c r="C54" s="7"/>
      <c r="D54" s="95"/>
      <c r="E54" s="95"/>
      <c r="F54" s="95"/>
      <c r="G54" s="95"/>
      <c r="H54" s="95"/>
      <c r="I54" s="95"/>
      <c r="J54" s="95"/>
      <c r="K54" s="8"/>
      <c r="L54" s="1"/>
    </row>
    <row r="55" spans="2:12" ht="15.6" x14ac:dyDescent="0.3">
      <c r="B55" s="1"/>
      <c r="C55" s="7"/>
      <c r="D55" s="153" t="s">
        <v>54</v>
      </c>
      <c r="E55" s="154"/>
      <c r="F55" s="155"/>
      <c r="G55" s="156"/>
      <c r="H55" s="157"/>
      <c r="I55" s="157"/>
      <c r="J55" s="158"/>
      <c r="K55" s="8"/>
      <c r="L55" s="1"/>
    </row>
    <row r="56" spans="2:12" ht="15.6" x14ac:dyDescent="0.3">
      <c r="B56" s="1"/>
      <c r="C56" s="7"/>
      <c r="D56" s="91"/>
      <c r="E56" s="92"/>
      <c r="F56" s="93"/>
      <c r="G56" s="88"/>
      <c r="H56" s="89"/>
      <c r="I56" s="89"/>
      <c r="J56" s="90"/>
      <c r="K56" s="8"/>
      <c r="L56" s="1"/>
    </row>
    <row r="57" spans="2:12" ht="15.6" x14ac:dyDescent="0.3">
      <c r="B57" s="1"/>
      <c r="C57" s="7"/>
      <c r="D57" s="91"/>
      <c r="E57" s="92"/>
      <c r="F57" s="93"/>
      <c r="G57" s="94" t="s">
        <v>55</v>
      </c>
      <c r="H57" s="95"/>
      <c r="I57" s="95"/>
      <c r="J57" s="96"/>
      <c r="K57" s="8"/>
      <c r="L57" s="1"/>
    </row>
    <row r="58" spans="2:12" ht="15.6" x14ac:dyDescent="0.3">
      <c r="B58" s="1"/>
      <c r="C58" s="7"/>
      <c r="D58" s="91"/>
      <c r="E58" s="92"/>
      <c r="F58" s="93"/>
      <c r="G58" s="94" t="s">
        <v>56</v>
      </c>
      <c r="H58" s="95"/>
      <c r="I58" s="95"/>
      <c r="J58" s="96"/>
      <c r="K58" s="8"/>
      <c r="L58" s="1"/>
    </row>
    <row r="59" spans="2:12" ht="15.6" x14ac:dyDescent="0.3">
      <c r="B59" s="1"/>
      <c r="C59" s="7"/>
      <c r="D59" s="91"/>
      <c r="E59" s="92"/>
      <c r="F59" s="93"/>
      <c r="G59" s="94" t="s">
        <v>57</v>
      </c>
      <c r="H59" s="95"/>
      <c r="I59" s="95"/>
      <c r="J59" s="96"/>
      <c r="K59" s="8"/>
      <c r="L59" s="1"/>
    </row>
    <row r="60" spans="2:12" ht="15.6" x14ac:dyDescent="0.3">
      <c r="B60" s="1"/>
      <c r="C60" s="7"/>
      <c r="D60" s="144"/>
      <c r="E60" s="145"/>
      <c r="F60" s="146"/>
      <c r="G60" s="94" t="s">
        <v>55</v>
      </c>
      <c r="H60" s="95"/>
      <c r="I60" s="95"/>
      <c r="J60" s="96"/>
      <c r="K60" s="8"/>
      <c r="L60" s="1"/>
    </row>
    <row r="61" spans="2:12" ht="15.6" x14ac:dyDescent="0.3">
      <c r="B61" s="1"/>
      <c r="C61" s="7"/>
      <c r="D61" s="147"/>
      <c r="E61" s="148"/>
      <c r="F61" s="149"/>
      <c r="G61" s="150" t="s">
        <v>58</v>
      </c>
      <c r="H61" s="151"/>
      <c r="I61" s="151"/>
      <c r="J61" s="152"/>
      <c r="K61" s="8"/>
      <c r="L61" s="1"/>
    </row>
    <row r="62" spans="2:12" ht="5.0999999999999996" customHeight="1" x14ac:dyDescent="0.3">
      <c r="B62" s="1"/>
      <c r="C62" s="82"/>
      <c r="D62" s="83"/>
      <c r="E62" s="83"/>
      <c r="F62" s="83"/>
      <c r="G62" s="84"/>
      <c r="H62" s="85"/>
      <c r="I62" s="83"/>
      <c r="J62" s="83"/>
      <c r="K62" s="86"/>
      <c r="L62" s="1"/>
    </row>
    <row r="63" spans="2:12" ht="15.6" x14ac:dyDescent="0.3">
      <c r="B63" s="1"/>
      <c r="C63" s="1"/>
      <c r="D63" s="1"/>
      <c r="E63" s="1"/>
      <c r="F63" s="1"/>
      <c r="G63" s="62"/>
      <c r="H63" s="87"/>
      <c r="I63" s="1"/>
      <c r="J63" s="1"/>
      <c r="K63" s="1"/>
      <c r="L63" s="1"/>
    </row>
  </sheetData>
  <mergeCells count="68">
    <mergeCell ref="C1:J1"/>
    <mergeCell ref="D3:E4"/>
    <mergeCell ref="F3:H4"/>
    <mergeCell ref="D25:F25"/>
    <mergeCell ref="E12:I13"/>
    <mergeCell ref="J12:J13"/>
    <mergeCell ref="E14:I15"/>
    <mergeCell ref="J14:J15"/>
    <mergeCell ref="D16:J16"/>
    <mergeCell ref="D17:J17"/>
    <mergeCell ref="D18:F18"/>
    <mergeCell ref="D48:F48"/>
    <mergeCell ref="D49:F49"/>
    <mergeCell ref="D32:F32"/>
    <mergeCell ref="G33:I33"/>
    <mergeCell ref="D34:J34"/>
    <mergeCell ref="D35:J35"/>
    <mergeCell ref="D38:F38"/>
    <mergeCell ref="D36:F36"/>
    <mergeCell ref="D37:F37"/>
    <mergeCell ref="D60:F60"/>
    <mergeCell ref="G60:J60"/>
    <mergeCell ref="D61:F61"/>
    <mergeCell ref="G61:J61"/>
    <mergeCell ref="D55:F55"/>
    <mergeCell ref="G55:J55"/>
    <mergeCell ref="D56:F56"/>
    <mergeCell ref="D24:F24"/>
    <mergeCell ref="I3:J3"/>
    <mergeCell ref="I4:J4"/>
    <mergeCell ref="D5:H5"/>
    <mergeCell ref="I5:J5"/>
    <mergeCell ref="D6:J6"/>
    <mergeCell ref="E8:J8"/>
    <mergeCell ref="E9:J9"/>
    <mergeCell ref="E10:J10"/>
    <mergeCell ref="E11:J11"/>
    <mergeCell ref="D19:F19"/>
    <mergeCell ref="D20:F20"/>
    <mergeCell ref="D21:F21"/>
    <mergeCell ref="D22:F22"/>
    <mergeCell ref="D23:F23"/>
    <mergeCell ref="D46:I46"/>
    <mergeCell ref="G26:I26"/>
    <mergeCell ref="D27:J27"/>
    <mergeCell ref="D28:J28"/>
    <mergeCell ref="D29:F29"/>
    <mergeCell ref="D30:F30"/>
    <mergeCell ref="D31:F31"/>
    <mergeCell ref="D39:F39"/>
    <mergeCell ref="D40:F40"/>
    <mergeCell ref="G41:I41"/>
    <mergeCell ref="D43:I43"/>
    <mergeCell ref="D45:F45"/>
    <mergeCell ref="D59:F59"/>
    <mergeCell ref="G59:J59"/>
    <mergeCell ref="D50:F50"/>
    <mergeCell ref="D51:I51"/>
    <mergeCell ref="D52:F52"/>
    <mergeCell ref="G52:J52"/>
    <mergeCell ref="D53:I53"/>
    <mergeCell ref="D54:F54"/>
    <mergeCell ref="G54:J54"/>
    <mergeCell ref="G56:J56"/>
    <mergeCell ref="D57:F57"/>
    <mergeCell ref="G57:J57"/>
    <mergeCell ref="D58:F58"/>
    <mergeCell ref="G58:J58"/>
  </mergeCells>
  <dataValidations count="3">
    <dataValidation type="list" allowBlank="1" showInputMessage="1" showErrorMessage="1" sqref="D30:F32 D19:F25" xr:uid="{0E05A4FA-E347-4DA0-AD01-5B18F7CCD2DD}">
      <formula1>#REF!</formula1>
    </dataValidation>
    <dataValidation type="list" allowBlank="1" showInputMessage="1" showErrorMessage="1" sqref="D9 D11" xr:uid="{BACAD768-EA05-43ED-9419-B5DAAFB442ED}">
      <formula1>ITEM</formula1>
    </dataValidation>
    <dataValidation type="list" allowBlank="1" showInputMessage="1" showErrorMessage="1" sqref="D37:D40" xr:uid="{80654CC5-71BA-473E-B8E1-13940795A10D}">
      <formula1>MDO_LISTA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Amaya</dc:creator>
  <cp:lastModifiedBy>David Amaya</cp:lastModifiedBy>
  <dcterms:created xsi:type="dcterms:W3CDTF">2026-09-25T17:18:38Z</dcterms:created>
  <dcterms:modified xsi:type="dcterms:W3CDTF">2026-09-25T17:54:36Z</dcterms:modified>
</cp:coreProperties>
</file>