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tmeduco-my.sharepoint.com/personal/jorgeortiz_itm_edu_co/Documents/Documentos/ITM/PROCESOS/2026/MINIMAS/MC DE 2026 - MNTO CUPULA - ANDRES A/"/>
    </mc:Choice>
  </mc:AlternateContent>
  <xr:revisionPtr revIDLastSave="1" documentId="13_ncr:1_{E5CF0A15-167D-435A-A0BD-4CEEC7F91648}" xr6:coauthVersionLast="47" xr6:coauthVersionMax="47" xr10:uidLastSave="{9D239FEC-4B00-420A-933F-A0CCAC1DAAAD}"/>
  <bookViews>
    <workbookView xWindow="-120" yWindow="-120" windowWidth="20730" windowHeight="11040" xr2:uid="{D7CE2060-1250-4A99-9D2B-956835961EF5}"/>
  </bookViews>
  <sheets>
    <sheet name="Estudio del Mercado" sheetId="1" r:id="rId1"/>
    <sheet name="Presupuesto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10" i="2" l="1"/>
  <c r="L9" i="2"/>
  <c r="L8" i="2"/>
  <c r="L7" i="2"/>
  <c r="I5" i="2"/>
  <c r="H5" i="2"/>
  <c r="I4" i="2"/>
  <c r="H4" i="2"/>
  <c r="I3" i="2"/>
  <c r="I6" i="2" s="1"/>
  <c r="H3" i="2"/>
  <c r="G1" i="2"/>
  <c r="F1" i="2"/>
  <c r="E1" i="2"/>
  <c r="I7" i="2" l="1"/>
  <c r="I8" i="2" s="1"/>
  <c r="H29" i="1" l="1"/>
  <c r="I29" i="1" s="1"/>
  <c r="H30" i="1"/>
  <c r="I30" i="1" s="1"/>
  <c r="H28" i="1"/>
  <c r="I28" i="1" s="1"/>
  <c r="I31" i="1" s="1"/>
  <c r="G26" i="1"/>
  <c r="F26" i="1"/>
  <c r="E26" i="1"/>
  <c r="I32" i="1" l="1"/>
  <c r="I33" i="1"/>
</calcChain>
</file>

<file path=xl/sharedStrings.xml><?xml version="1.0" encoding="utf-8"?>
<sst xmlns="http://schemas.openxmlformats.org/spreadsheetml/2006/main" count="71" uniqueCount="41">
  <si>
    <t>IDENTIFICACIÓN DE LA NECESIDAD Y DEFINICIÓN DEL PRESUPUESTO</t>
  </si>
  <si>
    <t>CÓDIGO</t>
  </si>
  <si>
    <t>FBS 090</t>
  </si>
  <si>
    <t>VERSIÓN</t>
  </si>
  <si>
    <t>03</t>
  </si>
  <si>
    <t>FECHA</t>
  </si>
  <si>
    <t>29-09-2023</t>
  </si>
  <si>
    <t>OBJETO A CONTRATAR</t>
  </si>
  <si>
    <t>COTIZANTE 1</t>
  </si>
  <si>
    <t>CREATECH S.A.S</t>
  </si>
  <si>
    <t>NOMBRE DEL CONTACTO</t>
  </si>
  <si>
    <t>CARLOS MARIO ORREGO</t>
  </si>
  <si>
    <t>DATOS DE CONTACTO</t>
  </si>
  <si>
    <t>310 4746855</t>
  </si>
  <si>
    <t>FECHA DE LA COTIZACIÓN</t>
  </si>
  <si>
    <t>VIGENCIA DE LA COTIZACIÓN</t>
  </si>
  <si>
    <t>30 DÍAS</t>
  </si>
  <si>
    <t>COTIZANTE 2</t>
  </si>
  <si>
    <t>COTIZANTE 3</t>
  </si>
  <si>
    <t>ITEM</t>
  </si>
  <si>
    <t>ESPECIFICACIONES TÉCNICAS DETALLADAS</t>
  </si>
  <si>
    <t>Und.</t>
  </si>
  <si>
    <t>CANT.</t>
  </si>
  <si>
    <t>PROMEDIO</t>
  </si>
  <si>
    <t>VALOR  TOTAL ANTES DEL IVA</t>
  </si>
  <si>
    <t xml:space="preserve">VALOR UNITARIO </t>
  </si>
  <si>
    <t>VALOR UNITARIO</t>
  </si>
  <si>
    <t>un</t>
  </si>
  <si>
    <t>VALOR TOTAL ANTES DE AU</t>
  </si>
  <si>
    <t>VALOR TOTAL AU INCLUIDO</t>
  </si>
  <si>
    <t>Este documento  hace parte de los estudios previos y  como tal debe anexarse a la documentación del proceso de contratación que se solicita</t>
  </si>
  <si>
    <t>Canastillas para rodamiento</t>
  </si>
  <si>
    <t>Fabricación y montaje de sistema superior de apertura de puertas</t>
  </si>
  <si>
    <t>Fibra y pintura exterior</t>
  </si>
  <si>
    <t>VALOR DE AU (20%)</t>
  </si>
  <si>
    <t>Costos Directos</t>
  </si>
  <si>
    <t>Administración 12%</t>
  </si>
  <si>
    <t>Imprevisto 4%</t>
  </si>
  <si>
    <t>Utilidad 4%</t>
  </si>
  <si>
    <t>Total</t>
  </si>
  <si>
    <t>REALIZAR EL MANTENIMIENTO INTEGRAL DE LA CÚPULA DEL OBSERVATORIO ASTRONÓMICO DE LA INSTITUCIÓN UNIVERSITARIA ITM, MEDIANTE LA FABRICACIÓN, SUMINISTRO, TRANSPORTE, INSTALACIÓN Y PUESTA EN FUNCIONAMIENTO DE LOS COMPONENTES REQUERIDOS PARA GARANTIZAR SU ADECUADA OPERACIÓN, SEGURIDAD Y CONSERVACIÓN, DE CONFORMIDAD CON LAS ESPECIFICACIONES TÉCNICAS ESTABLECIDAS POR LA ENTIDAD.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</si>
</sst>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&quot;$&quot;\ #,##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b/>
      <sz val="10"/>
      <color rgb="FFFF0000"/>
      <name val="Arial Narrow"/>
      <family val="2"/>
    </font>
    <font>
      <b/>
      <sz val="10"/>
      <name val="Arial Narrow"/>
      <family val="2"/>
    </font>
    <font>
      <b/>
      <sz val="10"/>
      <color rgb="FFFFFFFF"/>
      <name val="Arial Narrow"/>
      <family val="2"/>
    </font>
    <font>
      <sz val="10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09">
    <xf numFmtId="0" fontId="0" fillId="0" borderId="0" xfId="0"/>
    <xf numFmtId="0" fontId="3" fillId="0" borderId="0" xfId="0" applyFont="1" applyAlignment="1">
      <alignment wrapText="1"/>
    </xf>
    <xf numFmtId="0" fontId="3" fillId="0" borderId="2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right"/>
    </xf>
    <xf numFmtId="0" fontId="3" fillId="0" borderId="15" xfId="0" applyFont="1" applyBorder="1"/>
    <xf numFmtId="0" fontId="3" fillId="0" borderId="0" xfId="0" applyFont="1"/>
    <xf numFmtId="0" fontId="2" fillId="0" borderId="2" xfId="0" applyFont="1" applyBorder="1" applyAlignment="1">
      <alignment horizontal="right"/>
    </xf>
    <xf numFmtId="0" fontId="3" fillId="0" borderId="17" xfId="0" applyFont="1" applyBorder="1"/>
    <xf numFmtId="0" fontId="3" fillId="0" borderId="25" xfId="0" applyFont="1" applyBorder="1"/>
    <xf numFmtId="0" fontId="3" fillId="0" borderId="27" xfId="0" applyFont="1" applyBorder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2" borderId="2" xfId="0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horizontal="center" vertical="center" wrapText="1"/>
    </xf>
    <xf numFmtId="0" fontId="3" fillId="0" borderId="37" xfId="0" applyFont="1" applyBorder="1" applyAlignment="1">
      <alignment horizontal="center" vertical="center" wrapText="1"/>
    </xf>
    <xf numFmtId="164" fontId="3" fillId="0" borderId="2" xfId="1" applyNumberFormat="1" applyFont="1" applyBorder="1" applyAlignment="1">
      <alignment horizontal="center" vertical="center" wrapText="1"/>
    </xf>
    <xf numFmtId="164" fontId="3" fillId="0" borderId="0" xfId="0" applyNumberFormat="1" applyFont="1"/>
    <xf numFmtId="0" fontId="0" fillId="0" borderId="2" xfId="0" applyBorder="1" applyAlignment="1">
      <alignment wrapText="1"/>
    </xf>
    <xf numFmtId="2" fontId="3" fillId="0" borderId="37" xfId="0" applyNumberFormat="1" applyFont="1" applyBorder="1" applyAlignment="1">
      <alignment horizontal="center" vertical="center" wrapText="1"/>
    </xf>
    <xf numFmtId="44" fontId="3" fillId="0" borderId="0" xfId="0" applyNumberFormat="1" applyFont="1"/>
    <xf numFmtId="164" fontId="2" fillId="4" borderId="17" xfId="1" applyNumberFormat="1" applyFont="1" applyFill="1" applyBorder="1" applyAlignment="1">
      <alignment horizontal="right" vertical="center" wrapText="1"/>
    </xf>
    <xf numFmtId="44" fontId="2" fillId="4" borderId="17" xfId="1" applyFont="1" applyFill="1" applyBorder="1" applyAlignment="1">
      <alignment horizontal="right" vertical="center" wrapText="1"/>
    </xf>
    <xf numFmtId="44" fontId="2" fillId="4" borderId="20" xfId="1" applyFont="1" applyFill="1" applyBorder="1" applyAlignment="1">
      <alignment horizontal="right" vertical="center" wrapText="1"/>
    </xf>
    <xf numFmtId="2" fontId="3" fillId="0" borderId="2" xfId="0" applyNumberFormat="1" applyFont="1" applyBorder="1" applyAlignment="1">
      <alignment horizontal="center" vertical="center" wrapText="1"/>
    </xf>
    <xf numFmtId="164" fontId="2" fillId="4" borderId="2" xfId="1" applyNumberFormat="1" applyFont="1" applyFill="1" applyBorder="1" applyAlignment="1">
      <alignment horizontal="right" vertical="center" wrapText="1"/>
    </xf>
    <xf numFmtId="44" fontId="2" fillId="4" borderId="2" xfId="1" applyFont="1" applyFill="1" applyBorder="1" applyAlignment="1">
      <alignment horizontal="right" vertical="center" wrapText="1"/>
    </xf>
    <xf numFmtId="0" fontId="3" fillId="0" borderId="2" xfId="0" applyFont="1" applyBorder="1" applyAlignment="1">
      <alignment horizontal="justify" vertical="center"/>
    </xf>
    <xf numFmtId="164" fontId="0" fillId="0" borderId="2" xfId="0" applyNumberFormat="1" applyBorder="1"/>
    <xf numFmtId="0" fontId="3" fillId="0" borderId="2" xfId="0" applyFont="1" applyFill="1" applyBorder="1" applyAlignment="1">
      <alignment horizontal="justify" vertical="center"/>
    </xf>
    <xf numFmtId="164" fontId="3" fillId="4" borderId="2" xfId="1" applyNumberFormat="1" applyFont="1" applyFill="1" applyBorder="1" applyAlignment="1">
      <alignment horizontal="right" vertical="center" wrapText="1"/>
    </xf>
    <xf numFmtId="0" fontId="5" fillId="0" borderId="2" xfId="0" applyFont="1" applyBorder="1" applyAlignment="1">
      <alignment horizontal="left" vertical="top"/>
    </xf>
    <xf numFmtId="0" fontId="5" fillId="0" borderId="17" xfId="0" applyFont="1" applyBorder="1" applyAlignment="1">
      <alignment horizontal="left" vertical="top"/>
    </xf>
    <xf numFmtId="14" fontId="5" fillId="0" borderId="2" xfId="0" applyNumberFormat="1" applyFont="1" applyBorder="1" applyAlignment="1">
      <alignment horizontal="left" vertical="top"/>
    </xf>
    <xf numFmtId="0" fontId="5" fillId="0" borderId="19" xfId="0" applyFont="1" applyBorder="1" applyAlignment="1">
      <alignment horizontal="left" vertical="top"/>
    </xf>
    <xf numFmtId="0" fontId="5" fillId="0" borderId="20" xfId="0" applyFont="1" applyBorder="1" applyAlignment="1">
      <alignment horizontal="left" vertical="top"/>
    </xf>
    <xf numFmtId="0" fontId="3" fillId="0" borderId="25" xfId="0" applyFont="1" applyBorder="1" applyAlignment="1">
      <alignment horizontal="center"/>
    </xf>
    <xf numFmtId="0" fontId="2" fillId="0" borderId="16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18" xfId="0" applyFont="1" applyBorder="1" applyAlignment="1">
      <alignment horizontal="left" vertical="center"/>
    </xf>
    <xf numFmtId="0" fontId="2" fillId="0" borderId="19" xfId="0" applyFont="1" applyBorder="1" applyAlignment="1">
      <alignment horizontal="left" vertical="center"/>
    </xf>
    <xf numFmtId="0" fontId="3" fillId="0" borderId="21" xfId="0" applyFont="1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26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28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26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14" xfId="0" applyFont="1" applyBorder="1" applyAlignment="1">
      <alignment horizontal="left" vertical="center"/>
    </xf>
    <xf numFmtId="0" fontId="5" fillId="0" borderId="14" xfId="0" applyFont="1" applyBorder="1" applyAlignment="1">
      <alignment horizontal="left" vertical="top"/>
    </xf>
    <xf numFmtId="0" fontId="5" fillId="0" borderId="15" xfId="0" applyFont="1" applyBorder="1" applyAlignment="1">
      <alignment horizontal="left" vertical="top"/>
    </xf>
    <xf numFmtId="0" fontId="4" fillId="6" borderId="0" xfId="0" applyFont="1" applyFill="1" applyAlignment="1">
      <alignment horizont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6" fillId="2" borderId="31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 wrapText="1"/>
    </xf>
    <xf numFmtId="0" fontId="6" fillId="2" borderId="32" xfId="0" applyFont="1" applyFill="1" applyBorder="1" applyAlignment="1">
      <alignment horizontal="center" vertical="center" wrapText="1"/>
    </xf>
    <xf numFmtId="0" fontId="2" fillId="3" borderId="33" xfId="0" applyFont="1" applyFill="1" applyBorder="1" applyAlignment="1">
      <alignment horizontal="right" vertical="center" wrapText="1"/>
    </xf>
    <xf numFmtId="0" fontId="2" fillId="3" borderId="4" xfId="0" applyFont="1" applyFill="1" applyBorder="1" applyAlignment="1">
      <alignment horizontal="right" vertical="center" wrapText="1"/>
    </xf>
    <xf numFmtId="0" fontId="2" fillId="3" borderId="3" xfId="0" applyFont="1" applyFill="1" applyBorder="1" applyAlignment="1">
      <alignment horizontal="right" vertical="center" wrapText="1"/>
    </xf>
    <xf numFmtId="0" fontId="5" fillId="3" borderId="33" xfId="0" applyFont="1" applyFill="1" applyBorder="1" applyAlignment="1">
      <alignment horizontal="right" vertical="center" wrapText="1"/>
    </xf>
    <xf numFmtId="0" fontId="5" fillId="3" borderId="4" xfId="0" applyFont="1" applyFill="1" applyBorder="1" applyAlignment="1">
      <alignment horizontal="right" vertical="center" wrapText="1"/>
    </xf>
    <xf numFmtId="0" fontId="5" fillId="3" borderId="3" xfId="0" applyFont="1" applyFill="1" applyBorder="1" applyAlignment="1">
      <alignment horizontal="right" vertical="center" wrapText="1"/>
    </xf>
    <xf numFmtId="0" fontId="2" fillId="3" borderId="34" xfId="0" applyFont="1" applyFill="1" applyBorder="1" applyAlignment="1">
      <alignment horizontal="right" vertical="center" wrapText="1"/>
    </xf>
    <xf numFmtId="0" fontId="2" fillId="3" borderId="35" xfId="0" applyFont="1" applyFill="1" applyBorder="1" applyAlignment="1">
      <alignment horizontal="right" vertical="center" wrapText="1"/>
    </xf>
    <xf numFmtId="0" fontId="2" fillId="3" borderId="36" xfId="0" applyFont="1" applyFill="1" applyBorder="1" applyAlignment="1">
      <alignment horizontal="right" vertical="center" wrapText="1"/>
    </xf>
    <xf numFmtId="0" fontId="5" fillId="3" borderId="2" xfId="0" applyFont="1" applyFill="1" applyBorder="1" applyAlignment="1">
      <alignment horizontal="right" vertical="center" wrapText="1"/>
    </xf>
    <xf numFmtId="0" fontId="2" fillId="3" borderId="2" xfId="0" applyFont="1" applyFill="1" applyBorder="1" applyAlignment="1">
      <alignment horizontal="right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 wrapText="1"/>
    </xf>
    <xf numFmtId="0" fontId="7" fillId="0" borderId="17" xfId="0" applyFont="1" applyBorder="1" applyAlignment="1">
      <alignment horizontal="left" vertical="center" wrapText="1"/>
    </xf>
    <xf numFmtId="0" fontId="2" fillId="0" borderId="34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/>
    </xf>
    <xf numFmtId="0" fontId="2" fillId="0" borderId="36" xfId="0" applyFont="1" applyBorder="1" applyAlignment="1">
      <alignment horizontal="left" vertical="center"/>
    </xf>
    <xf numFmtId="0" fontId="2" fillId="0" borderId="3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38" xfId="0" applyFont="1" applyBorder="1" applyAlignment="1">
      <alignment horizontal="left" vertical="center"/>
    </xf>
    <xf numFmtId="0" fontId="2" fillId="0" borderId="39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3" fillId="0" borderId="41" xfId="0" applyFont="1" applyBorder="1" applyAlignment="1">
      <alignment horizontal="center"/>
    </xf>
    <xf numFmtId="0" fontId="3" fillId="0" borderId="42" xfId="0" applyFont="1" applyBorder="1" applyAlignment="1">
      <alignment horizontal="center"/>
    </xf>
    <xf numFmtId="0" fontId="3" fillId="0" borderId="43" xfId="0" applyFont="1" applyBorder="1" applyAlignment="1">
      <alignment horizontal="center"/>
    </xf>
    <xf numFmtId="0" fontId="5" fillId="0" borderId="44" xfId="0" applyFont="1" applyBorder="1" applyAlignment="1">
      <alignment horizontal="left" vertical="top"/>
    </xf>
    <xf numFmtId="0" fontId="5" fillId="0" borderId="35" xfId="0" applyFont="1" applyBorder="1" applyAlignment="1">
      <alignment horizontal="left" vertical="top"/>
    </xf>
    <xf numFmtId="0" fontId="5" fillId="0" borderId="45" xfId="0" applyFont="1" applyBorder="1" applyAlignment="1">
      <alignment horizontal="left" vertical="top"/>
    </xf>
    <xf numFmtId="14" fontId="5" fillId="0" borderId="37" xfId="0" applyNumberFormat="1" applyFont="1" applyBorder="1" applyAlignment="1">
      <alignment horizontal="left" vertical="top"/>
    </xf>
    <xf numFmtId="14" fontId="5" fillId="0" borderId="4" xfId="0" applyNumberFormat="1" applyFont="1" applyBorder="1" applyAlignment="1">
      <alignment horizontal="left" vertical="top"/>
    </xf>
    <xf numFmtId="14" fontId="5" fillId="0" borderId="46" xfId="0" applyNumberFormat="1" applyFont="1" applyBorder="1" applyAlignment="1">
      <alignment horizontal="left" vertical="top"/>
    </xf>
    <xf numFmtId="0" fontId="5" fillId="0" borderId="37" xfId="0" applyFont="1" applyBorder="1" applyAlignment="1">
      <alignment horizontal="left" vertical="top"/>
    </xf>
    <xf numFmtId="0" fontId="5" fillId="0" borderId="4" xfId="0" applyFont="1" applyBorder="1" applyAlignment="1">
      <alignment horizontal="left" vertical="top"/>
    </xf>
    <xf numFmtId="0" fontId="5" fillId="0" borderId="46" xfId="0" applyFont="1" applyBorder="1" applyAlignment="1">
      <alignment horizontal="left" vertical="top"/>
    </xf>
    <xf numFmtId="0" fontId="5" fillId="0" borderId="47" xfId="0" applyFont="1" applyBorder="1" applyAlignment="1">
      <alignment horizontal="left" vertical="top"/>
    </xf>
    <xf numFmtId="0" fontId="5" fillId="0" borderId="39" xfId="0" applyFont="1" applyBorder="1" applyAlignment="1">
      <alignment horizontal="left" vertical="top"/>
    </xf>
    <xf numFmtId="0" fontId="5" fillId="0" borderId="48" xfId="0" applyFont="1" applyBorder="1" applyAlignment="1">
      <alignment horizontal="left" vertical="top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291353</xdr:colOff>
      <xdr:row>0</xdr:row>
      <xdr:rowOff>0</xdr:rowOff>
    </xdr:from>
    <xdr:to>
      <xdr:col>1</xdr:col>
      <xdr:colOff>1770530</xdr:colOff>
      <xdr:row>4</xdr:row>
      <xdr:rowOff>14451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802D4BC-6344-50A8-A0B1-3293F94A96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1353" y="0"/>
          <a:ext cx="1837765" cy="6419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38C035-268C-4D91-844A-635D136049B5}">
  <dimension ref="A1:J38"/>
  <sheetViews>
    <sheetView tabSelected="1" zoomScale="61" zoomScaleNormal="85" workbookViewId="0">
      <selection activeCell="J23" sqref="J23"/>
    </sheetView>
  </sheetViews>
  <sheetFormatPr baseColWidth="10" defaultColWidth="11.42578125" defaultRowHeight="12.75" x14ac:dyDescent="0.2"/>
  <cols>
    <col min="1" max="1" width="5.42578125" style="5" bestFit="1" customWidth="1" collapsed="1"/>
    <col min="2" max="2" width="33.42578125" style="5" customWidth="1" collapsed="1"/>
    <col min="3" max="3" width="5" style="5" bestFit="1" customWidth="1" collapsed="1"/>
    <col min="4" max="4" width="13" style="5" bestFit="1" customWidth="1" collapsed="1"/>
    <col min="5" max="9" width="23.85546875" style="5" customWidth="1" collapsed="1"/>
    <col min="10" max="10" width="30.140625" style="5" customWidth="1" collapsed="1"/>
    <col min="11" max="16384" width="11.42578125" style="5" collapsed="1"/>
  </cols>
  <sheetData>
    <row r="1" spans="1:9" x14ac:dyDescent="0.2">
      <c r="A1" s="40"/>
      <c r="B1" s="41"/>
      <c r="C1" s="45" t="s">
        <v>0</v>
      </c>
      <c r="D1" s="46"/>
      <c r="E1" s="46"/>
      <c r="F1" s="46"/>
      <c r="G1" s="47"/>
      <c r="H1" s="3" t="s">
        <v>1</v>
      </c>
      <c r="I1" s="4" t="s">
        <v>2</v>
      </c>
    </row>
    <row r="2" spans="1:9" x14ac:dyDescent="0.2">
      <c r="A2" s="35"/>
      <c r="B2" s="42"/>
      <c r="C2" s="48"/>
      <c r="D2" s="49"/>
      <c r="E2" s="49"/>
      <c r="F2" s="49"/>
      <c r="G2" s="50"/>
      <c r="H2" s="6" t="s">
        <v>3</v>
      </c>
      <c r="I2" s="7" t="s">
        <v>4</v>
      </c>
    </row>
    <row r="3" spans="1:9" x14ac:dyDescent="0.2">
      <c r="A3" s="43"/>
      <c r="B3" s="44"/>
      <c r="C3" s="51"/>
      <c r="D3" s="52"/>
      <c r="E3" s="52"/>
      <c r="F3" s="52"/>
      <c r="G3" s="53"/>
      <c r="H3" s="6" t="s">
        <v>5</v>
      </c>
      <c r="I3" s="7" t="s">
        <v>6</v>
      </c>
    </row>
    <row r="4" spans="1:9" x14ac:dyDescent="0.2">
      <c r="A4" s="8"/>
      <c r="I4" s="9"/>
    </row>
    <row r="5" spans="1:9" ht="31.5" customHeight="1" x14ac:dyDescent="0.2">
      <c r="A5" s="54" t="s">
        <v>7</v>
      </c>
      <c r="B5" s="55"/>
      <c r="C5" s="56"/>
      <c r="D5" s="83" t="s">
        <v>40</v>
      </c>
      <c r="E5" s="83"/>
      <c r="F5" s="83"/>
      <c r="G5" s="83"/>
      <c r="H5" s="83"/>
      <c r="I5" s="84"/>
    </row>
    <row r="6" spans="1:9" ht="31.5" customHeight="1" x14ac:dyDescent="0.2">
      <c r="A6" s="57"/>
      <c r="B6" s="58"/>
      <c r="C6" s="59"/>
      <c r="D6" s="83"/>
      <c r="E6" s="83"/>
      <c r="F6" s="83"/>
      <c r="G6" s="83"/>
      <c r="H6" s="83"/>
      <c r="I6" s="84"/>
    </row>
    <row r="7" spans="1:9" ht="13.5" thickBot="1" x14ac:dyDescent="0.25">
      <c r="A7" s="8"/>
      <c r="B7" s="10"/>
      <c r="C7" s="10"/>
      <c r="I7" s="9"/>
    </row>
    <row r="8" spans="1:9" x14ac:dyDescent="0.2">
      <c r="A8" s="60" t="s">
        <v>8</v>
      </c>
      <c r="B8" s="61"/>
      <c r="C8" s="61"/>
      <c r="D8" s="62" t="s">
        <v>9</v>
      </c>
      <c r="E8" s="62"/>
      <c r="F8" s="62"/>
      <c r="G8" s="62"/>
      <c r="H8" s="62"/>
      <c r="I8" s="63"/>
    </row>
    <row r="9" spans="1:9" x14ac:dyDescent="0.2">
      <c r="A9" s="36" t="s">
        <v>10</v>
      </c>
      <c r="B9" s="37"/>
      <c r="C9" s="37"/>
      <c r="D9" s="30" t="s">
        <v>11</v>
      </c>
      <c r="E9" s="30"/>
      <c r="F9" s="30"/>
      <c r="G9" s="30"/>
      <c r="H9" s="30"/>
      <c r="I9" s="31"/>
    </row>
    <row r="10" spans="1:9" x14ac:dyDescent="0.2">
      <c r="A10" s="36" t="s">
        <v>12</v>
      </c>
      <c r="B10" s="37"/>
      <c r="C10" s="37"/>
      <c r="D10" s="30" t="s">
        <v>13</v>
      </c>
      <c r="E10" s="30"/>
      <c r="F10" s="30"/>
      <c r="G10" s="30"/>
      <c r="H10" s="30"/>
      <c r="I10" s="31"/>
    </row>
    <row r="11" spans="1:9" x14ac:dyDescent="0.2">
      <c r="A11" s="36" t="s">
        <v>14</v>
      </c>
      <c r="B11" s="37"/>
      <c r="C11" s="37"/>
      <c r="D11" s="32">
        <v>45803</v>
      </c>
      <c r="E11" s="30"/>
      <c r="F11" s="30"/>
      <c r="G11" s="30"/>
      <c r="H11" s="30"/>
      <c r="I11" s="31"/>
    </row>
    <row r="12" spans="1:9" ht="13.5" thickBot="1" x14ac:dyDescent="0.25">
      <c r="A12" s="38" t="s">
        <v>15</v>
      </c>
      <c r="B12" s="39"/>
      <c r="C12" s="39"/>
      <c r="D12" s="33" t="s">
        <v>16</v>
      </c>
      <c r="E12" s="33"/>
      <c r="F12" s="33"/>
      <c r="G12" s="33"/>
      <c r="H12" s="33"/>
      <c r="I12" s="34"/>
    </row>
    <row r="13" spans="1:9" ht="13.5" thickBot="1" x14ac:dyDescent="0.25">
      <c r="A13" s="94"/>
      <c r="B13" s="95"/>
      <c r="C13" s="11"/>
      <c r="D13" s="95"/>
      <c r="E13" s="95"/>
      <c r="F13" s="95"/>
      <c r="G13" s="95"/>
      <c r="H13" s="95"/>
      <c r="I13" s="96"/>
    </row>
    <row r="14" spans="1:9" x14ac:dyDescent="0.2">
      <c r="A14" s="91" t="s">
        <v>17</v>
      </c>
      <c r="B14" s="92"/>
      <c r="C14" s="93"/>
      <c r="D14" s="106"/>
      <c r="E14" s="107"/>
      <c r="F14" s="107"/>
      <c r="G14" s="107"/>
      <c r="H14" s="107"/>
      <c r="I14" s="108"/>
    </row>
    <row r="15" spans="1:9" x14ac:dyDescent="0.2">
      <c r="A15" s="88" t="s">
        <v>10</v>
      </c>
      <c r="B15" s="89"/>
      <c r="C15" s="90"/>
      <c r="D15" s="103"/>
      <c r="E15" s="104"/>
      <c r="F15" s="104"/>
      <c r="G15" s="104"/>
      <c r="H15" s="104"/>
      <c r="I15" s="105"/>
    </row>
    <row r="16" spans="1:9" x14ac:dyDescent="0.2">
      <c r="A16" s="88" t="s">
        <v>12</v>
      </c>
      <c r="B16" s="89"/>
      <c r="C16" s="90"/>
      <c r="D16" s="103"/>
      <c r="E16" s="104"/>
      <c r="F16" s="104"/>
      <c r="G16" s="104"/>
      <c r="H16" s="104"/>
      <c r="I16" s="105"/>
    </row>
    <row r="17" spans="1:10" x14ac:dyDescent="0.2">
      <c r="A17" s="88" t="s">
        <v>14</v>
      </c>
      <c r="B17" s="89"/>
      <c r="C17" s="90"/>
      <c r="D17" s="100"/>
      <c r="E17" s="101"/>
      <c r="F17" s="101"/>
      <c r="G17" s="101"/>
      <c r="H17" s="101"/>
      <c r="I17" s="102"/>
    </row>
    <row r="18" spans="1:10" ht="13.5" thickBot="1" x14ac:dyDescent="0.25">
      <c r="A18" s="85" t="s">
        <v>15</v>
      </c>
      <c r="B18" s="86"/>
      <c r="C18" s="87"/>
      <c r="D18" s="97"/>
      <c r="E18" s="98"/>
      <c r="F18" s="98"/>
      <c r="G18" s="98"/>
      <c r="H18" s="98"/>
      <c r="I18" s="99"/>
    </row>
    <row r="19" spans="1:10" ht="13.5" thickBot="1" x14ac:dyDescent="0.25">
      <c r="A19" s="94"/>
      <c r="B19" s="95"/>
      <c r="C19" s="11"/>
      <c r="D19" s="95"/>
      <c r="E19" s="95"/>
      <c r="F19" s="95"/>
      <c r="G19" s="95"/>
      <c r="H19" s="95"/>
      <c r="I19" s="96"/>
    </row>
    <row r="20" spans="1:10" x14ac:dyDescent="0.2">
      <c r="A20" s="91" t="s">
        <v>18</v>
      </c>
      <c r="B20" s="92"/>
      <c r="C20" s="93"/>
      <c r="D20" s="106"/>
      <c r="E20" s="107"/>
      <c r="F20" s="107"/>
      <c r="G20" s="107"/>
      <c r="H20" s="107"/>
      <c r="I20" s="108"/>
    </row>
    <row r="21" spans="1:10" x14ac:dyDescent="0.2">
      <c r="A21" s="88" t="s">
        <v>10</v>
      </c>
      <c r="B21" s="89"/>
      <c r="C21" s="90"/>
      <c r="D21" s="103"/>
      <c r="E21" s="104"/>
      <c r="F21" s="104"/>
      <c r="G21" s="104"/>
      <c r="H21" s="104"/>
      <c r="I21" s="105"/>
    </row>
    <row r="22" spans="1:10" x14ac:dyDescent="0.2">
      <c r="A22" s="88" t="s">
        <v>12</v>
      </c>
      <c r="B22" s="89"/>
      <c r="C22" s="90"/>
      <c r="D22" s="103"/>
      <c r="E22" s="104"/>
      <c r="F22" s="104"/>
      <c r="G22" s="104"/>
      <c r="H22" s="104"/>
      <c r="I22" s="105"/>
    </row>
    <row r="23" spans="1:10" x14ac:dyDescent="0.2">
      <c r="A23" s="88" t="s">
        <v>14</v>
      </c>
      <c r="B23" s="89"/>
      <c r="C23" s="90"/>
      <c r="D23" s="100"/>
      <c r="E23" s="101"/>
      <c r="F23" s="101"/>
      <c r="G23" s="101"/>
      <c r="H23" s="101"/>
      <c r="I23" s="102"/>
    </row>
    <row r="24" spans="1:10" ht="13.5" thickBot="1" x14ac:dyDescent="0.25">
      <c r="A24" s="85" t="s">
        <v>15</v>
      </c>
      <c r="B24" s="86"/>
      <c r="C24" s="87"/>
      <c r="D24" s="97"/>
      <c r="E24" s="98"/>
      <c r="F24" s="98"/>
      <c r="G24" s="98"/>
      <c r="H24" s="98"/>
      <c r="I24" s="99"/>
    </row>
    <row r="25" spans="1:10" x14ac:dyDescent="0.2">
      <c r="A25" s="8"/>
      <c r="I25" s="9"/>
    </row>
    <row r="26" spans="1:10" ht="33" customHeight="1" x14ac:dyDescent="0.2">
      <c r="A26" s="67" t="s">
        <v>19</v>
      </c>
      <c r="B26" s="65" t="s">
        <v>20</v>
      </c>
      <c r="C26" s="65" t="s">
        <v>21</v>
      </c>
      <c r="D26" s="65" t="s">
        <v>22</v>
      </c>
      <c r="E26" s="12" t="str">
        <f>+D8</f>
        <v>CREATECH S.A.S</v>
      </c>
      <c r="F26" s="12">
        <f>+D14</f>
        <v>0</v>
      </c>
      <c r="G26" s="12">
        <f>+D20</f>
        <v>0</v>
      </c>
      <c r="H26" s="13" t="s">
        <v>23</v>
      </c>
      <c r="I26" s="69" t="s">
        <v>24</v>
      </c>
    </row>
    <row r="27" spans="1:10" x14ac:dyDescent="0.2">
      <c r="A27" s="68"/>
      <c r="B27" s="66"/>
      <c r="C27" s="66"/>
      <c r="D27" s="66"/>
      <c r="E27" s="12" t="s">
        <v>25</v>
      </c>
      <c r="F27" s="12" t="s">
        <v>26</v>
      </c>
      <c r="G27" s="12" t="s">
        <v>26</v>
      </c>
      <c r="H27" s="12" t="s">
        <v>26</v>
      </c>
      <c r="I27" s="70"/>
    </row>
    <row r="28" spans="1:10" s="1" customFormat="1" ht="15" x14ac:dyDescent="0.25">
      <c r="A28" s="2">
        <v>1</v>
      </c>
      <c r="B28" s="17" t="s">
        <v>31</v>
      </c>
      <c r="C28" s="2" t="s">
        <v>27</v>
      </c>
      <c r="D28" s="14">
        <v>35</v>
      </c>
      <c r="E28" s="15">
        <v>287600</v>
      </c>
      <c r="F28" s="15"/>
      <c r="G28" s="15"/>
      <c r="H28" s="15">
        <f>AVERAGE(E28,F28,G28)</f>
        <v>287600</v>
      </c>
      <c r="I28" s="15">
        <f>+D28*H28</f>
        <v>10066000</v>
      </c>
    </row>
    <row r="29" spans="1:10" s="1" customFormat="1" ht="30" x14ac:dyDescent="0.25">
      <c r="A29" s="2">
        <v>2</v>
      </c>
      <c r="B29" s="17" t="s">
        <v>32</v>
      </c>
      <c r="C29" s="2" t="s">
        <v>27</v>
      </c>
      <c r="D29" s="14">
        <v>1</v>
      </c>
      <c r="E29" s="15">
        <v>18319350</v>
      </c>
      <c r="F29" s="15"/>
      <c r="G29" s="15"/>
      <c r="H29" s="15">
        <f t="shared" ref="H29:H30" si="0">AVERAGE(E29,F29,G29)</f>
        <v>18319350</v>
      </c>
      <c r="I29" s="15">
        <f t="shared" ref="I29:I30" si="1">+D29*H29</f>
        <v>18319350</v>
      </c>
    </row>
    <row r="30" spans="1:10" s="1" customFormat="1" ht="15" x14ac:dyDescent="0.25">
      <c r="A30" s="2">
        <v>3</v>
      </c>
      <c r="B30" s="17" t="s">
        <v>33</v>
      </c>
      <c r="C30" s="2" t="s">
        <v>27</v>
      </c>
      <c r="D30" s="18">
        <v>69.367831030000005</v>
      </c>
      <c r="E30" s="15">
        <v>273633</v>
      </c>
      <c r="F30" s="15"/>
      <c r="G30" s="15"/>
      <c r="H30" s="15">
        <f t="shared" si="0"/>
        <v>273633</v>
      </c>
      <c r="I30" s="15">
        <f t="shared" si="1"/>
        <v>18981327.708231993</v>
      </c>
    </row>
    <row r="31" spans="1:10" ht="16.5" customHeight="1" x14ac:dyDescent="0.2">
      <c r="A31" s="71" t="s">
        <v>28</v>
      </c>
      <c r="B31" s="72"/>
      <c r="C31" s="72"/>
      <c r="D31" s="72"/>
      <c r="E31" s="72"/>
      <c r="F31" s="72"/>
      <c r="G31" s="72"/>
      <c r="H31" s="73"/>
      <c r="I31" s="20">
        <f>ROUNDUP(SUM(I28:I30),0)</f>
        <v>47366678</v>
      </c>
      <c r="J31" s="16"/>
    </row>
    <row r="32" spans="1:10" ht="16.5" customHeight="1" x14ac:dyDescent="0.2">
      <c r="A32" s="74" t="s">
        <v>34</v>
      </c>
      <c r="B32" s="75"/>
      <c r="C32" s="75"/>
      <c r="D32" s="75"/>
      <c r="E32" s="75"/>
      <c r="F32" s="75"/>
      <c r="G32" s="75"/>
      <c r="H32" s="76"/>
      <c r="I32" s="21">
        <f>ROUND((I31*20%),0)</f>
        <v>9473336</v>
      </c>
      <c r="J32" s="16"/>
    </row>
    <row r="33" spans="1:10" ht="16.5" customHeight="1" thickBot="1" x14ac:dyDescent="0.25">
      <c r="A33" s="77" t="s">
        <v>29</v>
      </c>
      <c r="B33" s="78"/>
      <c r="C33" s="78"/>
      <c r="D33" s="78"/>
      <c r="E33" s="78"/>
      <c r="F33" s="78"/>
      <c r="G33" s="78"/>
      <c r="H33" s="79"/>
      <c r="I33" s="22">
        <f>SUM(I31:I32)</f>
        <v>56840014</v>
      </c>
      <c r="J33" s="16"/>
    </row>
    <row r="34" spans="1:10" x14ac:dyDescent="0.2">
      <c r="I34" s="19"/>
    </row>
    <row r="36" spans="1:10" x14ac:dyDescent="0.2">
      <c r="A36" s="64" t="s">
        <v>30</v>
      </c>
      <c r="B36" s="64"/>
      <c r="C36" s="64"/>
      <c r="D36" s="64"/>
      <c r="E36" s="64"/>
      <c r="F36" s="64"/>
      <c r="G36" s="64"/>
      <c r="H36" s="64"/>
      <c r="I36" s="64"/>
    </row>
    <row r="38" spans="1:10" x14ac:dyDescent="0.2">
      <c r="E38" s="16"/>
    </row>
  </sheetData>
  <mergeCells count="47">
    <mergeCell ref="D24:I24"/>
    <mergeCell ref="A13:B13"/>
    <mergeCell ref="A16:C16"/>
    <mergeCell ref="A15:C15"/>
    <mergeCell ref="A14:C14"/>
    <mergeCell ref="D13:I13"/>
    <mergeCell ref="D16:I16"/>
    <mergeCell ref="D15:I15"/>
    <mergeCell ref="D14:I14"/>
    <mergeCell ref="A24:C24"/>
    <mergeCell ref="A23:C23"/>
    <mergeCell ref="A22:C22"/>
    <mergeCell ref="A21:C21"/>
    <mergeCell ref="A20:C20"/>
    <mergeCell ref="A36:I36"/>
    <mergeCell ref="C26:C27"/>
    <mergeCell ref="A26:A27"/>
    <mergeCell ref="B26:B27"/>
    <mergeCell ref="D26:D27"/>
    <mergeCell ref="I26:I27"/>
    <mergeCell ref="A31:H31"/>
    <mergeCell ref="A32:H32"/>
    <mergeCell ref="A33:H33"/>
    <mergeCell ref="A12:C12"/>
    <mergeCell ref="D12:I12"/>
    <mergeCell ref="A1:B3"/>
    <mergeCell ref="D5:I6"/>
    <mergeCell ref="C1:G3"/>
    <mergeCell ref="A5:C6"/>
    <mergeCell ref="A8:C8"/>
    <mergeCell ref="D8:I8"/>
    <mergeCell ref="D9:I9"/>
    <mergeCell ref="D10:I10"/>
    <mergeCell ref="D11:I11"/>
    <mergeCell ref="A9:C9"/>
    <mergeCell ref="A10:C10"/>
    <mergeCell ref="A11:C11"/>
    <mergeCell ref="D22:I22"/>
    <mergeCell ref="D23:I23"/>
    <mergeCell ref="D17:I17"/>
    <mergeCell ref="D18:I18"/>
    <mergeCell ref="A19:B19"/>
    <mergeCell ref="D19:I19"/>
    <mergeCell ref="A17:C17"/>
    <mergeCell ref="A18:C18"/>
    <mergeCell ref="D20:I20"/>
    <mergeCell ref="D21:I21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0198F-3691-482D-9820-5196B323FB99}">
  <dimension ref="A1:L10"/>
  <sheetViews>
    <sheetView workbookViewId="0">
      <selection activeCell="L12" sqref="L12"/>
    </sheetView>
  </sheetViews>
  <sheetFormatPr baseColWidth="10" defaultRowHeight="15" x14ac:dyDescent="0.25"/>
  <cols>
    <col min="5" max="7" width="0" hidden="1" customWidth="1"/>
    <col min="9" max="9" width="17.5703125" customWidth="1"/>
    <col min="11" max="11" width="17.42578125" customWidth="1"/>
    <col min="12" max="12" width="14" customWidth="1"/>
  </cols>
  <sheetData>
    <row r="1" spans="1:12" ht="15" customHeight="1" x14ac:dyDescent="0.25">
      <c r="A1" s="82" t="s">
        <v>19</v>
      </c>
      <c r="B1" s="82" t="s">
        <v>20</v>
      </c>
      <c r="C1" s="82" t="s">
        <v>21</v>
      </c>
      <c r="D1" s="82" t="s">
        <v>22</v>
      </c>
      <c r="E1" s="12" t="e">
        <f>+#REF!</f>
        <v>#REF!</v>
      </c>
      <c r="F1" s="12" t="e">
        <f>+#REF!</f>
        <v>#REF!</v>
      </c>
      <c r="G1" s="12" t="e">
        <f>+#REF!</f>
        <v>#REF!</v>
      </c>
      <c r="H1" s="82" t="s">
        <v>26</v>
      </c>
      <c r="I1" s="82" t="s">
        <v>24</v>
      </c>
    </row>
    <row r="2" spans="1:12" ht="33" customHeight="1" x14ac:dyDescent="0.25">
      <c r="A2" s="82"/>
      <c r="B2" s="82"/>
      <c r="C2" s="82"/>
      <c r="D2" s="82"/>
      <c r="E2" s="12" t="s">
        <v>25</v>
      </c>
      <c r="F2" s="12" t="s">
        <v>26</v>
      </c>
      <c r="G2" s="12" t="s">
        <v>26</v>
      </c>
      <c r="H2" s="82"/>
      <c r="I2" s="82"/>
    </row>
    <row r="3" spans="1:12" ht="45" x14ac:dyDescent="0.25">
      <c r="A3" s="2">
        <v>1</v>
      </c>
      <c r="B3" s="17" t="s">
        <v>31</v>
      </c>
      <c r="C3" s="2" t="s">
        <v>27</v>
      </c>
      <c r="D3" s="2">
        <v>35</v>
      </c>
      <c r="E3" s="15">
        <v>287600</v>
      </c>
      <c r="F3" s="15"/>
      <c r="G3" s="15"/>
      <c r="H3" s="15">
        <f>AVERAGE(E3,F3,G3)</f>
        <v>287600</v>
      </c>
      <c r="I3" s="15">
        <f>+D3*H3</f>
        <v>10066000</v>
      </c>
    </row>
    <row r="4" spans="1:12" ht="90" x14ac:dyDescent="0.25">
      <c r="A4" s="2">
        <v>2</v>
      </c>
      <c r="B4" s="17" t="s">
        <v>32</v>
      </c>
      <c r="C4" s="2" t="s">
        <v>27</v>
      </c>
      <c r="D4" s="2">
        <v>1</v>
      </c>
      <c r="E4" s="15">
        <v>18319350</v>
      </c>
      <c r="F4" s="15"/>
      <c r="G4" s="15"/>
      <c r="H4" s="15">
        <f t="shared" ref="H4:H5" si="0">AVERAGE(E4,F4,G4)</f>
        <v>18319350</v>
      </c>
      <c r="I4" s="15">
        <f t="shared" ref="I4:I5" si="1">+D4*H4</f>
        <v>18319350</v>
      </c>
    </row>
    <row r="5" spans="1:12" ht="45" x14ac:dyDescent="0.25">
      <c r="A5" s="2">
        <v>3</v>
      </c>
      <c r="B5" s="17" t="s">
        <v>33</v>
      </c>
      <c r="C5" s="2" t="s">
        <v>27</v>
      </c>
      <c r="D5" s="23">
        <v>69.367831030000005</v>
      </c>
      <c r="E5" s="15">
        <v>273633</v>
      </c>
      <c r="F5" s="15"/>
      <c r="G5" s="15"/>
      <c r="H5" s="15">
        <f t="shared" si="0"/>
        <v>273633</v>
      </c>
      <c r="I5" s="15">
        <f t="shared" si="1"/>
        <v>18981327.708231993</v>
      </c>
    </row>
    <row r="6" spans="1:12" x14ac:dyDescent="0.25">
      <c r="A6" s="81" t="s">
        <v>28</v>
      </c>
      <c r="B6" s="81"/>
      <c r="C6" s="81"/>
      <c r="D6" s="81"/>
      <c r="E6" s="81"/>
      <c r="F6" s="81"/>
      <c r="G6" s="81"/>
      <c r="H6" s="81"/>
      <c r="I6" s="24">
        <f>ROUNDUP(SUM(I3:I5),0)</f>
        <v>47366678</v>
      </c>
      <c r="K6" s="26" t="s">
        <v>35</v>
      </c>
      <c r="L6" s="29">
        <v>47366678</v>
      </c>
    </row>
    <row r="7" spans="1:12" x14ac:dyDescent="0.25">
      <c r="A7" s="80" t="s">
        <v>34</v>
      </c>
      <c r="B7" s="80"/>
      <c r="C7" s="80"/>
      <c r="D7" s="80"/>
      <c r="E7" s="80"/>
      <c r="F7" s="80"/>
      <c r="G7" s="80"/>
      <c r="H7" s="80"/>
      <c r="I7" s="25">
        <f>ROUND((I6*20%),0)</f>
        <v>9473336</v>
      </c>
      <c r="K7" s="26" t="s">
        <v>36</v>
      </c>
      <c r="L7" s="27">
        <f>L6*12%</f>
        <v>5684001.3599999994</v>
      </c>
    </row>
    <row r="8" spans="1:12" x14ac:dyDescent="0.25">
      <c r="A8" s="81" t="s">
        <v>29</v>
      </c>
      <c r="B8" s="81"/>
      <c r="C8" s="81"/>
      <c r="D8" s="81"/>
      <c r="E8" s="81"/>
      <c r="F8" s="81"/>
      <c r="G8" s="81"/>
      <c r="H8" s="81"/>
      <c r="I8" s="25">
        <f>SUM(I6:I7)</f>
        <v>56840014</v>
      </c>
      <c r="K8" s="26" t="s">
        <v>37</v>
      </c>
      <c r="L8" s="27">
        <f>L6*4%</f>
        <v>1894667.12</v>
      </c>
    </row>
    <row r="9" spans="1:12" x14ac:dyDescent="0.25">
      <c r="K9" s="26" t="s">
        <v>38</v>
      </c>
      <c r="L9" s="27">
        <f>L6*4%</f>
        <v>1894667.12</v>
      </c>
    </row>
    <row r="10" spans="1:12" x14ac:dyDescent="0.25">
      <c r="K10" s="28" t="s">
        <v>39</v>
      </c>
      <c r="L10" s="27">
        <f>SUM(L6:L9)</f>
        <v>56840013.599999994</v>
      </c>
    </row>
  </sheetData>
  <mergeCells count="9">
    <mergeCell ref="I1:I2"/>
    <mergeCell ref="A6:H6"/>
    <mergeCell ref="A7:H7"/>
    <mergeCell ref="A8:H8"/>
    <mergeCell ref="H1:H2"/>
    <mergeCell ref="A1:A2"/>
    <mergeCell ref="B1:B2"/>
    <mergeCell ref="C1:C2"/>
    <mergeCell ref="D1:D2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9935CC713D82E41AD8E9EF5AAACD423" ma:contentTypeVersion="15" ma:contentTypeDescription="Crear nuevo documento." ma:contentTypeScope="" ma:versionID="f37a840954fab263c95ffea969dd31f6">
  <xsd:schema xmlns:xsd="http://www.w3.org/2001/XMLSchema" xmlns:xs="http://www.w3.org/2001/XMLSchema" xmlns:p="http://schemas.microsoft.com/office/2006/metadata/properties" xmlns:ns2="8341f547-e6c3-460f-b08f-9d0887320f6b" xmlns:ns3="b85f6fcf-befd-4a6b-a456-ea0676348e62" targetNamespace="http://schemas.microsoft.com/office/2006/metadata/properties" ma:root="true" ma:fieldsID="e35577559cbcbed81c0757d616259b1f" ns2:_="" ns3:_="">
    <xsd:import namespace="8341f547-e6c3-460f-b08f-9d0887320f6b"/>
    <xsd:import namespace="b85f6fcf-befd-4a6b-a456-ea0676348e6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341f547-e6c3-460f-b08f-9d0887320f6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Etiquetas de imagen" ma:readOnly="false" ma:fieldId="{5cf76f15-5ced-4ddc-b409-7134ff3c332f}" ma:taxonomyMulti="true" ma:sspId="3275abd0-3801-4d23-a03f-3aac7ab7ca2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85f6fcf-befd-4a6b-a456-ea0676348e62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09a66201-9f92-4eaf-bf40-eb9d2a89b2af}" ma:internalName="TaxCatchAll" ma:showField="CatchAllData" ma:web="b85f6fcf-befd-4a6b-a456-ea0676348e6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85f6fcf-befd-4a6b-a456-ea0676348e62" xsi:nil="true"/>
    <lcf76f155ced4ddcb4097134ff3c332f xmlns="8341f547-e6c3-460f-b08f-9d0887320f6b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B8D078A-D94B-49D9-89C8-2ACE24ACBCE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341f547-e6c3-460f-b08f-9d0887320f6b"/>
    <ds:schemaRef ds:uri="b85f6fcf-befd-4a6b-a456-ea0676348e6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2563D8D-1477-4B30-9F34-84948277440A}">
  <ds:schemaRefs>
    <ds:schemaRef ds:uri="http://schemas.microsoft.com/office/2006/metadata/properties"/>
    <ds:schemaRef ds:uri="http://schemas.microsoft.com/office/infopath/2007/PartnerControls"/>
    <ds:schemaRef ds:uri="b85f6fcf-befd-4a6b-a456-ea0676348e62"/>
    <ds:schemaRef ds:uri="8341f547-e6c3-460f-b08f-9d0887320f6b"/>
  </ds:schemaRefs>
</ds:datastoreItem>
</file>

<file path=customXml/itemProps3.xml><?xml version="1.0" encoding="utf-8"?>
<ds:datastoreItem xmlns:ds="http://schemas.openxmlformats.org/officeDocument/2006/customXml" ds:itemID="{52999985-9979-4133-9A0B-4A6A9A04284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Estudio del Mercado</vt:lpstr>
      <vt:lpstr>Presupuesto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Juan Camilo Aguilar Montoya</dc:creator>
  <cp:keywords/>
  <dc:description/>
  <cp:lastModifiedBy>Jorge Ivan Ortiz Ochoa</cp:lastModifiedBy>
  <cp:revision/>
  <dcterms:created xsi:type="dcterms:W3CDTF">2023-09-27T15:10:58Z</dcterms:created>
  <dcterms:modified xsi:type="dcterms:W3CDTF">2026-09-28T14:09:25Z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0x01010019935CC713D82E41AD8E9EF5AAACD423</vt:lpwstr>
  </property>
</Properties>
</file>